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68" yWindow="120" windowWidth="15480" windowHeight="7596"/>
  </bookViews>
  <sheets>
    <sheet name="Start" sheetId="7" r:id="rId1"/>
    <sheet name="App2" sheetId="22" r:id="rId2"/>
    <sheet name="App3" sheetId="36" r:id="rId3"/>
    <sheet name="Example 1A" sheetId="25" r:id="rId4"/>
    <sheet name="Example 1B" sheetId="26" r:id="rId5"/>
    <sheet name="Example 2A" sheetId="32" r:id="rId6"/>
    <sheet name="Example 2B" sheetId="33" r:id="rId7"/>
    <sheet name="Example 3A" sheetId="34" r:id="rId8"/>
    <sheet name="Example 3B" sheetId="35" r:id="rId9"/>
    <sheet name="Example 4A" sheetId="29" r:id="rId10"/>
    <sheet name="Example 4B" sheetId="30" r:id="rId11"/>
    <sheet name="Example 5" sheetId="31" r:id="rId12"/>
  </sheets>
  <definedNames>
    <definedName name="BaseRateBasicPD_01">Start!$M$36</definedName>
    <definedName name="BaseRateBasicPD_02">Start!$M$37</definedName>
    <definedName name="BaseRateBasicPD_03">Start!$M$38</definedName>
    <definedName name="BaseRateBasicPD_04">Start!$M$39</definedName>
    <definedName name="BaseRateBasicPD_05">Start!$M$40</definedName>
    <definedName name="BaseRateBasicPD_06">Start!$M$41</definedName>
    <definedName name="BaseRateBasicPD_07">Start!$M$42</definedName>
    <definedName name="BaseRateBasicPD_08">Start!$M$43</definedName>
    <definedName name="BaseRateBasicPD_10">Start!$M$44</definedName>
    <definedName name="BaseRateBasicPD_11">Start!$M$45</definedName>
    <definedName name="BaseRateBasicPD_12">Start!$M$46</definedName>
    <definedName name="BaseRateBasicPD_13">Start!$M$47</definedName>
    <definedName name="BaseRateBasicPD_14">Start!$M$48</definedName>
    <definedName name="BaseRateBasicPD_15">Start!$M$49</definedName>
    <definedName name="BaseRateBasicPD_16">Start!$M$50</definedName>
    <definedName name="BaseRateBasicPD_17">Start!$M$51</definedName>
    <definedName name="BaseRateBasicPD_19">Start!$M$52</definedName>
    <definedName name="BaseRateBasicPD_22">Start!$M$53</definedName>
    <definedName name="BaseRateBasicPD_23">Start!$M$54</definedName>
    <definedName name="BaseRateBasicPD_24">Start!$M$55</definedName>
    <definedName name="BaseRateBasicPD_25">Start!$M$56</definedName>
    <definedName name="BaseRateBasicPD_26">Start!$M$57</definedName>
    <definedName name="BaseRateBasicPD_27">Start!$M$58</definedName>
    <definedName name="BaseRateBasicPD_31">Start!$M$59</definedName>
    <definedName name="BaseRateBasicPD_38">Start!$M$60</definedName>
    <definedName name="BaseRateBasicPD_39">Start!$M$61</definedName>
    <definedName name="BaseRateBasicPD_40">Start!$M$62</definedName>
    <definedName name="BaseRateBasicPIP_01">Start!$N$36</definedName>
    <definedName name="BaseRateBasicPIP_02">Start!$N$37</definedName>
    <definedName name="BaseRateBasicPIP_03">Start!$N$38</definedName>
    <definedName name="BaseRateBasicPIP_04">Start!$N$39</definedName>
    <definedName name="BaseRateBasicPIP_05">Start!$N$40</definedName>
    <definedName name="BaseRateBasicPIP_06">Start!$N$41</definedName>
    <definedName name="BaseRateBasicPIP_07">Start!$N$42</definedName>
    <definedName name="BaseRateBasicPIP_08">Start!$N$43</definedName>
    <definedName name="BaseRateBasicPIP_10">Start!$N$44</definedName>
    <definedName name="BaseRateBasicPIP_11">Start!$N$45</definedName>
    <definedName name="BaseRateBasicPIP_12">Start!$N$46</definedName>
    <definedName name="BaseRateBasicPIP_13">Start!$N$47</definedName>
    <definedName name="BaseRateBasicPIP_14">Start!$N$48</definedName>
    <definedName name="BaseRateBasicPIP_15">Start!$N$49</definedName>
    <definedName name="BaseRateBasicPIP_16">Start!$N$50</definedName>
    <definedName name="BaseRateBasicPIP_17">Start!$N$51</definedName>
    <definedName name="BaseRateBasicPIP_19">Start!$N$52</definedName>
    <definedName name="BaseRateBasicPIP_22">Start!$N$53</definedName>
    <definedName name="BaseRateBasicPIP_23">Start!$N$54</definedName>
    <definedName name="BaseRateBasicPIP_24">Start!$N$55</definedName>
    <definedName name="BaseRateBasicPIP_25">Start!$N$56</definedName>
    <definedName name="BaseRateBasicPIP_26">Start!$N$57</definedName>
    <definedName name="BaseRateBasicPIP_27">Start!$N$58</definedName>
    <definedName name="BaseRateBasicPIP_31">Start!$N$59</definedName>
    <definedName name="BaseRateBasicPIP_38">Start!$N$60</definedName>
    <definedName name="BaseRateBasicPIP_39">Start!$N$61</definedName>
    <definedName name="BaseRateBasicPIP_40">Start!$N$62</definedName>
    <definedName name="BaseRateBIL_01">Start!$C$36</definedName>
    <definedName name="BaseRateBIL_02">Start!$C$37</definedName>
    <definedName name="BaseRateBIL_03">Start!$C$38</definedName>
    <definedName name="BaseRateBIL_04">Start!$C$39</definedName>
    <definedName name="BaseRateBIL_05">Start!$C$40</definedName>
    <definedName name="BaseRateBIL_06">Start!$C$41</definedName>
    <definedName name="BaseRateBIL_07">Start!$C$42</definedName>
    <definedName name="BaseRateBIL_08">Start!$C$43</definedName>
    <definedName name="BaseRateBIL_10">Start!$C$44</definedName>
    <definedName name="BaseRateBIL_11">Start!$C$45</definedName>
    <definedName name="BaseRateBIL_12">Start!$C$46</definedName>
    <definedName name="BaseRateBIL_13">Start!$C$47</definedName>
    <definedName name="BaseRateBIL_14">Start!$C$48</definedName>
    <definedName name="BaseRateBIL_15">Start!$C$49</definedName>
    <definedName name="BaseRateBIL_16">Start!$C$50</definedName>
    <definedName name="BaseRateBIL_17">Start!$C$51</definedName>
    <definedName name="BaseRateBIL_19">Start!$C$52</definedName>
    <definedName name="BaseRateBIL_22">Start!$C$53</definedName>
    <definedName name="BaseRateBIL_23">Start!$C$54</definedName>
    <definedName name="BaseRateBIL_24">Start!$C$55</definedName>
    <definedName name="BaseRateBIL_25">Start!$C$56</definedName>
    <definedName name="BaseRateBIL_26">Start!$C$57</definedName>
    <definedName name="BaseRateBIL_27">Start!$C$58</definedName>
    <definedName name="BaseRateBIL_31">Start!$C$59</definedName>
    <definedName name="BaseRateBIL_38">Start!$C$60</definedName>
    <definedName name="BaseRateBIL_39">Start!$C$61</definedName>
    <definedName name="BaseRateBIL_40">Start!$C$62</definedName>
    <definedName name="BaseRateBIU_01">Start!$D$36</definedName>
    <definedName name="BaseRateBIU_02">Start!$D$37</definedName>
    <definedName name="BaseRateBIU_03">Start!$D$38</definedName>
    <definedName name="BaseRateBIU_04">Start!$D$39</definedName>
    <definedName name="BaseRateBIU_05">Start!$D$40</definedName>
    <definedName name="BaseRateBIU_06">Start!$D$41</definedName>
    <definedName name="BaseRateBIU_07">Start!$D$42</definedName>
    <definedName name="BaseRateBIU_08">Start!$D$43</definedName>
    <definedName name="BaseRateBIU_10">Start!$D$44</definedName>
    <definedName name="BaseRateBIU_11">Start!$D$45</definedName>
    <definedName name="BaseRateBIU_12">Start!$D$46</definedName>
    <definedName name="BaseRateBIU_13">Start!$D$47</definedName>
    <definedName name="BaseRateBIU_14">Start!$D$48</definedName>
    <definedName name="BaseRateBIU_15">Start!$D$49</definedName>
    <definedName name="BaseRateBIU_16">Start!$D$50</definedName>
    <definedName name="BaseRateBIU_17">Start!$D$51</definedName>
    <definedName name="BaseRateBIU_19">Start!$D$52</definedName>
    <definedName name="BaseRateBIU_22">Start!$D$53</definedName>
    <definedName name="BaseRateBIU_23">Start!$D$54</definedName>
    <definedName name="BaseRateBIU_24">Start!$D$55</definedName>
    <definedName name="BaseRateBIU_25">Start!$D$56</definedName>
    <definedName name="BaseRateBIU_26">Start!$D$57</definedName>
    <definedName name="BaseRateBIU_27">Start!$D$58</definedName>
    <definedName name="BaseRateBIU_31">Start!$D$59</definedName>
    <definedName name="BaseRateBIU_38">Start!$D$60</definedName>
    <definedName name="BaseRateBIU_39">Start!$D$61</definedName>
    <definedName name="BaseRateBIU_40">Start!$D$62</definedName>
    <definedName name="BaseRateColl_01">Start!$K$36</definedName>
    <definedName name="BaseRateColl_02">Start!$K$37</definedName>
    <definedName name="BaseRateColl_03">Start!$K$38</definedName>
    <definedName name="BaseRateColl_04">Start!$K$39</definedName>
    <definedName name="BaseRateColl_05">Start!$K$40</definedName>
    <definedName name="BaseRateColl_06">Start!$K$41</definedName>
    <definedName name="BaseRateColl_07">Start!$K$42</definedName>
    <definedName name="BaseRateColl_08">Start!$K$43</definedName>
    <definedName name="BaseRateColl_10">Start!$K$44</definedName>
    <definedName name="BaseRateColl_11">Start!$K$45</definedName>
    <definedName name="BaseRateColl_12">Start!$K$46</definedName>
    <definedName name="BaseRateColl_13">Start!$K$47</definedName>
    <definedName name="BaseRateColl_14">Start!$K$48</definedName>
    <definedName name="BaseRateColl_15">Start!$K$49</definedName>
    <definedName name="BaseRateColl_16">Start!$K$50</definedName>
    <definedName name="BaseRateColl_17">Start!$K$51</definedName>
    <definedName name="BaseRateColl_19">Start!$K$52</definedName>
    <definedName name="BaseRateColl_22">Start!$K$53</definedName>
    <definedName name="BaseRateColl_23">Start!$K$54</definedName>
    <definedName name="BaseRateColl_24">Start!$K$55</definedName>
    <definedName name="BaseRateColl_25">Start!$K$56</definedName>
    <definedName name="BaseRateColl_26">Start!$K$57</definedName>
    <definedName name="BaseRateColl_27">Start!$K$58</definedName>
    <definedName name="BaseRateColl_31">Start!$K$59</definedName>
    <definedName name="BaseRateColl_38">Start!$K$60</definedName>
    <definedName name="BaseRateColl_39">Start!$K$61</definedName>
    <definedName name="BaseRateColl_40">Start!$K$62</definedName>
    <definedName name="BaseRateComp_01">Start!$J$36</definedName>
    <definedName name="BaseRateComp_02">Start!$J$37</definedName>
    <definedName name="BaseRateComp_03">Start!$J$38</definedName>
    <definedName name="BaseRateComp_04">Start!$J$39</definedName>
    <definedName name="BaseRateComp_05">Start!$J$40</definedName>
    <definedName name="BaseRateComp_06">Start!$J$41</definedName>
    <definedName name="BaseRateComp_07">Start!$J$42</definedName>
    <definedName name="BaseRateComp_08">Start!$J$43</definedName>
    <definedName name="BaseRateComp_10">Start!$J$44</definedName>
    <definedName name="BaseRateComp_11">Start!$J$45</definedName>
    <definedName name="BaseRateComp_12">Start!$J$46</definedName>
    <definedName name="BaseRateComp_13">Start!$J$47</definedName>
    <definedName name="BaseRateComp_14">Start!$J$48</definedName>
    <definedName name="BaseRateComp_15">Start!$J$49</definedName>
    <definedName name="BaseRateComp_16">Start!$J$50</definedName>
    <definedName name="BaseRateComp_17">Start!$J$51</definedName>
    <definedName name="BaseRateComp_19">Start!$J$52</definedName>
    <definedName name="BaseRateComp_22">Start!$J$53</definedName>
    <definedName name="BaseRateComp_23">Start!$J$54</definedName>
    <definedName name="BaseRateComp_24">Start!$J$55</definedName>
    <definedName name="BaseRateComp_25">Start!$J$56</definedName>
    <definedName name="BaseRateComp_26">Start!$J$57</definedName>
    <definedName name="BaseRateComp_27">Start!$J$58</definedName>
    <definedName name="BaseRateComp_31">Start!$J$59</definedName>
    <definedName name="BaseRateComp_38">Start!$J$60</definedName>
    <definedName name="BaseRateComp_39">Start!$J$61</definedName>
    <definedName name="BaseRateComp_40">Start!$J$62</definedName>
    <definedName name="BaseRatePD_01">Start!$E$36</definedName>
    <definedName name="BaseRatePD_02">Start!$E$37</definedName>
    <definedName name="BaseRatePD_03">Start!$E$38</definedName>
    <definedName name="BaseRatePD_04">Start!$E$39</definedName>
    <definedName name="BaseRatePD_05">Start!$E$40</definedName>
    <definedName name="BaseRatePD_06">Start!$E$41</definedName>
    <definedName name="BaseRatePD_07">Start!$E$42</definedName>
    <definedName name="BaseRatePD_08">Start!$E$43</definedName>
    <definedName name="BaseRatePD_10">Start!$E$44</definedName>
    <definedName name="BaseRatePD_11">Start!$E$45</definedName>
    <definedName name="BaseRatePD_12">Start!$E$46</definedName>
    <definedName name="BaseRatePD_13">Start!$E$47</definedName>
    <definedName name="BaseRatePD_14">Start!$E$48</definedName>
    <definedName name="BaseRatePD_15">Start!$E$49</definedName>
    <definedName name="BaseRatePD_16">Start!$E$50</definedName>
    <definedName name="BaseRatePD_17">Start!$E$51</definedName>
    <definedName name="BaseRatePD_19">Start!$E$52</definedName>
    <definedName name="BaseRatePD_22">Start!$E$53</definedName>
    <definedName name="BaseRatePD_23">Start!$E$54</definedName>
    <definedName name="BaseRatePD_24">Start!$E$55</definedName>
    <definedName name="BaseRatePD_25">Start!$E$56</definedName>
    <definedName name="BaseRatePD_26">Start!$E$57</definedName>
    <definedName name="BaseRatePD_27">Start!$E$58</definedName>
    <definedName name="BaseRatePD_31">Start!$E$59</definedName>
    <definedName name="BaseRatePD_38">Start!$E$60</definedName>
    <definedName name="BaseRatePD_39">Start!$E$61</definedName>
    <definedName name="BaseRatePD_40">Start!$E$62</definedName>
    <definedName name="BaseRatePIPL_01">Start!$H$36</definedName>
    <definedName name="BaseRatePIPL_02">Start!$H$37</definedName>
    <definedName name="BaseRatePIPL_03">Start!$H$38</definedName>
    <definedName name="BaseRatePIPL_04">Start!$H$39</definedName>
    <definedName name="BaseRatePIPL_05">Start!$H$40</definedName>
    <definedName name="BaseRatePIPL_06">Start!$H$41</definedName>
    <definedName name="BaseRatePIPL_07">Start!$H$42</definedName>
    <definedName name="BaseRatePIPL_08">Start!$H$43</definedName>
    <definedName name="BaseRatePIPL_10">Start!$H$44</definedName>
    <definedName name="BaseRatePIPL_11">Start!$H$45</definedName>
    <definedName name="BaseRatePIPL_12">Start!$H$46</definedName>
    <definedName name="BaseRatePIPL_13">Start!$H$47</definedName>
    <definedName name="BaseRatePIPL_14">Start!$H$48</definedName>
    <definedName name="BaseRatePIPL_15">Start!$H$49</definedName>
    <definedName name="BaseRatePIPL_16">Start!$H$50</definedName>
    <definedName name="BaseRatePIPL_17">Start!$H$51</definedName>
    <definedName name="BaseRatePIPL_19">Start!$H$52</definedName>
    <definedName name="BaseRatePIPL_22">Start!$H$53</definedName>
    <definedName name="BaseRatePIPL_23">Start!$H$54</definedName>
    <definedName name="BaseRatePIPL_24">Start!$H$55</definedName>
    <definedName name="BaseRatePIPL_25">Start!$H$56</definedName>
    <definedName name="BaseRatePIPL_26">Start!$H$57</definedName>
    <definedName name="BaseRatePIPL_27">Start!$H$58</definedName>
    <definedName name="BaseRatePIPL_31">Start!$H$59</definedName>
    <definedName name="BaseRatePIPL_38">Start!$H$60</definedName>
    <definedName name="BaseRatePIPL_39">Start!$H$61</definedName>
    <definedName name="BaseRatePIPL_40">Start!$H$62</definedName>
    <definedName name="BaseRatePIPU_01">Start!$I$36</definedName>
    <definedName name="BaseRatePIPU_02">Start!$I$37</definedName>
    <definedName name="BaseRatePIPU_03">Start!$I$38</definedName>
    <definedName name="BaseRatePIPU_04">Start!$I$39</definedName>
    <definedName name="BaseRatePIPU_05">Start!$I$40</definedName>
    <definedName name="BaseRatePIPU_06">Start!$I$41</definedName>
    <definedName name="BaseRatePIPU_07">Start!$I$42</definedName>
    <definedName name="BaseRatePIPU_08">Start!$I$43</definedName>
    <definedName name="BaseRatePIPU_10">Start!$I$44</definedName>
    <definedName name="BaseRatePIPU_11">Start!$I$45</definedName>
    <definedName name="BaseRatePIPU_12">Start!$I$46</definedName>
    <definedName name="BaseRatePIPU_13">Start!$I$47</definedName>
    <definedName name="BaseRatePIPU_14">Start!$I$48</definedName>
    <definedName name="BaseRatePIPU_15">Start!$I$49</definedName>
    <definedName name="BaseRatePIPU_16">Start!$I$50</definedName>
    <definedName name="BaseRatePIPU_17">Start!$I$51</definedName>
    <definedName name="BaseRatePIPU_19">Start!$I$52</definedName>
    <definedName name="BaseRatePIPU_22">Start!$I$53</definedName>
    <definedName name="BaseRatePIPU_23">Start!$I$54</definedName>
    <definedName name="BaseRatePIPU_24">Start!$I$55</definedName>
    <definedName name="BaseRatePIPU_25">Start!$I$56</definedName>
    <definedName name="BaseRatePIPU_26">Start!$I$57</definedName>
    <definedName name="BaseRatePIPU_27">Start!$I$58</definedName>
    <definedName name="BaseRatePIPU_31">Start!$I$59</definedName>
    <definedName name="BaseRatePIPU_38">Start!$I$60</definedName>
    <definedName name="BaseRatePIPU_39">Start!$I$61</definedName>
    <definedName name="BaseRatePIPU_40">Start!$I$62</definedName>
    <definedName name="BaseRateUML_01">Start!$F$36</definedName>
    <definedName name="BaseRateUML_02">Start!$F$37</definedName>
    <definedName name="BaseRateUML_03">Start!$F$38</definedName>
    <definedName name="BaseRateUML_04">Start!$F$39</definedName>
    <definedName name="BaseRateUML_05">Start!$F$40</definedName>
    <definedName name="BaseRateUML_06">Start!$F$41</definedName>
    <definedName name="BaseRateUML_07">Start!$F$42</definedName>
    <definedName name="BaseRateUML_08">Start!$F$43</definedName>
    <definedName name="BaseRateUML_10">Start!$F$44</definedName>
    <definedName name="BaseRateUML_11">Start!$F$45</definedName>
    <definedName name="BaseRateUML_12">Start!$F$46</definedName>
    <definedName name="BaseRateUML_13">Start!$F$47</definedName>
    <definedName name="BaseRateUML_14">Start!$F$48</definedName>
    <definedName name="BaseRateUML_15">Start!$F$49</definedName>
    <definedName name="BaseRateUML_16">Start!$F$50</definedName>
    <definedName name="BaseRateUML_17">Start!$F$51</definedName>
    <definedName name="BaseRateUML_19">Start!$F$52</definedName>
    <definedName name="BaseRateUML_22">Start!$F$53</definedName>
    <definedName name="BaseRateUML_23">Start!$F$54</definedName>
    <definedName name="BaseRateUML_24">Start!$F$55</definedName>
    <definedName name="BaseRateUML_25">Start!$F$56</definedName>
    <definedName name="BaseRateUML_26">Start!$F$57</definedName>
    <definedName name="BaseRateUML_27">Start!$F$58</definedName>
    <definedName name="BaseRateUML_31">Start!$F$59</definedName>
    <definedName name="BaseRateUML_38">Start!$F$60</definedName>
    <definedName name="BaseRateUML_39">Start!$F$61</definedName>
    <definedName name="BaseRateUML_40">Start!$F$62</definedName>
    <definedName name="BaseRateUMU_01">Start!$G$36</definedName>
    <definedName name="BaseRateUMU_02">Start!$G$37</definedName>
    <definedName name="BaseRateUMU_03">Start!$G$38</definedName>
    <definedName name="BaseRateUMU_04">Start!$G$39</definedName>
    <definedName name="BaseRateUMU_05">Start!$G$40</definedName>
    <definedName name="BaseRateUMU_06">Start!$G$41</definedName>
    <definedName name="BaseRateUMU_07">Start!$G$42</definedName>
    <definedName name="BaseRateUMU_08">Start!$G$43</definedName>
    <definedName name="BaseRateUMU_10">Start!$G$44</definedName>
    <definedName name="BaseRateUMU_11">Start!$G$45</definedName>
    <definedName name="BaseRateUMU_12">Start!$G$46</definedName>
    <definedName name="BaseRateUMU_13">Start!$G$47</definedName>
    <definedName name="BaseRateUMU_14">Start!$G$48</definedName>
    <definedName name="BaseRateUMU_15">Start!$G$49</definedName>
    <definedName name="BaseRateUMU_16">Start!$G$50</definedName>
    <definedName name="BaseRateUMU_17">Start!$G$51</definedName>
    <definedName name="BaseRateUMU_19">Start!$G$52</definedName>
    <definedName name="BaseRateUMU_22">Start!$G$53</definedName>
    <definedName name="BaseRateUMU_23">Start!$G$54</definedName>
    <definedName name="BaseRateUMU_24">Start!$G$55</definedName>
    <definedName name="BaseRateUMU_25">Start!$G$56</definedName>
    <definedName name="BaseRateUMU_26">Start!$G$57</definedName>
    <definedName name="BaseRateUMU_27">Start!$G$58</definedName>
    <definedName name="BaseRateUMU_31">Start!$G$59</definedName>
    <definedName name="BaseRateUMU_38">Start!$G$60</definedName>
    <definedName name="BaseRateUMU_39">Start!$G$61</definedName>
    <definedName name="BaseRateUMU_40">Start!$G$62</definedName>
    <definedName name="CompName">Start!$H$8</definedName>
    <definedName name="CompNum">Start!$C$8</definedName>
    <definedName name="ContactEMail">Start!$C$14</definedName>
    <definedName name="ContactName">Start!$C$11</definedName>
    <definedName name="ContactTelephone">Start!$C$13</definedName>
    <definedName name="ContactTitle">Start!$C$12</definedName>
    <definedName name="EvalDate">Start!$C$6</definedName>
    <definedName name="ExN1A_ClassCode">'Example 1A'!$B$7</definedName>
    <definedName name="ExN1A_ClassFactor">'Example 1A'!$E$7</definedName>
    <definedName name="ExN1A_DeductibleColl">'Example 1A'!$E$13</definedName>
    <definedName name="ExN1A_DeductibleComp">'Example 1A'!$E$12</definedName>
    <definedName name="ExN1A_InsuranceScore">'Example 1A'!$E$14</definedName>
    <definedName name="ExN1A_LimitBICSL">'Example 1A'!$B$11</definedName>
    <definedName name="ExN1A_LimitPD">'Example 1A'!$B$12</definedName>
    <definedName name="ExN1A_LimitPIP">'Example 1A'!$E$11</definedName>
    <definedName name="ExN1A_Threshold">'Example 1A'!$B$14</definedName>
    <definedName name="ExN1A_TierFactor">'Example 1A'!$E$8</definedName>
    <definedName name="ExN1A_TierNumber">'Example 1A'!$B$8</definedName>
    <definedName name="ExN1B_ClassCode">'Example 1B'!$B$7</definedName>
    <definedName name="ExN1B_ClassFactor">'Example 1B'!$E$7</definedName>
    <definedName name="ExN1B_DeductibleColl">'Example 1B'!$E$13</definedName>
    <definedName name="ExN1B_DeductibleComp">'Example 1B'!$E$12</definedName>
    <definedName name="ExN1B_InsuranceScore">'Example 1B'!$E$14</definedName>
    <definedName name="ExN1B_LimitBICSL">'Example 1B'!$B$11</definedName>
    <definedName name="ExN1B_LimitPD">'Example 1B'!$B$12</definedName>
    <definedName name="ExN1B_LimitPIP">'Example 1B'!$E$11</definedName>
    <definedName name="ExN1B_Threshold">'Example 1B'!$B$14</definedName>
    <definedName name="ExN1B_TierFactor">'Example 1B'!$E$8</definedName>
    <definedName name="ExN1B_TierNumber">'Example 1B'!$B$8</definedName>
    <definedName name="ExN1X_ClassCode">'Example 5'!$B$7</definedName>
    <definedName name="ExN1X_ClassFactor">'Example 5'!$E$7</definedName>
    <definedName name="ExN1X_DeductibleColl">'Example 5'!$E$13</definedName>
    <definedName name="ExN1X_DeductibleComp">'Example 5'!$E$12</definedName>
    <definedName name="ExN1X_LimitBICSL">'Example 5'!$B$11</definedName>
    <definedName name="ExN1X_LimitPD">'Example 5'!$B$12</definedName>
    <definedName name="ExN1X_LimitPIP">'Example 5'!$E$11</definedName>
    <definedName name="ExN1X_TierFactor">'Example 5'!$E$8</definedName>
    <definedName name="ExN1X_TierNumber">'Example 5'!$B$8</definedName>
    <definedName name="ExN2A_InsuranceScore">'Example 2A'!$E$14</definedName>
    <definedName name="ExN2A1_ClassCode">'Example 2A'!$B$7</definedName>
    <definedName name="ExN2A1_ClassFactor">'Example 2A'!$E$7</definedName>
    <definedName name="ExN2A1_DeductibleColl">'Example 2A'!$E$13</definedName>
    <definedName name="ExN2A1_DeductibleComp">'Example 2A'!$E$12</definedName>
    <definedName name="ExN2A1_LimitBICSL">'Example 2A'!$B$11</definedName>
    <definedName name="ExN2A1_LimitPD">'Example 2A'!$B$12</definedName>
    <definedName name="ExN2A1_LimitPIP">'Example 2A'!$E$11</definedName>
    <definedName name="ExN2A1_Threshold">'Example 2A'!$B$14</definedName>
    <definedName name="ExN2A1_TierFactor">'Example 2A'!$E$8</definedName>
    <definedName name="ExN2A1_TierNumber">'Example 2A'!$B$8</definedName>
    <definedName name="ExN2A2_ClassCode">'Example 2A'!$BA$7</definedName>
    <definedName name="ExN2A2_ClassFactor">'Example 2A'!$BD$7</definedName>
    <definedName name="ExN2A2_DeductibleColl">'Example 2A'!$BD$13</definedName>
    <definedName name="ExN2A2_DeductibleComp">'Example 2A'!$BD$12</definedName>
    <definedName name="ExN2A2_LimitBICSL">'Example 2A'!$BA$11</definedName>
    <definedName name="ExN2A2_LimitPD">'Example 2A'!$BA$12</definedName>
    <definedName name="ExN2A2_LimitPIP">'Example 2A'!$BD$11</definedName>
    <definedName name="ExN2A2_Threshold">'Example 2A'!$BA$14</definedName>
    <definedName name="ExN2A2_TierFactor">'Example 2A'!$BD$8</definedName>
    <definedName name="ExN2A2_TierNumber">'Example 2A'!$BA$8</definedName>
    <definedName name="ExN2B_InsuranceScore">'Example 2B'!$E$14</definedName>
    <definedName name="ExN2B1_ClassCode">'Example 2B'!$B$7</definedName>
    <definedName name="ExN2B1_ClassFactor">'Example 2B'!$E$7</definedName>
    <definedName name="ExN2B1_DeductibleColl">'Example 2B'!$E$13</definedName>
    <definedName name="ExN2B1_DeductibleComp">'Example 2B'!$E$12</definedName>
    <definedName name="ExN2B1_LimitBICSL">'Example 2B'!$B$11</definedName>
    <definedName name="ExN2B1_LimitPD">'Example 2B'!$B$12</definedName>
    <definedName name="ExN2B1_LimitPIP">'Example 2B'!$E$11</definedName>
    <definedName name="ExN2B1_Threshold">'Example 2B'!$B$14</definedName>
    <definedName name="ExN2B1_TierFactor">'Example 2B'!$E$8</definedName>
    <definedName name="ExN2B1_TierNumber">'Example 2B'!$B$8</definedName>
    <definedName name="ExN2B2_ClassCode">'Example 2B'!$BA$7</definedName>
    <definedName name="ExN2B2_ClassFactor">'Example 2B'!$BD$7</definedName>
    <definedName name="ExN2B2_DeductibleColl">'Example 2B'!$BD$13</definedName>
    <definedName name="ExN2B2_DeductibleComp">'Example 2B'!$BD$12</definedName>
    <definedName name="ExN2B2_LimitBICSL">'Example 2B'!$BA$11</definedName>
    <definedName name="ExN2B2_LimitPD">'Example 2B'!$BA$12</definedName>
    <definedName name="ExN2B2_Threshold">'Example 2B'!$BA$14</definedName>
    <definedName name="ExN2B2_TierFactor">'Example 2B'!$BD$8</definedName>
    <definedName name="ExN2B2_TierNumber">'Example 2B'!$BA$8</definedName>
    <definedName name="ExN3A_InsuranceScore">'Example 3A'!$E$14</definedName>
    <definedName name="ExN3A_Threshold">'Example 3A'!$B$14</definedName>
    <definedName name="ExN3A1_ClassCode">'Example 3A'!$B$7</definedName>
    <definedName name="ExN3A1_ClassFactor">'Example 3A'!$E$7</definedName>
    <definedName name="ExN3A1_DeductibleColl">'Example 3A'!$E$13</definedName>
    <definedName name="ExN3A1_DeductibleComp">'Example 3A'!$E$12</definedName>
    <definedName name="ExN3A1_LimitBICSL">'Example 3A'!$B$11</definedName>
    <definedName name="ExN3A1_LimitPD">'Example 3A'!$B$12</definedName>
    <definedName name="ExN3A1_LimitPIP">'Example 3A'!$E$11</definedName>
    <definedName name="ExN3A1_TierFactor">'Example 3A'!$E$8</definedName>
    <definedName name="ExN3A1_TierNumber">'Example 3A'!$B$8</definedName>
    <definedName name="ExN3B_InsuranceScore">'Example 3B'!$E$14</definedName>
    <definedName name="ExN3B_Threshold">'Example 3B'!$B$14</definedName>
    <definedName name="ExN3B1_ClassCode">'Example 3B'!$B$7</definedName>
    <definedName name="ExN3B1_ClassFactor">'Example 3B'!$E$7</definedName>
    <definedName name="ExN3B1_DeductibleColl">'Example 3B'!$E$13</definedName>
    <definedName name="ExN3B1_DeductibleComp">'Example 3B'!$E$12</definedName>
    <definedName name="ExN3B1_LimitBICSL">'Example 3B'!$B$11</definedName>
    <definedName name="ExN3B1_LimitPD">'Example 3B'!$B$12</definedName>
    <definedName name="ExN3B1_LimitPIP">'Example 3B'!$E$11</definedName>
    <definedName name="ExN3B1_TierFactor">'Example 3B'!$E$8</definedName>
    <definedName name="ExN3B1_TierNumber">'Example 3B'!$B$8</definedName>
    <definedName name="ExN4A_ClassCode">'Example 4A'!$B$7</definedName>
    <definedName name="ExN4A_ClassFactor">'Example 4A'!$E$7</definedName>
    <definedName name="ExN4A_DeductibleColl">'Example 4A'!$E$13</definedName>
    <definedName name="ExN4A_DeductibleComp">'Example 4A'!$E$12</definedName>
    <definedName name="ExN4A_InsuranceScore">'Example 4A'!$E$14</definedName>
    <definedName name="ExN4A_LimitBICSL">'Example 4A'!$B$11</definedName>
    <definedName name="ExN4A_LimitPD">'Example 4A'!$B$12</definedName>
    <definedName name="ExN4A_LimitPIP">'Example 4A'!$E$11</definedName>
    <definedName name="ExN4A_Threshold">'Example 4A'!$B$14</definedName>
    <definedName name="ExN4A_TierFactor">'Example 4A'!$E$8</definedName>
    <definedName name="ExN4A_TierNumber">'Example 4A'!$B$8</definedName>
    <definedName name="ExN4B_ClassCode">'Example 4B'!$B$7</definedName>
    <definedName name="ExN4B_ClassFactor">'Example 4B'!$E$7</definedName>
    <definedName name="ExN4B_DeductibleColl">'Example 4B'!$E$13</definedName>
    <definedName name="ExN4B_DeductibleComp">'Example 4B'!$E$12</definedName>
    <definedName name="ExN4B_InsuranceScore">'Example 4B'!$E$14</definedName>
    <definedName name="ExN4B_LimitBICSL">'Example 4B'!$B$11</definedName>
    <definedName name="ExN4B_LimitPD">'Example 4B'!$B$12</definedName>
    <definedName name="ExN4B_LimitPIP">'Example 4B'!$E$11</definedName>
    <definedName name="ExN4B_Threshold">'Example 4B'!$B$14</definedName>
    <definedName name="ExN4B_TierFactor">'Example 4B'!$E$8</definedName>
    <definedName name="ExN4B_TierNumber">'Example 4B'!$B$8</definedName>
    <definedName name="ExN5X_InsuranceScore">'Example 5'!$E$14</definedName>
    <definedName name="ExN5X_Threshold">'Example 5'!$B$14</definedName>
    <definedName name="ExpFeeBasicPD">Start!$M$87</definedName>
    <definedName name="ExpFeeBasicPIP">Start!$N$87</definedName>
    <definedName name="ExpFeeBI">Start!$C$87</definedName>
    <definedName name="ExpFeeColl">Start!$K$87</definedName>
    <definedName name="ExpFeeComp">Start!$J$87</definedName>
    <definedName name="ExpFeePD">Start!$E$87</definedName>
    <definedName name="ExpFeePIP">Start!$H$87</definedName>
    <definedName name="ExpFeeUM">Start!$F$87</definedName>
    <definedName name="GroupName">Start!$H$7</definedName>
    <definedName name="GroupNum">Start!$C$7</definedName>
    <definedName name="OfficerEMail">Start!$K$14</definedName>
    <definedName name="OfficerName">Start!$K$11</definedName>
    <definedName name="OfficerTelephone">Start!$K$13</definedName>
    <definedName name="OfficerTitle">Start!$K$12</definedName>
    <definedName name="PremiumLimit">'App2'!$F$15</definedName>
    <definedName name="_xlnm.Print_Area" localSheetId="1">'App2'!$A$1:$F$18,'App2'!$A$20:$F$61</definedName>
    <definedName name="_xlnm.Print_Area" localSheetId="2">'App3'!$A$1:$K$67</definedName>
    <definedName name="_xlnm.Print_Area" localSheetId="3">'Example 1A'!$A$1:$L$97</definedName>
    <definedName name="_xlnm.Print_Area" localSheetId="4">'Example 1B'!$A$1:$L$97</definedName>
    <definedName name="_xlnm.Print_Area" localSheetId="5">'Example 2A'!$A$1:$L$97,'Example 2A'!$AZ$1:$BK$97</definedName>
    <definedName name="_xlnm.Print_Area" localSheetId="6">'Example 2B'!$A$1:$L$97,'Example 2B'!$AZ$1:$BK$97</definedName>
    <definedName name="_xlnm.Print_Area" localSheetId="7">'Example 3A'!$A$1:$L$97</definedName>
    <definedName name="_xlnm.Print_Area" localSheetId="8">'Example 3B'!$A$1:$L$97</definedName>
    <definedName name="_xlnm.Print_Area" localSheetId="9">'Example 4A'!$A$1:$L$97</definedName>
    <definedName name="_xlnm.Print_Area" localSheetId="10">'Example 4B'!$A$1:$L$97</definedName>
    <definedName name="_xlnm.Print_Area" localSheetId="11">'Example 5'!$A$1:$L$97</definedName>
    <definedName name="_xlnm.Print_Area" localSheetId="0">Start!$A$1:$N$96</definedName>
    <definedName name="_xlnm.Print_Area">'App3'!$A$1:$K$67</definedName>
    <definedName name="Terr" localSheetId="2">'App3'!$A$11:$B$59</definedName>
    <definedName name="Terr">'App3'!$A$11:$B$59</definedName>
    <definedName name="TotalRate_N1A_01">'Example 1A'!$C$97</definedName>
    <definedName name="TotalRate_N1A_02">'Example 1A'!$D$97</definedName>
    <definedName name="TotalRate_N1A_03">'Example 1A'!$E$97</definedName>
    <definedName name="TotalRate_N1A_04">'Example 1A'!$F$97</definedName>
    <definedName name="TotalRate_N1A_05">'Example 1A'!$G$97</definedName>
    <definedName name="TotalRate_N1A_06">'Example 1A'!$H$97</definedName>
    <definedName name="TotalRate_N1A_07">'Example 1A'!$I$97</definedName>
    <definedName name="TotalRate_N1A_08">'Example 1A'!$J$97</definedName>
    <definedName name="TotalRate_N1A_10">'Example 1A'!$K$97</definedName>
    <definedName name="TotalRate_N1A_11">'Example 1A'!$L$97</definedName>
    <definedName name="TotalRate_N1A_12">'Example 1A'!$M$97</definedName>
    <definedName name="TotalRate_N1A_13">'Example 1A'!$N$97</definedName>
    <definedName name="TotalRate_N1A_14">'Example 1A'!$O$97</definedName>
    <definedName name="TotalRate_N1A_15">'Example 1A'!$P$97</definedName>
    <definedName name="TotalRate_N1A_16">'Example 1A'!$Q$97</definedName>
    <definedName name="TotalRate_N1A_17">'Example 1A'!$R$97</definedName>
    <definedName name="TotalRate_N1A_19">'Example 1A'!$S$97</definedName>
    <definedName name="TotalRate_N1A_22">'Example 1A'!$T$97</definedName>
    <definedName name="TotalRate_N1A_23">'Example 1A'!$U$97</definedName>
    <definedName name="TotalRate_N1A_24">'Example 1A'!$V$97</definedName>
    <definedName name="TotalRate_N1A_25">'Example 1A'!$W$97</definedName>
    <definedName name="TotalRate_N1A_26">'Example 1A'!$X$97</definedName>
    <definedName name="TotalRate_N1A_27">'Example 1A'!$Y$97</definedName>
    <definedName name="TotalRate_N1A_31">'Example 1A'!$Z$97</definedName>
    <definedName name="TotalRate_N1A_38">'Example 1A'!$AA$97</definedName>
    <definedName name="TotalRate_N1A_39">'Example 1A'!$AB$97</definedName>
    <definedName name="TotalRate_N1A_40">'Example 1A'!$AC$97</definedName>
    <definedName name="TotalRate_N1B_01">'Example 1B'!$C$97</definedName>
    <definedName name="TotalRate_N1B_02">'Example 1B'!$D$97</definedName>
    <definedName name="TotalRate_N1B_03">'Example 1B'!$E$97</definedName>
    <definedName name="TotalRate_N1B_04">'Example 1B'!$F$97</definedName>
    <definedName name="TotalRate_N1B_05">'Example 1B'!$G$97</definedName>
    <definedName name="TotalRate_N1B_06">'Example 1B'!$H$97</definedName>
    <definedName name="TotalRate_N1B_07">'Example 1B'!$I$97</definedName>
    <definedName name="TotalRate_N1B_08">'Example 1B'!$J$97</definedName>
    <definedName name="TotalRate_N1B_10">'Example 1B'!$K$97</definedName>
    <definedName name="TotalRate_N1B_11">'Example 1B'!$L$97</definedName>
    <definedName name="TotalRate_N1B_12">'Example 1B'!$M$97</definedName>
    <definedName name="TotalRate_N1B_13">'Example 1B'!$N$97</definedName>
    <definedName name="TotalRate_N1B_14">'Example 1B'!$O$97</definedName>
    <definedName name="TotalRate_N1B_15">'Example 1B'!$P$97</definedName>
    <definedName name="TotalRate_N1B_16">'Example 1B'!$Q$97</definedName>
    <definedName name="TotalRate_N1B_17">'Example 1B'!$R$97</definedName>
    <definedName name="TotalRate_N1B_19">'Example 1B'!$S$97</definedName>
    <definedName name="TotalRate_N1B_22">'Example 1B'!$T$97</definedName>
    <definedName name="TotalRate_N1B_23">'Example 1B'!$U$97</definedName>
    <definedName name="TotalRate_N1B_24">'Example 1B'!$V$97</definedName>
    <definedName name="TotalRate_N1B_25">'Example 1B'!$W$97</definedName>
    <definedName name="TotalRate_N1B_26">'Example 1B'!$X$97</definedName>
    <definedName name="TotalRate_N1B_27">'Example 1B'!$Y$97</definedName>
    <definedName name="TotalRate_N1B_31">'Example 1B'!$Z$97</definedName>
    <definedName name="TotalRate_N1B_38">'Example 1B'!$AA$97</definedName>
    <definedName name="TotalRate_N1B_39">'Example 1B'!$AB$97</definedName>
    <definedName name="TotalRate_N1B_40">'Example 1B'!$AC$97</definedName>
    <definedName name="TotalRate_N1X_01">'Example 5'!$C$97</definedName>
    <definedName name="TotalRate_N1X_02">'Example 5'!$D$97</definedName>
    <definedName name="TotalRate_N1X_03">'Example 5'!$E$97</definedName>
    <definedName name="TotalRate_N1X_04">'Example 5'!$F$97</definedName>
    <definedName name="TotalRate_N1X_05">'Example 5'!$G$97</definedName>
    <definedName name="TotalRate_N1X_06">'Example 5'!$H$97</definedName>
    <definedName name="TotalRate_N1X_07">'Example 5'!$I$97</definedName>
    <definedName name="TotalRate_N1X_08">'Example 5'!$J$97</definedName>
    <definedName name="TotalRate_N1X_10">'Example 5'!$K$97</definedName>
    <definedName name="TotalRate_N1X_11">'Example 5'!$L$97</definedName>
    <definedName name="TotalRate_N1X_12">'Example 5'!$M$97</definedName>
    <definedName name="TotalRate_N1X_13">'Example 5'!$N$97</definedName>
    <definedName name="TotalRate_N1X_14">'Example 5'!$O$97</definedName>
    <definedName name="TotalRate_N1X_15">'Example 5'!$P$97</definedName>
    <definedName name="TotalRate_N1X_16">'Example 5'!$Q$97</definedName>
    <definedName name="TotalRate_N1X_17">'Example 5'!$R$97</definedName>
    <definedName name="TotalRate_N1X_19">'Example 5'!$S$97</definedName>
    <definedName name="TotalRate_N1X_22">'Example 5'!$T$97</definedName>
    <definedName name="TotalRate_N1X_23">'Example 5'!$U$97</definedName>
    <definedName name="TotalRate_N1X_24">'Example 5'!$V$97</definedName>
    <definedName name="TotalRate_N1X_25">'Example 5'!$W$97</definedName>
    <definedName name="TotalRate_N1X_26">'Example 5'!$X$97</definedName>
    <definedName name="TotalRate_N1X_27">'Example 5'!$Y$97</definedName>
    <definedName name="TotalRate_N1X_31">'Example 5'!$Z$97</definedName>
    <definedName name="TotalRate_N1X_38">'Example 5'!$AA$97</definedName>
    <definedName name="TotalRate_N1X_39">'Example 5'!$AB$97</definedName>
    <definedName name="TotalRate_N1X_40">'Example 5'!$AC$97</definedName>
    <definedName name="TotalRate_N2A_01">'Example 2A'!$C$97</definedName>
    <definedName name="TotalRate_N2A_02">'Example 2A'!$D$97</definedName>
    <definedName name="TotalRate_N2A_03">'Example 2A'!$E$97</definedName>
    <definedName name="TotalRate_N2A_04">'Example 2A'!$F$97</definedName>
    <definedName name="TotalRate_N2A_05">'Example 2A'!$G$97</definedName>
    <definedName name="TotalRate_N2A_06">'Example 2A'!$H$97</definedName>
    <definedName name="TotalRate_N2A_07">'Example 2A'!$I$97</definedName>
    <definedName name="TotalRate_N2A_08">'Example 2A'!$J$97</definedName>
    <definedName name="TotalRate_N2A_10">'Example 2A'!$K$97</definedName>
    <definedName name="TotalRate_N2A_11">'Example 2A'!$L$97</definedName>
    <definedName name="TotalRate_N2A_12">'Example 2A'!$M$97</definedName>
    <definedName name="TotalRate_N2A_13">'Example 2A'!$N$97</definedName>
    <definedName name="TotalRate_N2A_14">'Example 2A'!$O$97</definedName>
    <definedName name="TotalRate_N2A_15">'Example 2A'!$P$97</definedName>
    <definedName name="TotalRate_N2A_16">'Example 2A'!$Q$97</definedName>
    <definedName name="TotalRate_N2A_17">'Example 2A'!$R$97</definedName>
    <definedName name="TotalRate_N2A_19">'Example 2A'!$S$97</definedName>
    <definedName name="TotalRate_N2A_22">'Example 2A'!$T$97</definedName>
    <definedName name="TotalRate_N2A_23">'Example 2A'!$U$97</definedName>
    <definedName name="TotalRate_N2A_24">'Example 2A'!$V$97</definedName>
    <definedName name="TotalRate_N2A_25">'Example 2A'!$W$97</definedName>
    <definedName name="TotalRate_N2A_26">'Example 2A'!$X$97</definedName>
    <definedName name="TotalRate_N2A_27">'Example 2A'!$Y$97</definedName>
    <definedName name="TotalRate_N2A_31">'Example 2A'!$Z$97</definedName>
    <definedName name="TotalRate_N2A_38">'Example 2A'!$AA$97</definedName>
    <definedName name="TotalRate_N2A_39">'Example 2A'!$AB$97</definedName>
    <definedName name="TotalRate_N2A_40">'Example 2A'!$AC$97</definedName>
    <definedName name="TotalRate_N2ALO_01">'Example 2A'!$C$95</definedName>
    <definedName name="TotalRate_N2ALO_02">'Example 2A'!$D$95</definedName>
    <definedName name="TotalRate_N2ALO_03">'Example 2A'!$E$95</definedName>
    <definedName name="TotalRate_N2ALO_04">'Example 2A'!$F$95</definedName>
    <definedName name="TotalRate_N2ALO_05">'Example 2A'!$G$95</definedName>
    <definedName name="TotalRate_N2ALO_06">'Example 2A'!$H$95</definedName>
    <definedName name="TotalRate_N2ALO_07">'Example 2A'!$I$95</definedName>
    <definedName name="TotalRate_N2ALO_08">'Example 2A'!$J$95</definedName>
    <definedName name="TotalRate_N2ALO_10">'Example 2A'!$K$95</definedName>
    <definedName name="TotalRate_N2ALO_11">'Example 2A'!$L$95</definedName>
    <definedName name="TotalRate_N2ALO_12">'Example 2A'!$M$95</definedName>
    <definedName name="TotalRate_N2ALO_13">'Example 2A'!$N$95</definedName>
    <definedName name="TotalRate_N2ALO_14">'Example 2A'!$O$95</definedName>
    <definedName name="TotalRate_N2ALO_15">'Example 2A'!$P$95</definedName>
    <definedName name="TotalRate_N2ALO_16">'Example 2A'!$Q$95</definedName>
    <definedName name="TotalRate_N2ALO_17">'Example 2A'!$R$95</definedName>
    <definedName name="TotalRate_N2ALO_19">'Example 2A'!$S$95</definedName>
    <definedName name="TotalRate_N2ALO_22">'Example 2A'!$T$95</definedName>
    <definedName name="TotalRate_N2ALO_23">'Example 2A'!$U$95</definedName>
    <definedName name="TotalRate_N2ALO_24">'Example 2A'!$V$95</definedName>
    <definedName name="TotalRate_N2ALO_25">'Example 2A'!$W$95</definedName>
    <definedName name="TotalRate_N2ALO_26">'Example 2A'!$X$95</definedName>
    <definedName name="TotalRate_N2ALO_27">'Example 2A'!$Y$95</definedName>
    <definedName name="TotalRate_N2ALO_31">'Example 2A'!$Z$95</definedName>
    <definedName name="TotalRate_N2ALO_38">'Example 2A'!$AA$95</definedName>
    <definedName name="TotalRate_N2ALO_39">'Example 2A'!$AB$95</definedName>
    <definedName name="TotalRate_N2ALO_40">'Example 2A'!$AC$95</definedName>
    <definedName name="TotalRate_N2B_01">'Example 2B'!$C$97</definedName>
    <definedName name="TotalRate_N2B_02">'Example 2B'!$D$97</definedName>
    <definedName name="TotalRate_N2B_03">'Example 2B'!$E$97</definedName>
    <definedName name="TotalRate_N2B_04">'Example 2B'!$F$97</definedName>
    <definedName name="TotalRate_N2B_05">'Example 2B'!$G$97</definedName>
    <definedName name="TotalRate_N2B_06">'Example 2B'!$H$97</definedName>
    <definedName name="TotalRate_N2B_07">'Example 2B'!$I$97</definedName>
    <definedName name="TotalRate_N2B_08">'Example 2B'!$J$97</definedName>
    <definedName name="TotalRate_N2B_10">'Example 2B'!$K$97</definedName>
    <definedName name="TotalRate_N2B_11">'Example 2B'!$L$97</definedName>
    <definedName name="TotalRate_N2B_12">'Example 2B'!$M$97</definedName>
    <definedName name="TotalRate_N2B_13">'Example 2B'!$N$97</definedName>
    <definedName name="TotalRate_N2B_14">'Example 2B'!$O$97</definedName>
    <definedName name="TotalRate_N2B_15">'Example 2B'!$P$97</definedName>
    <definedName name="TotalRate_N2B_16">'Example 2B'!$Q$97</definedName>
    <definedName name="TotalRate_N2B_17">'Example 2B'!$R$97</definedName>
    <definedName name="TotalRate_N2B_19">'Example 2B'!$S$97</definedName>
    <definedName name="TotalRate_N2B_22">'Example 2B'!$T$97</definedName>
    <definedName name="TotalRate_N2B_23">'Example 2B'!$U$97</definedName>
    <definedName name="TotalRate_N2B_24">'Example 2B'!$V$97</definedName>
    <definedName name="TotalRate_N2B_25">'Example 2B'!$W$97</definedName>
    <definedName name="TotalRate_N2B_26">'Example 2B'!$X$97</definedName>
    <definedName name="TotalRate_N2B_27">'Example 2B'!$Y$97</definedName>
    <definedName name="TotalRate_N2B_31">'Example 2B'!$Z$97</definedName>
    <definedName name="TotalRate_N2B_38">'Example 2B'!$AA$97</definedName>
    <definedName name="TotalRate_N2B_39">'Example 2B'!$AB$97</definedName>
    <definedName name="TotalRate_N2B_40">'Example 2B'!$AC$97</definedName>
    <definedName name="TotalRate_N2BLO_01">'Example 2B'!$C$95</definedName>
    <definedName name="TotalRate_N2BLO_02">'Example 2B'!$D$95</definedName>
    <definedName name="TotalRate_N2BLO_03">'Example 2B'!$E$95</definedName>
    <definedName name="TotalRate_N2BLO_04">'Example 2B'!$F$95</definedName>
    <definedName name="TotalRate_N2BLO_05">'Example 2B'!$G$95</definedName>
    <definedName name="TotalRate_N2BLO_06">'Example 2B'!$H$95</definedName>
    <definedName name="TotalRate_N2BLO_07">'Example 2B'!$I$95</definedName>
    <definedName name="TotalRate_N2BLO_08">'Example 2B'!$J$95</definedName>
    <definedName name="TotalRate_N2BLO_10">'Example 2B'!$K$95</definedName>
    <definedName name="TotalRate_N2BLO_11">'Example 2B'!$L$95</definedName>
    <definedName name="TotalRate_N2BLO_12">'Example 2B'!$M$95</definedName>
    <definedName name="TotalRate_N2BLO_13">'Example 2B'!$N$95</definedName>
    <definedName name="TotalRate_N2BLO_14">'Example 2B'!$O$95</definedName>
    <definedName name="TotalRate_N2BLO_15">'Example 2B'!$P$95</definedName>
    <definedName name="TotalRate_N2BLO_16">'Example 2B'!$Q$95</definedName>
    <definedName name="TotalRate_N2BLO_17">'Example 2B'!$R$95</definedName>
    <definedName name="TotalRate_N2BLO_19">'Example 2B'!$S$95</definedName>
    <definedName name="TotalRate_N2BLO_22">'Example 2B'!$T$95</definedName>
    <definedName name="TotalRate_N2BLO_23">'Example 2B'!$U$95</definedName>
    <definedName name="TotalRate_N2BLO_24">'Example 2B'!$V$95</definedName>
    <definedName name="TotalRate_N2BLO_25">'Example 2B'!$W$95</definedName>
    <definedName name="TotalRate_N2BLO_26">'Example 2B'!$X$95</definedName>
    <definedName name="TotalRate_N2BLO_27">'Example 2B'!$Y$95</definedName>
    <definedName name="TotalRate_N2BLO_31">'Example 2B'!$Z$95</definedName>
    <definedName name="TotalRate_N2BLO_38">'Example 2B'!$AA$95</definedName>
    <definedName name="TotalRate_N2BLO_39">'Example 2B'!$AB$95</definedName>
    <definedName name="TotalRate_N2BLO_40">'Example 2B'!$AC$95</definedName>
    <definedName name="TotalRate_N3A_01">'Example 3A'!$C$97</definedName>
    <definedName name="TotalRate_N3A_02">'Example 3A'!$D$97</definedName>
    <definedName name="TotalRate_N3A_03">'Example 3A'!$E$97</definedName>
    <definedName name="TotalRate_N3A_04">'Example 3A'!$F$97</definedName>
    <definedName name="TotalRate_N3A_05">'Example 3A'!$G$97</definedName>
    <definedName name="TotalRate_N3A_06">'Example 3A'!$H$97</definedName>
    <definedName name="TotalRate_N3A_07">'Example 3A'!$I$97</definedName>
    <definedName name="TotalRate_N3A_08">'Example 3A'!$J$97</definedName>
    <definedName name="TotalRate_N3A_10">'Example 3A'!$K$97</definedName>
    <definedName name="TotalRate_N3A_11">'Example 3A'!$L$97</definedName>
    <definedName name="TotalRate_N3A_12">'Example 3A'!$M$97</definedName>
    <definedName name="TotalRate_N3A_13">'Example 3A'!$N$97</definedName>
    <definedName name="TotalRate_N3A_14">'Example 3A'!$O$97</definedName>
    <definedName name="TotalRate_N3A_15">'Example 3A'!$P$97</definedName>
    <definedName name="TotalRate_N3A_16">'Example 3A'!$Q$97</definedName>
    <definedName name="TotalRate_N3A_17">'Example 3A'!$R$97</definedName>
    <definedName name="TotalRate_N3A_19">'Example 3A'!$S$97</definedName>
    <definedName name="TotalRate_N3A_22">'Example 3A'!$T$97</definedName>
    <definedName name="TotalRate_N3A_23">'Example 3A'!$U$97</definedName>
    <definedName name="TotalRate_N3A_24">'Example 3A'!$V$97</definedName>
    <definedName name="TotalRate_N3A_25">'Example 3A'!$W$97</definedName>
    <definedName name="TotalRate_N3A_26">'Example 3A'!$X$97</definedName>
    <definedName name="TotalRate_N3A_27">'Example 3A'!$Y$97</definedName>
    <definedName name="TotalRate_N3A_31">'Example 3A'!$Z$97</definedName>
    <definedName name="TotalRate_N3A_38">'Example 3A'!$AA$97</definedName>
    <definedName name="TotalRate_N3A_39">'Example 3A'!$AB$97</definedName>
    <definedName name="TotalRate_N3A_40">'Example 3A'!$AC$97</definedName>
    <definedName name="TotalRate_N3B_01">'Example 3B'!$C$97</definedName>
    <definedName name="TotalRate_N3B_02">'Example 3B'!$D$97</definedName>
    <definedName name="TotalRate_N3B_03">'Example 3B'!$E$97</definedName>
    <definedName name="TotalRate_N3B_04">'Example 3B'!$F$97</definedName>
    <definedName name="TotalRate_N3B_05">'Example 3B'!$G$97</definedName>
    <definedName name="TotalRate_N3B_06">'Example 3B'!$H$97</definedName>
    <definedName name="TotalRate_N3B_07">'Example 3B'!$I$97</definedName>
    <definedName name="TotalRate_N3B_08">'Example 3B'!$J$97</definedName>
    <definedName name="TotalRate_N3B_10">'Example 3B'!$K$97</definedName>
    <definedName name="TotalRate_N3B_11">'Example 3B'!$L$97</definedName>
    <definedName name="TotalRate_N3B_12">'Example 3B'!$M$97</definedName>
    <definedName name="TotalRate_N3B_13">'Example 3B'!$N$97</definedName>
    <definedName name="TotalRate_N3B_14">'Example 3B'!$O$97</definedName>
    <definedName name="TotalRate_N3B_15">'Example 3B'!$P$97</definedName>
    <definedName name="TotalRate_N3B_16">'Example 3B'!$Q$97</definedName>
    <definedName name="TotalRate_N3B_17">'Example 3B'!$R$97</definedName>
    <definedName name="TotalRate_N3B_19">'Example 3B'!$S$97</definedName>
    <definedName name="TotalRate_N3B_22">'Example 3B'!$T$97</definedName>
    <definedName name="TotalRate_N3B_23">'Example 3B'!$U$97</definedName>
    <definedName name="TotalRate_N3B_24">'Example 3B'!$V$97</definedName>
    <definedName name="TotalRate_N3B_25">'Example 3B'!$W$97</definedName>
    <definedName name="TotalRate_N3B_26">'Example 3B'!$X$97</definedName>
    <definedName name="TotalRate_N3B_27">'Example 3B'!$Y$97</definedName>
    <definedName name="TotalRate_N3B_31">'Example 3B'!$Z$97</definedName>
    <definedName name="TotalRate_N3B_38">'Example 3B'!$AA$97</definedName>
    <definedName name="TotalRate_N3B_39">'Example 3B'!$AB$97</definedName>
    <definedName name="TotalRate_N3B_40">'Example 3B'!$AC$97</definedName>
    <definedName name="TotalRate_N4A_01">'Example 4A'!$C$97</definedName>
    <definedName name="TotalRate_N4A_02">'Example 4A'!$D$97</definedName>
    <definedName name="TotalRate_N4A_03">'Example 4A'!$E$97</definedName>
    <definedName name="TotalRate_N4A_04">'Example 4A'!$F$97</definedName>
    <definedName name="TotalRate_N4A_05">'Example 4A'!$G$97</definedName>
    <definedName name="TotalRate_N4A_06">'Example 4A'!$H$97</definedName>
    <definedName name="TotalRate_N4A_07">'Example 4A'!$I$97</definedName>
    <definedName name="TotalRate_N4A_08">'Example 4A'!$J$97</definedName>
    <definedName name="TotalRate_N4A_10">'Example 4A'!$K$97</definedName>
    <definedName name="TotalRate_N4A_11">'Example 4A'!$L$97</definedName>
    <definedName name="TotalRate_N4A_12">'Example 4A'!$M$97</definedName>
    <definedName name="TotalRate_N4A_13">'Example 4A'!$N$97</definedName>
    <definedName name="TotalRate_N4A_14">'Example 4A'!$O$97</definedName>
    <definedName name="TotalRate_N4A_15">'Example 4A'!$P$97</definedName>
    <definedName name="TotalRate_N4A_16">'Example 4A'!$Q$97</definedName>
    <definedName name="TotalRate_N4A_17">'Example 4A'!$R$97</definedName>
    <definedName name="TotalRate_N4A_19">'Example 4A'!$S$97</definedName>
    <definedName name="TotalRate_N4A_22">'Example 4A'!$T$97</definedName>
    <definedName name="TotalRate_N4A_23">'Example 4A'!$U$97</definedName>
    <definedName name="TotalRate_N4A_24">'Example 4A'!$V$97</definedName>
    <definedName name="TotalRate_N4A_25">'Example 4A'!$W$97</definedName>
    <definedName name="TotalRate_N4A_26">'Example 4A'!$X$97</definedName>
    <definedName name="TotalRate_N4A_27">'Example 4A'!$Y$97</definedName>
    <definedName name="TotalRate_N4A_31">'Example 4A'!$Z$97</definedName>
    <definedName name="TotalRate_N4A_38">'Example 4A'!$AA$97</definedName>
    <definedName name="TotalRate_N4A_39">'Example 4A'!$AB$97</definedName>
    <definedName name="TotalRate_N4A_40">'Example 4A'!$AC$97</definedName>
    <definedName name="TotalRate_N4B_01">'Example 4B'!$C$97</definedName>
    <definedName name="TotalRate_N4B_02">'Example 4B'!$D$97</definedName>
    <definedName name="TotalRate_N4B_03">'Example 4B'!$E$97</definedName>
    <definedName name="TotalRate_N4B_04">'Example 4B'!$F$97</definedName>
    <definedName name="TotalRate_N4B_05">'Example 4B'!$G$97</definedName>
    <definedName name="TotalRate_N4B_06">'Example 4B'!$H$97</definedName>
    <definedName name="TotalRate_N4B_07">'Example 4B'!$I$97</definedName>
    <definedName name="TotalRate_N4B_08">'Example 4B'!$J$97</definedName>
    <definedName name="TotalRate_N4B_10">'Example 4B'!$K$97</definedName>
    <definedName name="TotalRate_N4B_11">'Example 4B'!$L$97</definedName>
    <definedName name="TotalRate_N4B_12">'Example 4B'!$M$97</definedName>
    <definedName name="TotalRate_N4B_13">'Example 4B'!$N$97</definedName>
    <definedName name="TotalRate_N4B_14">'Example 4B'!$O$97</definedName>
    <definedName name="TotalRate_N4B_15">'Example 4B'!$P$97</definedName>
    <definedName name="TotalRate_N4B_16">'Example 4B'!$Q$97</definedName>
    <definedName name="TotalRate_N4B_17">'Example 4B'!$R$97</definedName>
    <definedName name="TotalRate_N4B_19">'Example 4B'!$S$97</definedName>
    <definedName name="TotalRate_N4B_22">'Example 4B'!$T$97</definedName>
    <definedName name="TotalRate_N4B_23">'Example 4B'!$U$97</definedName>
    <definedName name="TotalRate_N4B_24">'Example 4B'!$V$97</definedName>
    <definedName name="TotalRate_N4B_25">'Example 4B'!$W$97</definedName>
    <definedName name="TotalRate_N4B_26">'Example 4B'!$X$97</definedName>
    <definedName name="TotalRate_N4B_27">'Example 4B'!$Y$97</definedName>
    <definedName name="TotalRate_N4B_31">'Example 4B'!$Z$97</definedName>
    <definedName name="TotalRate_N4B_38">'Example 4B'!$AA$97</definedName>
    <definedName name="TotalRate_N4B_39">'Example 4B'!$AB$97</definedName>
    <definedName name="TotalRate_N4B_40">'Example 4B'!$AC$97</definedName>
  </definedNames>
  <calcPr calcId="171026"/>
</workbook>
</file>

<file path=xl/calcChain.xml><?xml version="1.0" encoding="utf-8"?>
<calcChain xmlns="http://schemas.openxmlformats.org/spreadsheetml/2006/main">
  <c r="A21" i="7" l="1"/>
  <c r="A18" i="7"/>
  <c r="A18" i="29"/>
  <c r="A18" i="30"/>
  <c r="A18" i="34"/>
  <c r="A18" i="35"/>
  <c r="A18" i="32"/>
  <c r="A18" i="33"/>
  <c r="A18" i="25"/>
  <c r="A18" i="26"/>
  <c r="A15" i="36"/>
  <c r="A16" i="36"/>
  <c r="A17" i="36"/>
  <c r="A18" i="36"/>
  <c r="A21" i="30"/>
  <c r="A21" i="35"/>
  <c r="A21" i="33"/>
  <c r="A21" i="26"/>
  <c r="A42" i="33"/>
  <c r="AZ42" i="33"/>
  <c r="AZ42" i="32"/>
  <c r="C33" i="25"/>
  <c r="C33" i="26"/>
  <c r="C33" i="33"/>
  <c r="BB33" i="33"/>
  <c r="BB34" i="33"/>
  <c r="BB35" i="33"/>
  <c r="BB36" i="33"/>
  <c r="BB37" i="33"/>
  <c r="BB38" i="33"/>
  <c r="BB39" i="33"/>
  <c r="BB40" i="33"/>
  <c r="BB42" i="33"/>
  <c r="D33" i="25"/>
  <c r="D33" i="26"/>
  <c r="D33" i="33"/>
  <c r="BC33" i="33"/>
  <c r="BC34" i="33"/>
  <c r="BC35" i="33"/>
  <c r="BC36" i="33"/>
  <c r="BC37" i="33"/>
  <c r="BC38" i="33"/>
  <c r="BC39" i="33"/>
  <c r="BC40" i="33"/>
  <c r="BC42" i="33"/>
  <c r="E33" i="25"/>
  <c r="E33" i="26"/>
  <c r="E33" i="33"/>
  <c r="BD33" i="33"/>
  <c r="BD34" i="33"/>
  <c r="BD35" i="33"/>
  <c r="BD36" i="33"/>
  <c r="BD37" i="33"/>
  <c r="BD38" i="33"/>
  <c r="BD39" i="33"/>
  <c r="BD40" i="33"/>
  <c r="BD42" i="33"/>
  <c r="F33" i="25"/>
  <c r="F33" i="26"/>
  <c r="F33" i="33"/>
  <c r="BE33" i="33"/>
  <c r="BE34" i="33"/>
  <c r="BE35" i="33"/>
  <c r="BE36" i="33"/>
  <c r="BE37" i="33"/>
  <c r="BE38" i="33"/>
  <c r="BE39" i="33"/>
  <c r="BE40" i="33"/>
  <c r="BE42" i="33"/>
  <c r="G33" i="25"/>
  <c r="G33" i="26"/>
  <c r="G33" i="33"/>
  <c r="BF33" i="33"/>
  <c r="BF34" i="33"/>
  <c r="BF35" i="33"/>
  <c r="BF36" i="33"/>
  <c r="BF37" i="33"/>
  <c r="BF38" i="33"/>
  <c r="BF39" i="33"/>
  <c r="BF40" i="33"/>
  <c r="BF42" i="33"/>
  <c r="H33" i="25"/>
  <c r="H33" i="26"/>
  <c r="H33" i="33"/>
  <c r="BG33" i="33"/>
  <c r="BG34" i="33"/>
  <c r="BG35" i="33"/>
  <c r="BG36" i="33"/>
  <c r="BG37" i="33"/>
  <c r="BG38" i="33"/>
  <c r="BG39" i="33"/>
  <c r="BG40" i="33"/>
  <c r="BG42" i="33"/>
  <c r="I33" i="25"/>
  <c r="I33" i="26"/>
  <c r="I33" i="33"/>
  <c r="BH33" i="33"/>
  <c r="BH34" i="33"/>
  <c r="BH35" i="33"/>
  <c r="BH36" i="33"/>
  <c r="BH37" i="33"/>
  <c r="BH38" i="33"/>
  <c r="BH39" i="33"/>
  <c r="BH40" i="33"/>
  <c r="BH42" i="33"/>
  <c r="J33" i="25"/>
  <c r="J33" i="26"/>
  <c r="J33" i="33"/>
  <c r="BI33" i="33"/>
  <c r="BI34" i="33"/>
  <c r="BI35" i="33"/>
  <c r="BI36" i="33"/>
  <c r="BI37" i="33"/>
  <c r="BI38" i="33"/>
  <c r="BI39" i="33"/>
  <c r="BI40" i="33"/>
  <c r="BI42" i="33"/>
  <c r="K33" i="25"/>
  <c r="K33" i="26"/>
  <c r="K33" i="33"/>
  <c r="BJ33" i="33"/>
  <c r="BJ34" i="33"/>
  <c r="BJ35" i="33"/>
  <c r="BJ36" i="33"/>
  <c r="BJ37" i="33"/>
  <c r="BJ38" i="33"/>
  <c r="BJ39" i="33"/>
  <c r="BJ40" i="33"/>
  <c r="BJ42" i="33"/>
  <c r="L33" i="25"/>
  <c r="L33" i="26"/>
  <c r="L33" i="33"/>
  <c r="BK33" i="33"/>
  <c r="BK34" i="33"/>
  <c r="BK35" i="33"/>
  <c r="BK36" i="33"/>
  <c r="BK37" i="33"/>
  <c r="BK38" i="33"/>
  <c r="BK39" i="33"/>
  <c r="BK40" i="33"/>
  <c r="BK42" i="33"/>
  <c r="M33" i="25"/>
  <c r="M33" i="26"/>
  <c r="M33" i="33"/>
  <c r="BL33" i="33"/>
  <c r="BL34" i="33"/>
  <c r="BL35" i="33"/>
  <c r="BL36" i="33"/>
  <c r="BL37" i="33"/>
  <c r="BL38" i="33"/>
  <c r="BL39" i="33"/>
  <c r="BL40" i="33"/>
  <c r="BL42" i="33"/>
  <c r="N33" i="25"/>
  <c r="N33" i="26"/>
  <c r="N33" i="33"/>
  <c r="BM33" i="33"/>
  <c r="BM34" i="33"/>
  <c r="BM35" i="33"/>
  <c r="BM36" i="33"/>
  <c r="BM37" i="33"/>
  <c r="BM38" i="33"/>
  <c r="BM39" i="33"/>
  <c r="BM40" i="33"/>
  <c r="BM42" i="33"/>
  <c r="O33" i="25"/>
  <c r="O33" i="26"/>
  <c r="O33" i="33"/>
  <c r="BN33" i="33"/>
  <c r="BN34" i="33"/>
  <c r="BN35" i="33"/>
  <c r="BN36" i="33"/>
  <c r="BN37" i="33"/>
  <c r="BN38" i="33"/>
  <c r="BN39" i="33"/>
  <c r="BN40" i="33"/>
  <c r="BN42" i="33"/>
  <c r="P33" i="25"/>
  <c r="P33" i="26"/>
  <c r="P33" i="33"/>
  <c r="BO33" i="33"/>
  <c r="BO34" i="33"/>
  <c r="BO35" i="33"/>
  <c r="BO36" i="33"/>
  <c r="BO37" i="33"/>
  <c r="BO38" i="33"/>
  <c r="BO39" i="33"/>
  <c r="BO40" i="33"/>
  <c r="BO42" i="33"/>
  <c r="Q33" i="25"/>
  <c r="Q33" i="26"/>
  <c r="Q33" i="33"/>
  <c r="BP33" i="33"/>
  <c r="BP34" i="33"/>
  <c r="BP35" i="33"/>
  <c r="BP36" i="33"/>
  <c r="BP37" i="33"/>
  <c r="BP38" i="33"/>
  <c r="BP39" i="33"/>
  <c r="BP40" i="33"/>
  <c r="BP42" i="33"/>
  <c r="R33" i="25"/>
  <c r="R33" i="26"/>
  <c r="R33" i="33"/>
  <c r="BQ33" i="33"/>
  <c r="BQ34" i="33"/>
  <c r="BQ35" i="33"/>
  <c r="BQ36" i="33"/>
  <c r="BQ37" i="33"/>
  <c r="BQ38" i="33"/>
  <c r="BQ39" i="33"/>
  <c r="BQ40" i="33"/>
  <c r="BQ42" i="33"/>
  <c r="S33" i="25"/>
  <c r="S33" i="26"/>
  <c r="S33" i="33"/>
  <c r="BR33" i="33"/>
  <c r="BR34" i="33"/>
  <c r="BR35" i="33"/>
  <c r="BR36" i="33"/>
  <c r="BR37" i="33"/>
  <c r="BR38" i="33"/>
  <c r="BR39" i="33"/>
  <c r="BR40" i="33"/>
  <c r="BR42" i="33"/>
  <c r="T33" i="25"/>
  <c r="T33" i="26"/>
  <c r="T33" i="33"/>
  <c r="BS33" i="33"/>
  <c r="BS34" i="33"/>
  <c r="BS35" i="33"/>
  <c r="BS36" i="33"/>
  <c r="BS37" i="33"/>
  <c r="BS38" i="33"/>
  <c r="BS39" i="33"/>
  <c r="BS40" i="33"/>
  <c r="BS42" i="33"/>
  <c r="U33" i="25"/>
  <c r="U33" i="26"/>
  <c r="U33" i="33"/>
  <c r="BT33" i="33"/>
  <c r="BT34" i="33"/>
  <c r="BT35" i="33"/>
  <c r="BT36" i="33"/>
  <c r="BT37" i="33"/>
  <c r="BT38" i="33"/>
  <c r="BT39" i="33"/>
  <c r="BT40" i="33"/>
  <c r="BT42" i="33"/>
  <c r="V33" i="25"/>
  <c r="V33" i="26"/>
  <c r="V33" i="33"/>
  <c r="BU33" i="33"/>
  <c r="BU34" i="33"/>
  <c r="BU35" i="33"/>
  <c r="BU36" i="33"/>
  <c r="BU37" i="33"/>
  <c r="BU38" i="33"/>
  <c r="BU39" i="33"/>
  <c r="BU40" i="33"/>
  <c r="BU42" i="33"/>
  <c r="W33" i="25"/>
  <c r="W33" i="26"/>
  <c r="W33" i="33"/>
  <c r="BV33" i="33"/>
  <c r="BV34" i="33"/>
  <c r="BV35" i="33"/>
  <c r="BV36" i="33"/>
  <c r="BV37" i="33"/>
  <c r="BV38" i="33"/>
  <c r="BV39" i="33"/>
  <c r="BV40" i="33"/>
  <c r="BV42" i="33"/>
  <c r="X33" i="25"/>
  <c r="X33" i="26"/>
  <c r="X33" i="33"/>
  <c r="BW33" i="33"/>
  <c r="BW34" i="33"/>
  <c r="BW35" i="33"/>
  <c r="BW36" i="33"/>
  <c r="BW37" i="33"/>
  <c r="BW38" i="33"/>
  <c r="BW39" i="33"/>
  <c r="BW40" i="33"/>
  <c r="BW42" i="33"/>
  <c r="Y33" i="25"/>
  <c r="Y33" i="26"/>
  <c r="Y33" i="33"/>
  <c r="BX33" i="33"/>
  <c r="BX34" i="33"/>
  <c r="BX35" i="33"/>
  <c r="BX36" i="33"/>
  <c r="BX37" i="33"/>
  <c r="BX38" i="33"/>
  <c r="BX39" i="33"/>
  <c r="BX40" i="33"/>
  <c r="BX42" i="33"/>
  <c r="Z33" i="25"/>
  <c r="Z33" i="26"/>
  <c r="Z33" i="33"/>
  <c r="BY33" i="33"/>
  <c r="BY34" i="33"/>
  <c r="BY35" i="33"/>
  <c r="BY36" i="33"/>
  <c r="BY37" i="33"/>
  <c r="BY38" i="33"/>
  <c r="BY39" i="33"/>
  <c r="BY40" i="33"/>
  <c r="BY42" i="33"/>
  <c r="AA33" i="25"/>
  <c r="AA33" i="26"/>
  <c r="AA33" i="33"/>
  <c r="BZ33" i="33"/>
  <c r="BZ34" i="33"/>
  <c r="BZ35" i="33"/>
  <c r="BZ36" i="33"/>
  <c r="BZ37" i="33"/>
  <c r="BZ38" i="33"/>
  <c r="BZ39" i="33"/>
  <c r="BZ40" i="33"/>
  <c r="BZ42" i="33"/>
  <c r="AB33" i="25"/>
  <c r="AB33" i="26"/>
  <c r="AB33" i="33"/>
  <c r="CA33" i="33"/>
  <c r="CA34" i="33"/>
  <c r="CA35" i="33"/>
  <c r="CA36" i="33"/>
  <c r="CA37" i="33"/>
  <c r="CA38" i="33"/>
  <c r="CA39" i="33"/>
  <c r="CA40" i="33"/>
  <c r="CA42" i="33"/>
  <c r="AC33" i="25"/>
  <c r="AC33" i="26"/>
  <c r="AC33" i="33"/>
  <c r="CB33" i="33"/>
  <c r="CB34" i="33"/>
  <c r="CB35" i="33"/>
  <c r="CB36" i="33"/>
  <c r="CB37" i="33"/>
  <c r="CB38" i="33"/>
  <c r="CB39" i="33"/>
  <c r="CB40" i="33"/>
  <c r="CB42" i="33"/>
  <c r="AD33" i="25"/>
  <c r="AD33" i="26"/>
  <c r="AD33" i="33"/>
  <c r="CC33" i="33"/>
  <c r="CC34" i="33"/>
  <c r="CC35" i="33"/>
  <c r="CC36" i="33"/>
  <c r="CC37" i="33"/>
  <c r="CC38" i="33"/>
  <c r="CC39" i="33"/>
  <c r="CC40" i="33"/>
  <c r="CC42" i="33"/>
  <c r="AE33" i="25"/>
  <c r="AE33" i="26"/>
  <c r="AE33" i="33"/>
  <c r="CD33" i="33"/>
  <c r="CD34" i="33"/>
  <c r="CD35" i="33"/>
  <c r="CD36" i="33"/>
  <c r="CD37" i="33"/>
  <c r="CD38" i="33"/>
  <c r="CD39" i="33"/>
  <c r="CD40" i="33"/>
  <c r="CD42" i="33"/>
  <c r="AF33" i="25"/>
  <c r="AF33" i="26"/>
  <c r="AF33" i="33"/>
  <c r="CE33" i="33"/>
  <c r="CE34" i="33"/>
  <c r="CE35" i="33"/>
  <c r="CE36" i="33"/>
  <c r="CE37" i="33"/>
  <c r="CE38" i="33"/>
  <c r="CE39" i="33"/>
  <c r="CE40" i="33"/>
  <c r="CE42" i="33"/>
  <c r="AG33" i="25"/>
  <c r="AG33" i="26"/>
  <c r="AG33" i="33"/>
  <c r="CF33" i="33"/>
  <c r="CF34" i="33"/>
  <c r="CF35" i="33"/>
  <c r="CF36" i="33"/>
  <c r="CF37" i="33"/>
  <c r="CF38" i="33"/>
  <c r="CF39" i="33"/>
  <c r="CF40" i="33"/>
  <c r="CF42" i="33"/>
  <c r="AH33" i="25"/>
  <c r="AH33" i="26"/>
  <c r="AH33" i="33"/>
  <c r="CG33" i="33"/>
  <c r="CG34" i="33"/>
  <c r="CG35" i="33"/>
  <c r="CG36" i="33"/>
  <c r="CG37" i="33"/>
  <c r="CG38" i="33"/>
  <c r="CG39" i="33"/>
  <c r="CG40" i="33"/>
  <c r="CG42" i="33"/>
  <c r="AI33" i="25"/>
  <c r="AI33" i="26"/>
  <c r="AI33" i="33"/>
  <c r="CH33" i="33"/>
  <c r="CH34" i="33"/>
  <c r="CH35" i="33"/>
  <c r="CH36" i="33"/>
  <c r="CH37" i="33"/>
  <c r="CH38" i="33"/>
  <c r="CH39" i="33"/>
  <c r="CH40" i="33"/>
  <c r="CH42" i="33"/>
  <c r="AJ33" i="25"/>
  <c r="AJ33" i="26"/>
  <c r="AJ33" i="33"/>
  <c r="CI33" i="33"/>
  <c r="CI34" i="33"/>
  <c r="CI35" i="33"/>
  <c r="CI36" i="33"/>
  <c r="CI37" i="33"/>
  <c r="CI38" i="33"/>
  <c r="CI39" i="33"/>
  <c r="CI40" i="33"/>
  <c r="CI42" i="33"/>
  <c r="AK33" i="25"/>
  <c r="AK33" i="26"/>
  <c r="AK33" i="33"/>
  <c r="CJ33" i="33"/>
  <c r="CJ34" i="33"/>
  <c r="CJ35" i="33"/>
  <c r="CJ36" i="33"/>
  <c r="CJ37" i="33"/>
  <c r="CJ38" i="33"/>
  <c r="CJ39" i="33"/>
  <c r="CJ40" i="33"/>
  <c r="CJ42" i="33"/>
  <c r="AL33" i="25"/>
  <c r="AL33" i="26"/>
  <c r="AL33" i="33"/>
  <c r="CK33" i="33"/>
  <c r="CK34" i="33"/>
  <c r="CK35" i="33"/>
  <c r="CK36" i="33"/>
  <c r="CK37" i="33"/>
  <c r="CK38" i="33"/>
  <c r="CK39" i="33"/>
  <c r="CK40" i="33"/>
  <c r="CK42" i="33"/>
  <c r="AM33" i="25"/>
  <c r="AM33" i="26"/>
  <c r="AM33" i="33"/>
  <c r="CL33" i="33"/>
  <c r="CL34" i="33"/>
  <c r="CL35" i="33"/>
  <c r="CL36" i="33"/>
  <c r="CL37" i="33"/>
  <c r="CL38" i="33"/>
  <c r="CL39" i="33"/>
  <c r="CL40" i="33"/>
  <c r="CL42" i="33"/>
  <c r="AN33" i="25"/>
  <c r="AN33" i="26"/>
  <c r="AN33" i="33"/>
  <c r="CM33" i="33"/>
  <c r="CM34" i="33"/>
  <c r="CM35" i="33"/>
  <c r="CM36" i="33"/>
  <c r="CM37" i="33"/>
  <c r="CM38" i="33"/>
  <c r="CM39" i="33"/>
  <c r="CM40" i="33"/>
  <c r="CM42" i="33"/>
  <c r="AO33" i="25"/>
  <c r="AO33" i="26"/>
  <c r="AO33" i="33"/>
  <c r="CN33" i="33"/>
  <c r="CN34" i="33"/>
  <c r="CN35" i="33"/>
  <c r="CN36" i="33"/>
  <c r="CN37" i="33"/>
  <c r="CN38" i="33"/>
  <c r="CN39" i="33"/>
  <c r="CN40" i="33"/>
  <c r="CN42" i="33"/>
  <c r="AP33" i="25"/>
  <c r="AP33" i="26"/>
  <c r="AP33" i="33"/>
  <c r="CO33" i="33"/>
  <c r="CO34" i="33"/>
  <c r="CO35" i="33"/>
  <c r="CO36" i="33"/>
  <c r="CO37" i="33"/>
  <c r="CO38" i="33"/>
  <c r="CO39" i="33"/>
  <c r="CO40" i="33"/>
  <c r="CO42" i="33"/>
  <c r="AQ33" i="25"/>
  <c r="AQ33" i="26"/>
  <c r="AQ33" i="33"/>
  <c r="CP33" i="33"/>
  <c r="CP34" i="33"/>
  <c r="CP35" i="33"/>
  <c r="CP36" i="33"/>
  <c r="CP37" i="33"/>
  <c r="CP38" i="33"/>
  <c r="CP39" i="33"/>
  <c r="CP40" i="33"/>
  <c r="CP42" i="33"/>
  <c r="AR33" i="25"/>
  <c r="AR33" i="26"/>
  <c r="AR33" i="33"/>
  <c r="CQ33" i="33"/>
  <c r="CQ34" i="33"/>
  <c r="CQ35" i="33"/>
  <c r="CQ36" i="33"/>
  <c r="CQ37" i="33"/>
  <c r="CQ38" i="33"/>
  <c r="CQ39" i="33"/>
  <c r="CQ40" i="33"/>
  <c r="CQ42" i="33"/>
  <c r="AS33" i="25"/>
  <c r="AS33" i="26"/>
  <c r="AS33" i="33"/>
  <c r="CR33" i="33"/>
  <c r="CR34" i="33"/>
  <c r="CR35" i="33"/>
  <c r="CR36" i="33"/>
  <c r="CR37" i="33"/>
  <c r="CR38" i="33"/>
  <c r="CR39" i="33"/>
  <c r="CR40" i="33"/>
  <c r="CR42" i="33"/>
  <c r="AT33" i="25"/>
  <c r="AT33" i="26"/>
  <c r="AT33" i="33"/>
  <c r="CS33" i="33"/>
  <c r="CS34" i="33"/>
  <c r="CS35" i="33"/>
  <c r="CS36" i="33"/>
  <c r="CS37" i="33"/>
  <c r="CS38" i="33"/>
  <c r="CS39" i="33"/>
  <c r="CS40" i="33"/>
  <c r="CS42" i="33"/>
  <c r="AU33" i="25"/>
  <c r="AU33" i="26"/>
  <c r="AU33" i="33"/>
  <c r="CT33" i="33"/>
  <c r="CT34" i="33"/>
  <c r="CT35" i="33"/>
  <c r="CT36" i="33"/>
  <c r="CT37" i="33"/>
  <c r="CT38" i="33"/>
  <c r="CT39" i="33"/>
  <c r="CT40" i="33"/>
  <c r="CT42" i="33"/>
  <c r="AV33" i="25"/>
  <c r="AV33" i="26"/>
  <c r="AV33" i="33"/>
  <c r="CU33" i="33"/>
  <c r="CU34" i="33"/>
  <c r="CU35" i="33"/>
  <c r="CU36" i="33"/>
  <c r="CU37" i="33"/>
  <c r="CU38" i="33"/>
  <c r="CU39" i="33"/>
  <c r="CU40" i="33"/>
  <c r="CU42" i="33"/>
  <c r="AW33" i="25"/>
  <c r="AW33" i="26"/>
  <c r="AW33" i="33"/>
  <c r="CV33" i="33"/>
  <c r="CV34" i="33"/>
  <c r="CV35" i="33"/>
  <c r="CV36" i="33"/>
  <c r="CV37" i="33"/>
  <c r="CV38" i="33"/>
  <c r="CV39" i="33"/>
  <c r="CV40" i="33"/>
  <c r="CV42" i="33"/>
  <c r="AX33" i="25"/>
  <c r="AX33" i="26"/>
  <c r="AX33" i="33"/>
  <c r="CW33" i="33"/>
  <c r="CW34" i="33"/>
  <c r="CW35" i="33"/>
  <c r="CW36" i="33"/>
  <c r="CW37" i="33"/>
  <c r="CW38" i="33"/>
  <c r="CW39" i="33"/>
  <c r="CW40" i="33"/>
  <c r="CW42" i="33"/>
  <c r="AY33" i="25"/>
  <c r="AY33" i="26"/>
  <c r="AY33" i="33"/>
  <c r="CX33" i="33"/>
  <c r="CX34" i="33"/>
  <c r="CX35" i="33"/>
  <c r="CX36" i="33"/>
  <c r="CX37" i="33"/>
  <c r="CX38" i="33"/>
  <c r="CX39" i="33"/>
  <c r="CX40" i="33"/>
  <c r="CX42" i="33"/>
  <c r="BB33" i="32"/>
  <c r="BB40" i="32"/>
  <c r="BB42" i="32"/>
  <c r="BC33" i="32"/>
  <c r="BC34" i="32"/>
  <c r="BC35" i="32"/>
  <c r="BC36" i="32"/>
  <c r="BC37" i="32"/>
  <c r="BC38" i="32"/>
  <c r="BC39" i="32"/>
  <c r="BC40" i="32"/>
  <c r="BC42" i="32"/>
  <c r="BD33" i="32"/>
  <c r="BD34" i="32"/>
  <c r="BD35" i="32"/>
  <c r="BD36" i="32"/>
  <c r="BD37" i="32"/>
  <c r="BD38" i="32"/>
  <c r="BD39" i="32"/>
  <c r="BD40" i="32"/>
  <c r="BD42" i="32"/>
  <c r="BE33" i="32"/>
  <c r="BE34" i="32"/>
  <c r="BE35" i="32"/>
  <c r="BE36" i="32"/>
  <c r="BE37" i="32"/>
  <c r="BE38" i="32"/>
  <c r="BE39" i="32"/>
  <c r="BE40" i="32"/>
  <c r="BE42" i="32"/>
  <c r="BF33" i="32"/>
  <c r="BF34" i="32"/>
  <c r="BF35" i="32"/>
  <c r="BF36" i="32"/>
  <c r="BF37" i="32"/>
  <c r="BF38" i="32"/>
  <c r="BF39" i="32"/>
  <c r="BF40" i="32"/>
  <c r="BF42" i="32"/>
  <c r="BG33" i="32"/>
  <c r="BG34" i="32"/>
  <c r="BG35" i="32"/>
  <c r="BG36" i="32"/>
  <c r="BG37" i="32"/>
  <c r="BG38" i="32"/>
  <c r="BG39" i="32"/>
  <c r="BG40" i="32"/>
  <c r="BG42" i="32"/>
  <c r="BH33" i="32"/>
  <c r="BH34" i="32"/>
  <c r="BH35" i="32"/>
  <c r="BH36" i="32"/>
  <c r="BH37" i="32"/>
  <c r="BH38" i="32"/>
  <c r="BH39" i="32"/>
  <c r="BH40" i="32"/>
  <c r="BH42" i="32"/>
  <c r="BI33" i="32"/>
  <c r="BI34" i="32"/>
  <c r="BI35" i="32"/>
  <c r="BI36" i="32"/>
  <c r="BI37" i="32"/>
  <c r="BI38" i="32"/>
  <c r="BI39" i="32"/>
  <c r="BI40" i="32"/>
  <c r="BI42" i="32"/>
  <c r="BJ33" i="32"/>
  <c r="BJ34" i="32"/>
  <c r="BJ35" i="32"/>
  <c r="BJ36" i="32"/>
  <c r="BJ37" i="32"/>
  <c r="BJ38" i="32"/>
  <c r="BJ39" i="32"/>
  <c r="BJ40" i="32"/>
  <c r="BJ42" i="32"/>
  <c r="BK33" i="32"/>
  <c r="BK34" i="32"/>
  <c r="BK35" i="32"/>
  <c r="BK36" i="32"/>
  <c r="BK37" i="32"/>
  <c r="BK38" i="32"/>
  <c r="BK39" i="32"/>
  <c r="BK40" i="32"/>
  <c r="BK42" i="32"/>
  <c r="BL33" i="32"/>
  <c r="BL34" i="32"/>
  <c r="BL35" i="32"/>
  <c r="BL36" i="32"/>
  <c r="BL37" i="32"/>
  <c r="BL38" i="32"/>
  <c r="BL39" i="32"/>
  <c r="BL40" i="32"/>
  <c r="BL42" i="32"/>
  <c r="BM33" i="32"/>
  <c r="BM34" i="32"/>
  <c r="BM35" i="32"/>
  <c r="BM36" i="32"/>
  <c r="BM37" i="32"/>
  <c r="BM38" i="32"/>
  <c r="BM39" i="32"/>
  <c r="BM40" i="32"/>
  <c r="BM42" i="32"/>
  <c r="BN33" i="32"/>
  <c r="BN34" i="32"/>
  <c r="BN35" i="32"/>
  <c r="BN36" i="32"/>
  <c r="BN37" i="32"/>
  <c r="BN38" i="32"/>
  <c r="BN39" i="32"/>
  <c r="BN40" i="32"/>
  <c r="BN42" i="32"/>
  <c r="BO33" i="32"/>
  <c r="BO34" i="32"/>
  <c r="BO35" i="32"/>
  <c r="BO36" i="32"/>
  <c r="BO37" i="32"/>
  <c r="BO38" i="32"/>
  <c r="BO39" i="32"/>
  <c r="BO40" i="32"/>
  <c r="BO42" i="32"/>
  <c r="BP33" i="32"/>
  <c r="BP34" i="32"/>
  <c r="BP35" i="32"/>
  <c r="BP36" i="32"/>
  <c r="BP37" i="32"/>
  <c r="BP38" i="32"/>
  <c r="BP39" i="32"/>
  <c r="BP40" i="32"/>
  <c r="BP42" i="32"/>
  <c r="BQ33" i="32"/>
  <c r="BQ34" i="32"/>
  <c r="BQ35" i="32"/>
  <c r="BQ36" i="32"/>
  <c r="BQ37" i="32"/>
  <c r="BQ38" i="32"/>
  <c r="BQ39" i="32"/>
  <c r="BQ40" i="32"/>
  <c r="BQ42" i="32"/>
  <c r="BR33" i="32"/>
  <c r="BR34" i="32"/>
  <c r="BR35" i="32"/>
  <c r="BR36" i="32"/>
  <c r="BR37" i="32"/>
  <c r="BR38" i="32"/>
  <c r="BR39" i="32"/>
  <c r="BR40" i="32"/>
  <c r="BR42" i="32"/>
  <c r="BS33" i="32"/>
  <c r="BS34" i="32"/>
  <c r="BS35" i="32"/>
  <c r="BS36" i="32"/>
  <c r="BS37" i="32"/>
  <c r="BS38" i="32"/>
  <c r="BS39" i="32"/>
  <c r="BS40" i="32"/>
  <c r="BS42" i="32"/>
  <c r="BT33" i="32"/>
  <c r="BT34" i="32"/>
  <c r="BT35" i="32"/>
  <c r="BT36" i="32"/>
  <c r="BT37" i="32"/>
  <c r="BT38" i="32"/>
  <c r="BT39" i="32"/>
  <c r="BT40" i="32"/>
  <c r="BT42" i="32"/>
  <c r="BU33" i="32"/>
  <c r="BU34" i="32"/>
  <c r="BU35" i="32"/>
  <c r="BU36" i="32"/>
  <c r="BU37" i="32"/>
  <c r="BU38" i="32"/>
  <c r="BU39" i="32"/>
  <c r="BU40" i="32"/>
  <c r="BU42" i="32"/>
  <c r="BV33" i="32"/>
  <c r="BV34" i="32"/>
  <c r="BV35" i="32"/>
  <c r="BV36" i="32"/>
  <c r="BV37" i="32"/>
  <c r="BV38" i="32"/>
  <c r="BV39" i="32"/>
  <c r="BV40" i="32"/>
  <c r="BV42" i="32"/>
  <c r="BW33" i="32"/>
  <c r="BW34" i="32"/>
  <c r="BW35" i="32"/>
  <c r="BW36" i="32"/>
  <c r="BW37" i="32"/>
  <c r="BW38" i="32"/>
  <c r="BW39" i="32"/>
  <c r="BW40" i="32"/>
  <c r="BW42" i="32"/>
  <c r="BX33" i="32"/>
  <c r="BX34" i="32"/>
  <c r="BX35" i="32"/>
  <c r="BX36" i="32"/>
  <c r="BX37" i="32"/>
  <c r="BX38" i="32"/>
  <c r="BX39" i="32"/>
  <c r="BX40" i="32"/>
  <c r="BX42" i="32"/>
  <c r="BY33" i="32"/>
  <c r="BY34" i="32"/>
  <c r="BY35" i="32"/>
  <c r="BY36" i="32"/>
  <c r="BY37" i="32"/>
  <c r="BY38" i="32"/>
  <c r="BY39" i="32"/>
  <c r="BY40" i="32"/>
  <c r="BY42" i="32"/>
  <c r="BZ33" i="32"/>
  <c r="BZ34" i="32"/>
  <c r="BZ35" i="32"/>
  <c r="BZ36" i="32"/>
  <c r="BZ37" i="32"/>
  <c r="BZ38" i="32"/>
  <c r="BZ39" i="32"/>
  <c r="BZ40" i="32"/>
  <c r="BZ42" i="32"/>
  <c r="CA33" i="32"/>
  <c r="CA34" i="32"/>
  <c r="CA35" i="32"/>
  <c r="CA36" i="32"/>
  <c r="CA37" i="32"/>
  <c r="CA38" i="32"/>
  <c r="CA39" i="32"/>
  <c r="CA40" i="32"/>
  <c r="CA42" i="32"/>
  <c r="CB33" i="32"/>
  <c r="CB34" i="32"/>
  <c r="CB35" i="32"/>
  <c r="CB36" i="32"/>
  <c r="CB37" i="32"/>
  <c r="CB38" i="32"/>
  <c r="CB39" i="32"/>
  <c r="CB40" i="32"/>
  <c r="CB42" i="32"/>
  <c r="CC33" i="32"/>
  <c r="CC34" i="32"/>
  <c r="CC35" i="32"/>
  <c r="CC36" i="32"/>
  <c r="CC37" i="32"/>
  <c r="CC38" i="32"/>
  <c r="CC39" i="32"/>
  <c r="CC40" i="32"/>
  <c r="CC42" i="32"/>
  <c r="CD33" i="32"/>
  <c r="CD34" i="32"/>
  <c r="CD35" i="32"/>
  <c r="CD36" i="32"/>
  <c r="CD37" i="32"/>
  <c r="CD38" i="32"/>
  <c r="CD39" i="32"/>
  <c r="CD40" i="32"/>
  <c r="CD42" i="32"/>
  <c r="CE33" i="32"/>
  <c r="CE34" i="32"/>
  <c r="CE35" i="32"/>
  <c r="CE36" i="32"/>
  <c r="CE37" i="32"/>
  <c r="CE38" i="32"/>
  <c r="CE39" i="32"/>
  <c r="CE40" i="32"/>
  <c r="CE42" i="32"/>
  <c r="CF33" i="32"/>
  <c r="CF34" i="32"/>
  <c r="CF35" i="32"/>
  <c r="CF36" i="32"/>
  <c r="CF37" i="32"/>
  <c r="CF38" i="32"/>
  <c r="CF39" i="32"/>
  <c r="CF40" i="32"/>
  <c r="CF42" i="32"/>
  <c r="CG33" i="32"/>
  <c r="CG34" i="32"/>
  <c r="CG35" i="32"/>
  <c r="CG36" i="32"/>
  <c r="CG37" i="32"/>
  <c r="CG38" i="32"/>
  <c r="CG39" i="32"/>
  <c r="CG40" i="32"/>
  <c r="CG42" i="32"/>
  <c r="CH33" i="32"/>
  <c r="CH34" i="32"/>
  <c r="CH35" i="32"/>
  <c r="CH36" i="32"/>
  <c r="CH37" i="32"/>
  <c r="CH38" i="32"/>
  <c r="CH39" i="32"/>
  <c r="CH40" i="32"/>
  <c r="CH42" i="32"/>
  <c r="CI33" i="32"/>
  <c r="CI34" i="32"/>
  <c r="CI35" i="32"/>
  <c r="CI36" i="32"/>
  <c r="CI37" i="32"/>
  <c r="CI38" i="32"/>
  <c r="CI39" i="32"/>
  <c r="CI40" i="32"/>
  <c r="CI42" i="32"/>
  <c r="CJ33" i="32"/>
  <c r="CJ34" i="32"/>
  <c r="CJ35" i="32"/>
  <c r="CJ36" i="32"/>
  <c r="CJ37" i="32"/>
  <c r="CJ38" i="32"/>
  <c r="CJ39" i="32"/>
  <c r="CJ40" i="32"/>
  <c r="CJ42" i="32"/>
  <c r="CK33" i="32"/>
  <c r="CK34" i="32"/>
  <c r="CK35" i="32"/>
  <c r="CK36" i="32"/>
  <c r="CK37" i="32"/>
  <c r="CK38" i="32"/>
  <c r="CK39" i="32"/>
  <c r="CK40" i="32"/>
  <c r="CK42" i="32"/>
  <c r="CL33" i="32"/>
  <c r="CL34" i="32"/>
  <c r="CL35" i="32"/>
  <c r="CL36" i="32"/>
  <c r="CL37" i="32"/>
  <c r="CL38" i="32"/>
  <c r="CL39" i="32"/>
  <c r="CL40" i="32"/>
  <c r="CL42" i="32"/>
  <c r="CM33" i="32"/>
  <c r="CM34" i="32"/>
  <c r="CM35" i="32"/>
  <c r="CM36" i="32"/>
  <c r="CM37" i="32"/>
  <c r="CM38" i="32"/>
  <c r="CM39" i="32"/>
  <c r="CM40" i="32"/>
  <c r="CM42" i="32"/>
  <c r="CN33" i="32"/>
  <c r="CN34" i="32"/>
  <c r="CN35" i="32"/>
  <c r="CN36" i="32"/>
  <c r="CN37" i="32"/>
  <c r="CN38" i="32"/>
  <c r="CN39" i="32"/>
  <c r="CN40" i="32"/>
  <c r="CN42" i="32"/>
  <c r="CO33" i="32"/>
  <c r="CO34" i="32"/>
  <c r="CO35" i="32"/>
  <c r="CO36" i="32"/>
  <c r="CO37" i="32"/>
  <c r="CO38" i="32"/>
  <c r="CO39" i="32"/>
  <c r="CO40" i="32"/>
  <c r="CO42" i="32"/>
  <c r="CP33" i="32"/>
  <c r="CP34" i="32"/>
  <c r="CP35" i="32"/>
  <c r="CP36" i="32"/>
  <c r="CP37" i="32"/>
  <c r="CP38" i="32"/>
  <c r="CP39" i="32"/>
  <c r="CP40" i="32"/>
  <c r="CP42" i="32"/>
  <c r="CQ33" i="32"/>
  <c r="CQ34" i="32"/>
  <c r="CQ35" i="32"/>
  <c r="CQ36" i="32"/>
  <c r="CQ37" i="32"/>
  <c r="CQ38" i="32"/>
  <c r="CQ39" i="32"/>
  <c r="CQ40" i="32"/>
  <c r="CQ42" i="32"/>
  <c r="CR33" i="32"/>
  <c r="CR34" i="32"/>
  <c r="CR35" i="32"/>
  <c r="CR36" i="32"/>
  <c r="CR37" i="32"/>
  <c r="CR38" i="32"/>
  <c r="CR39" i="32"/>
  <c r="CR40" i="32"/>
  <c r="CR42" i="32"/>
  <c r="CS33" i="32"/>
  <c r="CS34" i="32"/>
  <c r="CS35" i="32"/>
  <c r="CS36" i="32"/>
  <c r="CS37" i="32"/>
  <c r="CS38" i="32"/>
  <c r="CS39" i="32"/>
  <c r="CS40" i="32"/>
  <c r="CS42" i="32"/>
  <c r="CT33" i="32"/>
  <c r="CT34" i="32"/>
  <c r="CT35" i="32"/>
  <c r="CT36" i="32"/>
  <c r="CT37" i="32"/>
  <c r="CT38" i="32"/>
  <c r="CT39" i="32"/>
  <c r="CT40" i="32"/>
  <c r="CT42" i="32"/>
  <c r="CU33" i="32"/>
  <c r="CU34" i="32"/>
  <c r="CU35" i="32"/>
  <c r="CU36" i="32"/>
  <c r="CU37" i="32"/>
  <c r="CU38" i="32"/>
  <c r="CU39" i="32"/>
  <c r="CU40" i="32"/>
  <c r="CU42" i="32"/>
  <c r="CV33" i="32"/>
  <c r="CV34" i="32"/>
  <c r="CV35" i="32"/>
  <c r="CV36" i="32"/>
  <c r="CV37" i="32"/>
  <c r="CV38" i="32"/>
  <c r="CV39" i="32"/>
  <c r="CV40" i="32"/>
  <c r="CV42" i="32"/>
  <c r="CW33" i="32"/>
  <c r="CW34" i="32"/>
  <c r="CW35" i="32"/>
  <c r="CW36" i="32"/>
  <c r="CW37" i="32"/>
  <c r="CW38" i="32"/>
  <c r="CW39" i="32"/>
  <c r="CW40" i="32"/>
  <c r="CW42" i="32"/>
  <c r="CX33" i="32"/>
  <c r="CX34" i="32"/>
  <c r="CX35" i="32"/>
  <c r="CX36" i="32"/>
  <c r="CX37" i="32"/>
  <c r="CX38" i="32"/>
  <c r="CX39" i="32"/>
  <c r="CX40" i="32"/>
  <c r="CX42" i="32"/>
  <c r="C34" i="26"/>
  <c r="D34" i="26"/>
  <c r="C35" i="26"/>
  <c r="D35" i="26"/>
  <c r="C36" i="26"/>
  <c r="D36" i="26"/>
  <c r="C37" i="26"/>
  <c r="D37" i="26"/>
  <c r="C38" i="26"/>
  <c r="D38" i="26"/>
  <c r="C39" i="26"/>
  <c r="D39" i="26"/>
  <c r="D40" i="26"/>
  <c r="D42" i="26"/>
  <c r="E34" i="26"/>
  <c r="E35" i="26"/>
  <c r="E36" i="26"/>
  <c r="E37" i="26"/>
  <c r="E38" i="26"/>
  <c r="E39" i="26"/>
  <c r="E40" i="26"/>
  <c r="E42" i="26"/>
  <c r="F34" i="26"/>
  <c r="F35" i="26"/>
  <c r="F36" i="26"/>
  <c r="F37" i="26"/>
  <c r="F38" i="26"/>
  <c r="F39" i="26"/>
  <c r="F40" i="26"/>
  <c r="F42" i="26"/>
  <c r="G34" i="26"/>
  <c r="G35" i="26"/>
  <c r="G36" i="26"/>
  <c r="G37" i="26"/>
  <c r="G38" i="26"/>
  <c r="G39" i="26"/>
  <c r="G40" i="26"/>
  <c r="G42" i="26"/>
  <c r="H34" i="26"/>
  <c r="H35" i="26"/>
  <c r="H36" i="26"/>
  <c r="H37" i="26"/>
  <c r="H38" i="26"/>
  <c r="H39" i="26"/>
  <c r="H40" i="26"/>
  <c r="H42" i="26"/>
  <c r="I34" i="26"/>
  <c r="I35" i="26"/>
  <c r="I36" i="26"/>
  <c r="I37" i="26"/>
  <c r="I38" i="26"/>
  <c r="I39" i="26"/>
  <c r="I40" i="26"/>
  <c r="I42" i="26"/>
  <c r="J34" i="26"/>
  <c r="J35" i="26"/>
  <c r="J36" i="26"/>
  <c r="J37" i="26"/>
  <c r="J38" i="26"/>
  <c r="J39" i="26"/>
  <c r="J40" i="26"/>
  <c r="J42" i="26"/>
  <c r="K34" i="26"/>
  <c r="K35" i="26"/>
  <c r="K36" i="26"/>
  <c r="K37" i="26"/>
  <c r="K38" i="26"/>
  <c r="K39" i="26"/>
  <c r="K40" i="26"/>
  <c r="K42" i="26"/>
  <c r="L34" i="26"/>
  <c r="L35" i="26"/>
  <c r="L36" i="26"/>
  <c r="L37" i="26"/>
  <c r="L38" i="26"/>
  <c r="L39" i="26"/>
  <c r="L40" i="26"/>
  <c r="L42" i="26"/>
  <c r="M34" i="26"/>
  <c r="M35" i="26"/>
  <c r="M36" i="26"/>
  <c r="M37" i="26"/>
  <c r="M38" i="26"/>
  <c r="M39" i="26"/>
  <c r="M40" i="26"/>
  <c r="M42" i="26"/>
  <c r="N34" i="26"/>
  <c r="N35" i="26"/>
  <c r="N36" i="26"/>
  <c r="N37" i="26"/>
  <c r="N38" i="26"/>
  <c r="N39" i="26"/>
  <c r="N40" i="26"/>
  <c r="N42" i="26"/>
  <c r="O34" i="26"/>
  <c r="O35" i="26"/>
  <c r="O36" i="26"/>
  <c r="O37" i="26"/>
  <c r="O38" i="26"/>
  <c r="O39" i="26"/>
  <c r="O40" i="26"/>
  <c r="O42" i="26"/>
  <c r="P34" i="26"/>
  <c r="P35" i="26"/>
  <c r="P36" i="26"/>
  <c r="P37" i="26"/>
  <c r="P38" i="26"/>
  <c r="P39" i="26"/>
  <c r="P40" i="26"/>
  <c r="P42" i="26"/>
  <c r="Q34" i="26"/>
  <c r="Q35" i="26"/>
  <c r="Q36" i="26"/>
  <c r="Q37" i="26"/>
  <c r="Q38" i="26"/>
  <c r="Q39" i="26"/>
  <c r="Q40" i="26"/>
  <c r="Q42" i="26"/>
  <c r="R34" i="26"/>
  <c r="R35" i="26"/>
  <c r="R36" i="26"/>
  <c r="R37" i="26"/>
  <c r="R38" i="26"/>
  <c r="R39" i="26"/>
  <c r="R40" i="26"/>
  <c r="R42" i="26"/>
  <c r="S34" i="26"/>
  <c r="S35" i="26"/>
  <c r="S36" i="26"/>
  <c r="S37" i="26"/>
  <c r="S38" i="26"/>
  <c r="S39" i="26"/>
  <c r="S40" i="26"/>
  <c r="S42" i="26"/>
  <c r="T34" i="26"/>
  <c r="T35" i="26"/>
  <c r="T36" i="26"/>
  <c r="T37" i="26"/>
  <c r="T38" i="26"/>
  <c r="T39" i="26"/>
  <c r="T40" i="26"/>
  <c r="T42" i="26"/>
  <c r="U34" i="26"/>
  <c r="U35" i="26"/>
  <c r="U36" i="26"/>
  <c r="U37" i="26"/>
  <c r="U38" i="26"/>
  <c r="U39" i="26"/>
  <c r="U40" i="26"/>
  <c r="U42" i="26"/>
  <c r="V34" i="26"/>
  <c r="V35" i="26"/>
  <c r="V36" i="26"/>
  <c r="V37" i="26"/>
  <c r="V38" i="26"/>
  <c r="V39" i="26"/>
  <c r="V40" i="26"/>
  <c r="V42" i="26"/>
  <c r="W34" i="26"/>
  <c r="W35" i="26"/>
  <c r="W36" i="26"/>
  <c r="W37" i="26"/>
  <c r="W38" i="26"/>
  <c r="W39" i="26"/>
  <c r="W40" i="26"/>
  <c r="W42" i="26"/>
  <c r="X34" i="26"/>
  <c r="X35" i="26"/>
  <c r="X36" i="26"/>
  <c r="X37" i="26"/>
  <c r="X38" i="26"/>
  <c r="X39" i="26"/>
  <c r="X40" i="26"/>
  <c r="X42" i="26"/>
  <c r="Y34" i="26"/>
  <c r="Y35" i="26"/>
  <c r="Y36" i="26"/>
  <c r="Y37" i="26"/>
  <c r="Y38" i="26"/>
  <c r="Y39" i="26"/>
  <c r="Y40" i="26"/>
  <c r="Y42" i="26"/>
  <c r="Z34" i="26"/>
  <c r="Z35" i="26"/>
  <c r="Z36" i="26"/>
  <c r="Z37" i="26"/>
  <c r="Z38" i="26"/>
  <c r="Z39" i="26"/>
  <c r="Z40" i="26"/>
  <c r="Z42" i="26"/>
  <c r="AA34" i="26"/>
  <c r="AA35" i="26"/>
  <c r="AA36" i="26"/>
  <c r="AA37" i="26"/>
  <c r="AA38" i="26"/>
  <c r="AA39" i="26"/>
  <c r="AA40" i="26"/>
  <c r="AA42" i="26"/>
  <c r="AB34" i="26"/>
  <c r="AB35" i="26"/>
  <c r="AB36" i="26"/>
  <c r="AB37" i="26"/>
  <c r="AB38" i="26"/>
  <c r="AB39" i="26"/>
  <c r="AB40" i="26"/>
  <c r="AB42" i="26"/>
  <c r="AC34" i="26"/>
  <c r="AC35" i="26"/>
  <c r="AC36" i="26"/>
  <c r="AC37" i="26"/>
  <c r="AC38" i="26"/>
  <c r="AC39" i="26"/>
  <c r="AC40" i="26"/>
  <c r="AC42" i="26"/>
  <c r="AD34" i="26"/>
  <c r="AD35" i="26"/>
  <c r="AD36" i="26"/>
  <c r="AD37" i="26"/>
  <c r="AD38" i="26"/>
  <c r="AD39" i="26"/>
  <c r="AD40" i="26"/>
  <c r="AD42" i="26"/>
  <c r="AE34" i="26"/>
  <c r="AE35" i="26"/>
  <c r="AE36" i="26"/>
  <c r="AE37" i="26"/>
  <c r="AE38" i="26"/>
  <c r="AE39" i="26"/>
  <c r="AE40" i="26"/>
  <c r="AE42" i="26"/>
  <c r="AF34" i="26"/>
  <c r="AF35" i="26"/>
  <c r="AF36" i="26"/>
  <c r="AF37" i="26"/>
  <c r="AF38" i="26"/>
  <c r="AF39" i="26"/>
  <c r="AF40" i="26"/>
  <c r="AF42" i="26"/>
  <c r="AG34" i="26"/>
  <c r="AG35" i="26"/>
  <c r="AG36" i="26"/>
  <c r="AG37" i="26"/>
  <c r="AG38" i="26"/>
  <c r="AG39" i="26"/>
  <c r="AG40" i="26"/>
  <c r="AG42" i="26"/>
  <c r="AH34" i="26"/>
  <c r="AH35" i="26"/>
  <c r="AH36" i="26"/>
  <c r="AH37" i="26"/>
  <c r="AH38" i="26"/>
  <c r="AH39" i="26"/>
  <c r="AH40" i="26"/>
  <c r="AH42" i="26"/>
  <c r="AI34" i="26"/>
  <c r="AI35" i="26"/>
  <c r="AI36" i="26"/>
  <c r="AI37" i="26"/>
  <c r="AI38" i="26"/>
  <c r="AI39" i="26"/>
  <c r="AI40" i="26"/>
  <c r="AI42" i="26"/>
  <c r="AJ34" i="26"/>
  <c r="AJ35" i="26"/>
  <c r="AJ36" i="26"/>
  <c r="AJ37" i="26"/>
  <c r="AJ38" i="26"/>
  <c r="AJ39" i="26"/>
  <c r="AJ40" i="26"/>
  <c r="AJ42" i="26"/>
  <c r="AK34" i="26"/>
  <c r="AK35" i="26"/>
  <c r="AK36" i="26"/>
  <c r="AK37" i="26"/>
  <c r="AK38" i="26"/>
  <c r="AK39" i="26"/>
  <c r="AK40" i="26"/>
  <c r="AK42" i="26"/>
  <c r="AL34" i="26"/>
  <c r="AL35" i="26"/>
  <c r="AL36" i="26"/>
  <c r="AL37" i="26"/>
  <c r="AL38" i="26"/>
  <c r="AL39" i="26"/>
  <c r="AL40" i="26"/>
  <c r="AL42" i="26"/>
  <c r="AM34" i="26"/>
  <c r="AM35" i="26"/>
  <c r="AM36" i="26"/>
  <c r="AM37" i="26"/>
  <c r="AM38" i="26"/>
  <c r="AM39" i="26"/>
  <c r="AM40" i="26"/>
  <c r="AM42" i="26"/>
  <c r="AN34" i="26"/>
  <c r="AN35" i="26"/>
  <c r="AN36" i="26"/>
  <c r="AN37" i="26"/>
  <c r="AN38" i="26"/>
  <c r="AN39" i="26"/>
  <c r="AN40" i="26"/>
  <c r="AN42" i="26"/>
  <c r="AO34" i="26"/>
  <c r="AO35" i="26"/>
  <c r="AO36" i="26"/>
  <c r="AO37" i="26"/>
  <c r="AO38" i="26"/>
  <c r="AO39" i="26"/>
  <c r="AO40" i="26"/>
  <c r="AO42" i="26"/>
  <c r="AP34" i="26"/>
  <c r="AP35" i="26"/>
  <c r="AP36" i="26"/>
  <c r="AP37" i="26"/>
  <c r="AP38" i="26"/>
  <c r="AP39" i="26"/>
  <c r="AP40" i="26"/>
  <c r="AP42" i="26"/>
  <c r="AQ34" i="26"/>
  <c r="AQ35" i="26"/>
  <c r="AQ36" i="26"/>
  <c r="AQ37" i="26"/>
  <c r="AQ38" i="26"/>
  <c r="AQ39" i="26"/>
  <c r="AQ40" i="26"/>
  <c r="AQ42" i="26"/>
  <c r="AR34" i="26"/>
  <c r="AR35" i="26"/>
  <c r="AR36" i="26"/>
  <c r="AR37" i="26"/>
  <c r="AR38" i="26"/>
  <c r="AR39" i="26"/>
  <c r="AR40" i="26"/>
  <c r="AR42" i="26"/>
  <c r="AS34" i="26"/>
  <c r="AS35" i="26"/>
  <c r="AS36" i="26"/>
  <c r="AS37" i="26"/>
  <c r="AS38" i="26"/>
  <c r="AS39" i="26"/>
  <c r="AS40" i="26"/>
  <c r="AS42" i="26"/>
  <c r="AT34" i="26"/>
  <c r="AT35" i="26"/>
  <c r="AT36" i="26"/>
  <c r="AT37" i="26"/>
  <c r="AT38" i="26"/>
  <c r="AT39" i="26"/>
  <c r="AT40" i="26"/>
  <c r="AT42" i="26"/>
  <c r="AU34" i="26"/>
  <c r="AU35" i="26"/>
  <c r="AU36" i="26"/>
  <c r="AU37" i="26"/>
  <c r="AU38" i="26"/>
  <c r="AU39" i="26"/>
  <c r="AU40" i="26"/>
  <c r="AU42" i="26"/>
  <c r="AV34" i="26"/>
  <c r="AV35" i="26"/>
  <c r="AV36" i="26"/>
  <c r="AV37" i="26"/>
  <c r="AV38" i="26"/>
  <c r="AV39" i="26"/>
  <c r="AV40" i="26"/>
  <c r="AV42" i="26"/>
  <c r="AW34" i="26"/>
  <c r="AW35" i="26"/>
  <c r="AW36" i="26"/>
  <c r="AW37" i="26"/>
  <c r="AW38" i="26"/>
  <c r="AW39" i="26"/>
  <c r="AW40" i="26"/>
  <c r="AW42" i="26"/>
  <c r="AX34" i="26"/>
  <c r="AX35" i="26"/>
  <c r="AX36" i="26"/>
  <c r="AX37" i="26"/>
  <c r="AX38" i="26"/>
  <c r="AX39" i="26"/>
  <c r="AX40" i="26"/>
  <c r="AX42" i="26"/>
  <c r="AY34" i="26"/>
  <c r="AY35" i="26"/>
  <c r="AY36" i="26"/>
  <c r="AY37" i="26"/>
  <c r="AY38" i="26"/>
  <c r="AY39" i="26"/>
  <c r="AY40" i="26"/>
  <c r="AY42" i="26"/>
  <c r="D33" i="32"/>
  <c r="D34" i="32"/>
  <c r="D35" i="32"/>
  <c r="D36" i="32"/>
  <c r="D37" i="32"/>
  <c r="D38" i="32"/>
  <c r="D39" i="32"/>
  <c r="D40" i="32"/>
  <c r="D42" i="32"/>
  <c r="E33" i="32"/>
  <c r="E34" i="32"/>
  <c r="E35" i="32"/>
  <c r="E36" i="32"/>
  <c r="E37" i="32"/>
  <c r="E38" i="32"/>
  <c r="E39" i="32"/>
  <c r="E40" i="32"/>
  <c r="E42" i="32"/>
  <c r="F33" i="32"/>
  <c r="F34" i="32"/>
  <c r="F35" i="32"/>
  <c r="F36" i="32"/>
  <c r="F37" i="32"/>
  <c r="F38" i="32"/>
  <c r="F39" i="32"/>
  <c r="F40" i="32"/>
  <c r="F42" i="32"/>
  <c r="G33" i="32"/>
  <c r="G34" i="32"/>
  <c r="G35" i="32"/>
  <c r="G36" i="32"/>
  <c r="G37" i="32"/>
  <c r="G38" i="32"/>
  <c r="G39" i="32"/>
  <c r="G40" i="32"/>
  <c r="G42" i="32"/>
  <c r="H33" i="32"/>
  <c r="H34" i="32"/>
  <c r="H35" i="32"/>
  <c r="H36" i="32"/>
  <c r="H37" i="32"/>
  <c r="H38" i="32"/>
  <c r="H39" i="32"/>
  <c r="H40" i="32"/>
  <c r="H42" i="32"/>
  <c r="I33" i="32"/>
  <c r="I34" i="32"/>
  <c r="I35" i="32"/>
  <c r="I36" i="32"/>
  <c r="I37" i="32"/>
  <c r="I38" i="32"/>
  <c r="I39" i="32"/>
  <c r="I40" i="32"/>
  <c r="I42" i="32"/>
  <c r="J33" i="32"/>
  <c r="J34" i="32"/>
  <c r="J35" i="32"/>
  <c r="J36" i="32"/>
  <c r="J37" i="32"/>
  <c r="J38" i="32"/>
  <c r="J39" i="32"/>
  <c r="J40" i="32"/>
  <c r="J42" i="32"/>
  <c r="K33" i="32"/>
  <c r="K34" i="32"/>
  <c r="K35" i="32"/>
  <c r="K36" i="32"/>
  <c r="K37" i="32"/>
  <c r="K38" i="32"/>
  <c r="K39" i="32"/>
  <c r="K40" i="32"/>
  <c r="K42" i="32"/>
  <c r="L33" i="32"/>
  <c r="L34" i="32"/>
  <c r="L35" i="32"/>
  <c r="L36" i="32"/>
  <c r="L37" i="32"/>
  <c r="L38" i="32"/>
  <c r="L39" i="32"/>
  <c r="L40" i="32"/>
  <c r="L42" i="32"/>
  <c r="M33" i="32"/>
  <c r="M34" i="32"/>
  <c r="M35" i="32"/>
  <c r="M36" i="32"/>
  <c r="M37" i="32"/>
  <c r="M38" i="32"/>
  <c r="M39" i="32"/>
  <c r="M40" i="32"/>
  <c r="M42" i="32"/>
  <c r="N33" i="32"/>
  <c r="N34" i="32"/>
  <c r="N35" i="32"/>
  <c r="N36" i="32"/>
  <c r="N37" i="32"/>
  <c r="N38" i="32"/>
  <c r="N39" i="32"/>
  <c r="N40" i="32"/>
  <c r="N42" i="32"/>
  <c r="O33" i="32"/>
  <c r="O34" i="32"/>
  <c r="O35" i="32"/>
  <c r="O36" i="32"/>
  <c r="O37" i="32"/>
  <c r="O38" i="32"/>
  <c r="O39" i="32"/>
  <c r="O40" i="32"/>
  <c r="O42" i="32"/>
  <c r="P33" i="32"/>
  <c r="P34" i="32"/>
  <c r="P35" i="32"/>
  <c r="P36" i="32"/>
  <c r="P37" i="32"/>
  <c r="P38" i="32"/>
  <c r="P39" i="32"/>
  <c r="P40" i="32"/>
  <c r="P42" i="32"/>
  <c r="Q33" i="32"/>
  <c r="Q34" i="32"/>
  <c r="Q35" i="32"/>
  <c r="Q36" i="32"/>
  <c r="Q37" i="32"/>
  <c r="Q38" i="32"/>
  <c r="Q39" i="32"/>
  <c r="Q40" i="32"/>
  <c r="Q42" i="32"/>
  <c r="R33" i="32"/>
  <c r="R34" i="32"/>
  <c r="R35" i="32"/>
  <c r="R36" i="32"/>
  <c r="R37" i="32"/>
  <c r="R38" i="32"/>
  <c r="R39" i="32"/>
  <c r="R40" i="32"/>
  <c r="R42" i="32"/>
  <c r="S33" i="32"/>
  <c r="S34" i="32"/>
  <c r="S35" i="32"/>
  <c r="S36" i="32"/>
  <c r="S37" i="32"/>
  <c r="S38" i="32"/>
  <c r="S39" i="32"/>
  <c r="S40" i="32"/>
  <c r="S42" i="32"/>
  <c r="T33" i="32"/>
  <c r="T34" i="32"/>
  <c r="T35" i="32"/>
  <c r="T36" i="32"/>
  <c r="T37" i="32"/>
  <c r="T38" i="32"/>
  <c r="T39" i="32"/>
  <c r="T40" i="32"/>
  <c r="T42" i="32"/>
  <c r="U33" i="32"/>
  <c r="U34" i="32"/>
  <c r="U35" i="32"/>
  <c r="U36" i="32"/>
  <c r="U37" i="32"/>
  <c r="U38" i="32"/>
  <c r="U39" i="32"/>
  <c r="U40" i="32"/>
  <c r="U42" i="32"/>
  <c r="V33" i="32"/>
  <c r="V34" i="32"/>
  <c r="V35" i="32"/>
  <c r="V36" i="32"/>
  <c r="V37" i="32"/>
  <c r="V38" i="32"/>
  <c r="V39" i="32"/>
  <c r="V40" i="32"/>
  <c r="V42" i="32"/>
  <c r="W33" i="32"/>
  <c r="W34" i="32"/>
  <c r="W35" i="32"/>
  <c r="W36" i="32"/>
  <c r="W37" i="32"/>
  <c r="W38" i="32"/>
  <c r="W39" i="32"/>
  <c r="W40" i="32"/>
  <c r="W42" i="32"/>
  <c r="X33" i="32"/>
  <c r="X34" i="32"/>
  <c r="X35" i="32"/>
  <c r="X36" i="32"/>
  <c r="X37" i="32"/>
  <c r="X38" i="32"/>
  <c r="X39" i="32"/>
  <c r="X40" i="32"/>
  <c r="X42" i="32"/>
  <c r="Y33" i="32"/>
  <c r="Y34" i="32"/>
  <c r="Y35" i="32"/>
  <c r="Y36" i="32"/>
  <c r="Y37" i="32"/>
  <c r="Y38" i="32"/>
  <c r="Y39" i="32"/>
  <c r="Y40" i="32"/>
  <c r="Y42" i="32"/>
  <c r="Z33" i="32"/>
  <c r="Z34" i="32"/>
  <c r="Z35" i="32"/>
  <c r="Z36" i="32"/>
  <c r="Z37" i="32"/>
  <c r="Z38" i="32"/>
  <c r="Z39" i="32"/>
  <c r="Z40" i="32"/>
  <c r="Z42" i="32"/>
  <c r="AA33" i="32"/>
  <c r="AA34" i="32"/>
  <c r="AA35" i="32"/>
  <c r="AA36" i="32"/>
  <c r="AA37" i="32"/>
  <c r="AA38" i="32"/>
  <c r="AA39" i="32"/>
  <c r="AA40" i="32"/>
  <c r="AA42" i="32"/>
  <c r="AB33" i="32"/>
  <c r="AB34" i="32"/>
  <c r="AB35" i="32"/>
  <c r="AB36" i="32"/>
  <c r="AB37" i="32"/>
  <c r="AB38" i="32"/>
  <c r="AB39" i="32"/>
  <c r="AB40" i="32"/>
  <c r="AB42" i="32"/>
  <c r="AC33" i="32"/>
  <c r="AC34" i="32"/>
  <c r="AC35" i="32"/>
  <c r="AC36" i="32"/>
  <c r="AC37" i="32"/>
  <c r="AC38" i="32"/>
  <c r="AC39" i="32"/>
  <c r="AC40" i="32"/>
  <c r="AC42" i="32"/>
  <c r="AD33" i="32"/>
  <c r="AD34" i="32"/>
  <c r="AD35" i="32"/>
  <c r="AD36" i="32"/>
  <c r="AD37" i="32"/>
  <c r="AD38" i="32"/>
  <c r="AD39" i="32"/>
  <c r="AD40" i="32"/>
  <c r="AD42" i="32"/>
  <c r="AE33" i="32"/>
  <c r="AE34" i="32"/>
  <c r="AE35" i="32"/>
  <c r="AE36" i="32"/>
  <c r="AE37" i="32"/>
  <c r="AE38" i="32"/>
  <c r="AE39" i="32"/>
  <c r="AE40" i="32"/>
  <c r="AE42" i="32"/>
  <c r="AF33" i="32"/>
  <c r="AF34" i="32"/>
  <c r="AF35" i="32"/>
  <c r="AF36" i="32"/>
  <c r="AF37" i="32"/>
  <c r="AF38" i="32"/>
  <c r="AF39" i="32"/>
  <c r="AF40" i="32"/>
  <c r="AF42" i="32"/>
  <c r="AG33" i="32"/>
  <c r="AG34" i="32"/>
  <c r="AG35" i="32"/>
  <c r="AG36" i="32"/>
  <c r="AG37" i="32"/>
  <c r="AG38" i="32"/>
  <c r="AG39" i="32"/>
  <c r="AG40" i="32"/>
  <c r="AG42" i="32"/>
  <c r="AH33" i="32"/>
  <c r="AH34" i="32"/>
  <c r="AH35" i="32"/>
  <c r="AH36" i="32"/>
  <c r="AH37" i="32"/>
  <c r="AH38" i="32"/>
  <c r="AH39" i="32"/>
  <c r="AH40" i="32"/>
  <c r="AH42" i="32"/>
  <c r="AI33" i="32"/>
  <c r="AI34" i="32"/>
  <c r="AI35" i="32"/>
  <c r="AI36" i="32"/>
  <c r="AI37" i="32"/>
  <c r="AI38" i="32"/>
  <c r="AI39" i="32"/>
  <c r="AI40" i="32"/>
  <c r="AI42" i="32"/>
  <c r="AJ33" i="32"/>
  <c r="AJ34" i="32"/>
  <c r="AJ35" i="32"/>
  <c r="AJ36" i="32"/>
  <c r="AJ37" i="32"/>
  <c r="AJ38" i="32"/>
  <c r="AJ39" i="32"/>
  <c r="AJ40" i="32"/>
  <c r="AJ42" i="32"/>
  <c r="AK33" i="32"/>
  <c r="AK34" i="32"/>
  <c r="AK35" i="32"/>
  <c r="AK36" i="32"/>
  <c r="AK37" i="32"/>
  <c r="AK38" i="32"/>
  <c r="AK39" i="32"/>
  <c r="AK40" i="32"/>
  <c r="AK42" i="32"/>
  <c r="AL33" i="32"/>
  <c r="AL34" i="32"/>
  <c r="AL35" i="32"/>
  <c r="AL36" i="32"/>
  <c r="AL37" i="32"/>
  <c r="AL38" i="32"/>
  <c r="AL39" i="32"/>
  <c r="AL40" i="32"/>
  <c r="AL42" i="32"/>
  <c r="AM33" i="32"/>
  <c r="AM34" i="32"/>
  <c r="AM35" i="32"/>
  <c r="AM36" i="32"/>
  <c r="AM37" i="32"/>
  <c r="AM38" i="32"/>
  <c r="AM39" i="32"/>
  <c r="AM40" i="32"/>
  <c r="AM42" i="32"/>
  <c r="AN33" i="32"/>
  <c r="AN34" i="32"/>
  <c r="AN35" i="32"/>
  <c r="AN36" i="32"/>
  <c r="AN37" i="32"/>
  <c r="AN38" i="32"/>
  <c r="AN39" i="32"/>
  <c r="AN40" i="32"/>
  <c r="AN42" i="32"/>
  <c r="AO33" i="32"/>
  <c r="AO34" i="32"/>
  <c r="AO35" i="32"/>
  <c r="AO36" i="32"/>
  <c r="AO37" i="32"/>
  <c r="AO38" i="32"/>
  <c r="AO39" i="32"/>
  <c r="AO40" i="32"/>
  <c r="AO42" i="32"/>
  <c r="AP33" i="32"/>
  <c r="AP34" i="32"/>
  <c r="AP35" i="32"/>
  <c r="AP36" i="32"/>
  <c r="AP37" i="32"/>
  <c r="AP38" i="32"/>
  <c r="AP39" i="32"/>
  <c r="AP40" i="32"/>
  <c r="AP42" i="32"/>
  <c r="AQ33" i="32"/>
  <c r="AQ34" i="32"/>
  <c r="AQ35" i="32"/>
  <c r="AQ36" i="32"/>
  <c r="AQ37" i="32"/>
  <c r="AQ38" i="32"/>
  <c r="AQ39" i="32"/>
  <c r="AQ40" i="32"/>
  <c r="AQ42" i="32"/>
  <c r="AR33" i="32"/>
  <c r="AR34" i="32"/>
  <c r="AR35" i="32"/>
  <c r="AR36" i="32"/>
  <c r="AR37" i="32"/>
  <c r="AR38" i="32"/>
  <c r="AR39" i="32"/>
  <c r="AR40" i="32"/>
  <c r="AR42" i="32"/>
  <c r="AS33" i="32"/>
  <c r="AS34" i="32"/>
  <c r="AS35" i="32"/>
  <c r="AS36" i="32"/>
  <c r="AS37" i="32"/>
  <c r="AS38" i="32"/>
  <c r="AS39" i="32"/>
  <c r="AS40" i="32"/>
  <c r="AS42" i="32"/>
  <c r="AT33" i="32"/>
  <c r="AT34" i="32"/>
  <c r="AT35" i="32"/>
  <c r="AT36" i="32"/>
  <c r="AT37" i="32"/>
  <c r="AT38" i="32"/>
  <c r="AT39" i="32"/>
  <c r="AT40" i="32"/>
  <c r="AT42" i="32"/>
  <c r="AU33" i="32"/>
  <c r="AU34" i="32"/>
  <c r="AU35" i="32"/>
  <c r="AU36" i="32"/>
  <c r="AU37" i="32"/>
  <c r="AU38" i="32"/>
  <c r="AU39" i="32"/>
  <c r="AU40" i="32"/>
  <c r="AU42" i="32"/>
  <c r="AV33" i="32"/>
  <c r="AV34" i="32"/>
  <c r="AV35" i="32"/>
  <c r="AV36" i="32"/>
  <c r="AV37" i="32"/>
  <c r="AV38" i="32"/>
  <c r="AV39" i="32"/>
  <c r="AV40" i="32"/>
  <c r="AV42" i="32"/>
  <c r="AW33" i="32"/>
  <c r="AW34" i="32"/>
  <c r="AW35" i="32"/>
  <c r="AW36" i="32"/>
  <c r="AW37" i="32"/>
  <c r="AW38" i="32"/>
  <c r="AW39" i="32"/>
  <c r="AW40" i="32"/>
  <c r="AW42" i="32"/>
  <c r="AX33" i="32"/>
  <c r="AX34" i="32"/>
  <c r="AX35" i="32"/>
  <c r="AX36" i="32"/>
  <c r="AX37" i="32"/>
  <c r="AX38" i="32"/>
  <c r="AX39" i="32"/>
  <c r="AX40" i="32"/>
  <c r="AX42" i="32"/>
  <c r="AY33" i="32"/>
  <c r="AY34" i="32"/>
  <c r="AY35" i="32"/>
  <c r="AY36" i="32"/>
  <c r="AY37" i="32"/>
  <c r="AY38" i="32"/>
  <c r="AY39" i="32"/>
  <c r="AY40" i="32"/>
  <c r="AY42" i="32"/>
  <c r="C34" i="33"/>
  <c r="D34" i="33"/>
  <c r="C35" i="33"/>
  <c r="D35" i="33"/>
  <c r="C36" i="33"/>
  <c r="D36" i="33"/>
  <c r="C37" i="33"/>
  <c r="D37" i="33"/>
  <c r="C38" i="33"/>
  <c r="D38" i="33"/>
  <c r="C39" i="33"/>
  <c r="D39" i="33"/>
  <c r="D40" i="33"/>
  <c r="D42" i="33"/>
  <c r="E34" i="33"/>
  <c r="E35" i="33"/>
  <c r="E36" i="33"/>
  <c r="E37" i="33"/>
  <c r="E38" i="33"/>
  <c r="E39" i="33"/>
  <c r="E40" i="33"/>
  <c r="E42" i="33"/>
  <c r="F34" i="33"/>
  <c r="F35" i="33"/>
  <c r="F36" i="33"/>
  <c r="F37" i="33"/>
  <c r="F38" i="33"/>
  <c r="F39" i="33"/>
  <c r="F40" i="33"/>
  <c r="F42" i="33"/>
  <c r="G34" i="33"/>
  <c r="G35" i="33"/>
  <c r="G36" i="33"/>
  <c r="G37" i="33"/>
  <c r="G38" i="33"/>
  <c r="G39" i="33"/>
  <c r="G40" i="33"/>
  <c r="G42" i="33"/>
  <c r="H34" i="33"/>
  <c r="H35" i="33"/>
  <c r="H36" i="33"/>
  <c r="H37" i="33"/>
  <c r="H38" i="33"/>
  <c r="H39" i="33"/>
  <c r="H40" i="33"/>
  <c r="H42" i="33"/>
  <c r="I34" i="33"/>
  <c r="I35" i="33"/>
  <c r="I36" i="33"/>
  <c r="I37" i="33"/>
  <c r="I38" i="33"/>
  <c r="I39" i="33"/>
  <c r="I40" i="33"/>
  <c r="I42" i="33"/>
  <c r="J34" i="33"/>
  <c r="J35" i="33"/>
  <c r="J36" i="33"/>
  <c r="J37" i="33"/>
  <c r="J38" i="33"/>
  <c r="J39" i="33"/>
  <c r="J40" i="33"/>
  <c r="J42" i="33"/>
  <c r="K34" i="33"/>
  <c r="K35" i="33"/>
  <c r="K36" i="33"/>
  <c r="K37" i="33"/>
  <c r="K38" i="33"/>
  <c r="K39" i="33"/>
  <c r="K40" i="33"/>
  <c r="K42" i="33"/>
  <c r="L34" i="33"/>
  <c r="L35" i="33"/>
  <c r="L36" i="33"/>
  <c r="L37" i="33"/>
  <c r="L38" i="33"/>
  <c r="L39" i="33"/>
  <c r="L40" i="33"/>
  <c r="L42" i="33"/>
  <c r="M34" i="33"/>
  <c r="M35" i="33"/>
  <c r="M36" i="33"/>
  <c r="M37" i="33"/>
  <c r="M38" i="33"/>
  <c r="M39" i="33"/>
  <c r="M40" i="33"/>
  <c r="M42" i="33"/>
  <c r="N34" i="33"/>
  <c r="N35" i="33"/>
  <c r="N36" i="33"/>
  <c r="N37" i="33"/>
  <c r="N38" i="33"/>
  <c r="N39" i="33"/>
  <c r="N40" i="33"/>
  <c r="N42" i="33"/>
  <c r="O34" i="33"/>
  <c r="O35" i="33"/>
  <c r="O36" i="33"/>
  <c r="O37" i="33"/>
  <c r="O38" i="33"/>
  <c r="O39" i="33"/>
  <c r="O40" i="33"/>
  <c r="O42" i="33"/>
  <c r="P34" i="33"/>
  <c r="P35" i="33"/>
  <c r="P36" i="33"/>
  <c r="P37" i="33"/>
  <c r="P38" i="33"/>
  <c r="P39" i="33"/>
  <c r="P40" i="33"/>
  <c r="P42" i="33"/>
  <c r="Q34" i="33"/>
  <c r="Q35" i="33"/>
  <c r="Q36" i="33"/>
  <c r="Q37" i="33"/>
  <c r="Q38" i="33"/>
  <c r="Q39" i="33"/>
  <c r="Q40" i="33"/>
  <c r="Q42" i="33"/>
  <c r="R34" i="33"/>
  <c r="R35" i="33"/>
  <c r="R36" i="33"/>
  <c r="R37" i="33"/>
  <c r="R38" i="33"/>
  <c r="R39" i="33"/>
  <c r="R40" i="33"/>
  <c r="R42" i="33"/>
  <c r="S34" i="33"/>
  <c r="S35" i="33"/>
  <c r="S36" i="33"/>
  <c r="S37" i="33"/>
  <c r="S38" i="33"/>
  <c r="S39" i="33"/>
  <c r="S40" i="33"/>
  <c r="S42" i="33"/>
  <c r="T34" i="33"/>
  <c r="T35" i="33"/>
  <c r="T36" i="33"/>
  <c r="T37" i="33"/>
  <c r="T38" i="33"/>
  <c r="T39" i="33"/>
  <c r="T40" i="33"/>
  <c r="T42" i="33"/>
  <c r="U34" i="33"/>
  <c r="U35" i="33"/>
  <c r="U36" i="33"/>
  <c r="U37" i="33"/>
  <c r="U38" i="33"/>
  <c r="U39" i="33"/>
  <c r="U40" i="33"/>
  <c r="U42" i="33"/>
  <c r="V34" i="33"/>
  <c r="V35" i="33"/>
  <c r="V36" i="33"/>
  <c r="V37" i="33"/>
  <c r="V38" i="33"/>
  <c r="V39" i="33"/>
  <c r="V40" i="33"/>
  <c r="V42" i="33"/>
  <c r="W34" i="33"/>
  <c r="W35" i="33"/>
  <c r="W36" i="33"/>
  <c r="W37" i="33"/>
  <c r="W38" i="33"/>
  <c r="W39" i="33"/>
  <c r="W40" i="33"/>
  <c r="W42" i="33"/>
  <c r="X34" i="33"/>
  <c r="X35" i="33"/>
  <c r="X36" i="33"/>
  <c r="X37" i="33"/>
  <c r="X38" i="33"/>
  <c r="X39" i="33"/>
  <c r="X40" i="33"/>
  <c r="X42" i="33"/>
  <c r="Y34" i="33"/>
  <c r="Y35" i="33"/>
  <c r="Y36" i="33"/>
  <c r="Y37" i="33"/>
  <c r="Y38" i="33"/>
  <c r="Y39" i="33"/>
  <c r="Y40" i="33"/>
  <c r="Y42" i="33"/>
  <c r="Z34" i="33"/>
  <c r="Z35" i="33"/>
  <c r="Z36" i="33"/>
  <c r="Z37" i="33"/>
  <c r="Z38" i="33"/>
  <c r="Z39" i="33"/>
  <c r="Z40" i="33"/>
  <c r="Z42" i="33"/>
  <c r="AA34" i="33"/>
  <c r="AA35" i="33"/>
  <c r="AA36" i="33"/>
  <c r="AA37" i="33"/>
  <c r="AA38" i="33"/>
  <c r="AA39" i="33"/>
  <c r="AA40" i="33"/>
  <c r="AA42" i="33"/>
  <c r="AB34" i="33"/>
  <c r="AB35" i="33"/>
  <c r="AB36" i="33"/>
  <c r="AB37" i="33"/>
  <c r="AB38" i="33"/>
  <c r="AB39" i="33"/>
  <c r="AB40" i="33"/>
  <c r="AB42" i="33"/>
  <c r="AC34" i="33"/>
  <c r="AC35" i="33"/>
  <c r="AC36" i="33"/>
  <c r="AC37" i="33"/>
  <c r="AC38" i="33"/>
  <c r="AC39" i="33"/>
  <c r="AC40" i="33"/>
  <c r="AC42" i="33"/>
  <c r="AD34" i="33"/>
  <c r="AD35" i="33"/>
  <c r="AD36" i="33"/>
  <c r="AD37" i="33"/>
  <c r="AD38" i="33"/>
  <c r="AD39" i="33"/>
  <c r="AD40" i="33"/>
  <c r="AD42" i="33"/>
  <c r="AE34" i="33"/>
  <c r="AE35" i="33"/>
  <c r="AE36" i="33"/>
  <c r="AE37" i="33"/>
  <c r="AE38" i="33"/>
  <c r="AE39" i="33"/>
  <c r="AE40" i="33"/>
  <c r="AE42" i="33"/>
  <c r="AF34" i="33"/>
  <c r="AF35" i="33"/>
  <c r="AF36" i="33"/>
  <c r="AF37" i="33"/>
  <c r="AF38" i="33"/>
  <c r="AF39" i="33"/>
  <c r="AF40" i="33"/>
  <c r="AF42" i="33"/>
  <c r="AG34" i="33"/>
  <c r="AG35" i="33"/>
  <c r="AG36" i="33"/>
  <c r="AG37" i="33"/>
  <c r="AG38" i="33"/>
  <c r="AG39" i="33"/>
  <c r="AG40" i="33"/>
  <c r="AG42" i="33"/>
  <c r="AH34" i="33"/>
  <c r="AH35" i="33"/>
  <c r="AH36" i="33"/>
  <c r="AH37" i="33"/>
  <c r="AH38" i="33"/>
  <c r="AH39" i="33"/>
  <c r="AH40" i="33"/>
  <c r="AH42" i="33"/>
  <c r="AI34" i="33"/>
  <c r="AI35" i="33"/>
  <c r="AI36" i="33"/>
  <c r="AI37" i="33"/>
  <c r="AI38" i="33"/>
  <c r="AI39" i="33"/>
  <c r="AI40" i="33"/>
  <c r="AI42" i="33"/>
  <c r="AJ34" i="33"/>
  <c r="AJ35" i="33"/>
  <c r="AJ36" i="33"/>
  <c r="AJ37" i="33"/>
  <c r="AJ38" i="33"/>
  <c r="AJ39" i="33"/>
  <c r="AJ40" i="33"/>
  <c r="AJ42" i="33"/>
  <c r="AK34" i="33"/>
  <c r="AK35" i="33"/>
  <c r="AK36" i="33"/>
  <c r="AK37" i="33"/>
  <c r="AK38" i="33"/>
  <c r="AK39" i="33"/>
  <c r="AK40" i="33"/>
  <c r="AK42" i="33"/>
  <c r="AL34" i="33"/>
  <c r="AL35" i="33"/>
  <c r="AL36" i="33"/>
  <c r="AL37" i="33"/>
  <c r="AL38" i="33"/>
  <c r="AL39" i="33"/>
  <c r="AL40" i="33"/>
  <c r="AL42" i="33"/>
  <c r="AM34" i="33"/>
  <c r="AM35" i="33"/>
  <c r="AM36" i="33"/>
  <c r="AM37" i="33"/>
  <c r="AM38" i="33"/>
  <c r="AM39" i="33"/>
  <c r="AM40" i="33"/>
  <c r="AM42" i="33"/>
  <c r="AN34" i="33"/>
  <c r="AN35" i="33"/>
  <c r="AN36" i="33"/>
  <c r="AN37" i="33"/>
  <c r="AN38" i="33"/>
  <c r="AN39" i="33"/>
  <c r="AN40" i="33"/>
  <c r="AN42" i="33"/>
  <c r="AO34" i="33"/>
  <c r="AO35" i="33"/>
  <c r="AO36" i="33"/>
  <c r="AO37" i="33"/>
  <c r="AO38" i="33"/>
  <c r="AO39" i="33"/>
  <c r="AO40" i="33"/>
  <c r="AO42" i="33"/>
  <c r="AP34" i="33"/>
  <c r="AP35" i="33"/>
  <c r="AP36" i="33"/>
  <c r="AP37" i="33"/>
  <c r="AP38" i="33"/>
  <c r="AP39" i="33"/>
  <c r="AP40" i="33"/>
  <c r="AP42" i="33"/>
  <c r="AQ34" i="33"/>
  <c r="AQ35" i="33"/>
  <c r="AQ36" i="33"/>
  <c r="AQ37" i="33"/>
  <c r="AQ38" i="33"/>
  <c r="AQ39" i="33"/>
  <c r="AQ40" i="33"/>
  <c r="AQ42" i="33"/>
  <c r="AR34" i="33"/>
  <c r="AR35" i="33"/>
  <c r="AR36" i="33"/>
  <c r="AR37" i="33"/>
  <c r="AR38" i="33"/>
  <c r="AR39" i="33"/>
  <c r="AR40" i="33"/>
  <c r="AR42" i="33"/>
  <c r="AS34" i="33"/>
  <c r="AS35" i="33"/>
  <c r="AS36" i="33"/>
  <c r="AS37" i="33"/>
  <c r="AS38" i="33"/>
  <c r="AS39" i="33"/>
  <c r="AS40" i="33"/>
  <c r="AS42" i="33"/>
  <c r="AT34" i="33"/>
  <c r="AT35" i="33"/>
  <c r="AT36" i="33"/>
  <c r="AT37" i="33"/>
  <c r="AT38" i="33"/>
  <c r="AT39" i="33"/>
  <c r="AT40" i="33"/>
  <c r="AT42" i="33"/>
  <c r="AU34" i="33"/>
  <c r="AU35" i="33"/>
  <c r="AU36" i="33"/>
  <c r="AU37" i="33"/>
  <c r="AU38" i="33"/>
  <c r="AU39" i="33"/>
  <c r="AU40" i="33"/>
  <c r="AU42" i="33"/>
  <c r="AV34" i="33"/>
  <c r="AV35" i="33"/>
  <c r="AV36" i="33"/>
  <c r="AV37" i="33"/>
  <c r="AV38" i="33"/>
  <c r="AV39" i="33"/>
  <c r="AV40" i="33"/>
  <c r="AV42" i="33"/>
  <c r="AW34" i="33"/>
  <c r="AW35" i="33"/>
  <c r="AW36" i="33"/>
  <c r="AW37" i="33"/>
  <c r="AW38" i="33"/>
  <c r="AW39" i="33"/>
  <c r="AW40" i="33"/>
  <c r="AW42" i="33"/>
  <c r="AX34" i="33"/>
  <c r="AX35" i="33"/>
  <c r="AX36" i="33"/>
  <c r="AX37" i="33"/>
  <c r="AX38" i="33"/>
  <c r="AX39" i="33"/>
  <c r="AX40" i="33"/>
  <c r="AX42" i="33"/>
  <c r="AY34" i="33"/>
  <c r="AY35" i="33"/>
  <c r="AY36" i="33"/>
  <c r="AY37" i="33"/>
  <c r="AY38" i="33"/>
  <c r="AY39" i="33"/>
  <c r="AY40" i="33"/>
  <c r="AY42" i="33"/>
  <c r="D33" i="34"/>
  <c r="D34" i="34"/>
  <c r="D35" i="34"/>
  <c r="D36" i="34"/>
  <c r="D37" i="34"/>
  <c r="D38" i="34"/>
  <c r="D39" i="34"/>
  <c r="D40" i="34"/>
  <c r="D42" i="34"/>
  <c r="E33" i="34"/>
  <c r="E34" i="34"/>
  <c r="E35" i="34"/>
  <c r="E36" i="34"/>
  <c r="E37" i="34"/>
  <c r="E38" i="34"/>
  <c r="E39" i="34"/>
  <c r="E40" i="34"/>
  <c r="E42" i="34"/>
  <c r="F33" i="34"/>
  <c r="F34" i="34"/>
  <c r="F35" i="34"/>
  <c r="F36" i="34"/>
  <c r="F37" i="34"/>
  <c r="F38" i="34"/>
  <c r="F39" i="34"/>
  <c r="F40" i="34"/>
  <c r="F42" i="34"/>
  <c r="G33" i="34"/>
  <c r="G34" i="34"/>
  <c r="G35" i="34"/>
  <c r="G36" i="34"/>
  <c r="G37" i="34"/>
  <c r="G38" i="34"/>
  <c r="G39" i="34"/>
  <c r="G40" i="34"/>
  <c r="G42" i="34"/>
  <c r="H33" i="34"/>
  <c r="H34" i="34"/>
  <c r="H35" i="34"/>
  <c r="H36" i="34"/>
  <c r="H37" i="34"/>
  <c r="H38" i="34"/>
  <c r="H39" i="34"/>
  <c r="H40" i="34"/>
  <c r="H42" i="34"/>
  <c r="I33" i="34"/>
  <c r="I34" i="34"/>
  <c r="I35" i="34"/>
  <c r="I36" i="34"/>
  <c r="I37" i="34"/>
  <c r="I38" i="34"/>
  <c r="I39" i="34"/>
  <c r="I40" i="34"/>
  <c r="I42" i="34"/>
  <c r="J33" i="34"/>
  <c r="J34" i="34"/>
  <c r="J35" i="34"/>
  <c r="J36" i="34"/>
  <c r="J37" i="34"/>
  <c r="J38" i="34"/>
  <c r="J39" i="34"/>
  <c r="J40" i="34"/>
  <c r="J42" i="34"/>
  <c r="K33" i="34"/>
  <c r="K34" i="34"/>
  <c r="K35" i="34"/>
  <c r="K36" i="34"/>
  <c r="K37" i="34"/>
  <c r="K38" i="34"/>
  <c r="K39" i="34"/>
  <c r="K40" i="34"/>
  <c r="K42" i="34"/>
  <c r="L33" i="34"/>
  <c r="L34" i="34"/>
  <c r="L35" i="34"/>
  <c r="L36" i="34"/>
  <c r="L37" i="34"/>
  <c r="L38" i="34"/>
  <c r="L39" i="34"/>
  <c r="L40" i="34"/>
  <c r="L42" i="34"/>
  <c r="M33" i="34"/>
  <c r="M34" i="34"/>
  <c r="M35" i="34"/>
  <c r="M36" i="34"/>
  <c r="M37" i="34"/>
  <c r="M38" i="34"/>
  <c r="M39" i="34"/>
  <c r="M40" i="34"/>
  <c r="M42" i="34"/>
  <c r="N33" i="34"/>
  <c r="N34" i="34"/>
  <c r="N35" i="34"/>
  <c r="N36" i="34"/>
  <c r="N37" i="34"/>
  <c r="N38" i="34"/>
  <c r="N39" i="34"/>
  <c r="N40" i="34"/>
  <c r="N42" i="34"/>
  <c r="O33" i="34"/>
  <c r="O34" i="34"/>
  <c r="O35" i="34"/>
  <c r="O36" i="34"/>
  <c r="O37" i="34"/>
  <c r="O38" i="34"/>
  <c r="O39" i="34"/>
  <c r="O40" i="34"/>
  <c r="O42" i="34"/>
  <c r="P33" i="34"/>
  <c r="P34" i="34"/>
  <c r="P35" i="34"/>
  <c r="P36" i="34"/>
  <c r="P37" i="34"/>
  <c r="P38" i="34"/>
  <c r="P39" i="34"/>
  <c r="P40" i="34"/>
  <c r="P42" i="34"/>
  <c r="Q33" i="34"/>
  <c r="Q34" i="34"/>
  <c r="Q35" i="34"/>
  <c r="Q36" i="34"/>
  <c r="Q37" i="34"/>
  <c r="Q38" i="34"/>
  <c r="Q39" i="34"/>
  <c r="Q40" i="34"/>
  <c r="Q42" i="34"/>
  <c r="R33" i="34"/>
  <c r="R34" i="34"/>
  <c r="R35" i="34"/>
  <c r="R36" i="34"/>
  <c r="R37" i="34"/>
  <c r="R38" i="34"/>
  <c r="R39" i="34"/>
  <c r="R40" i="34"/>
  <c r="R42" i="34"/>
  <c r="S33" i="34"/>
  <c r="S34" i="34"/>
  <c r="S35" i="34"/>
  <c r="S36" i="34"/>
  <c r="S37" i="34"/>
  <c r="S38" i="34"/>
  <c r="S39" i="34"/>
  <c r="S40" i="34"/>
  <c r="S42" i="34"/>
  <c r="T33" i="34"/>
  <c r="T34" i="34"/>
  <c r="T35" i="34"/>
  <c r="T36" i="34"/>
  <c r="T37" i="34"/>
  <c r="T38" i="34"/>
  <c r="T39" i="34"/>
  <c r="T40" i="34"/>
  <c r="T42" i="34"/>
  <c r="U33" i="34"/>
  <c r="U34" i="34"/>
  <c r="U35" i="34"/>
  <c r="U36" i="34"/>
  <c r="U37" i="34"/>
  <c r="U38" i="34"/>
  <c r="U39" i="34"/>
  <c r="U40" i="34"/>
  <c r="U42" i="34"/>
  <c r="V33" i="34"/>
  <c r="V34" i="34"/>
  <c r="V35" i="34"/>
  <c r="V36" i="34"/>
  <c r="V37" i="34"/>
  <c r="V38" i="34"/>
  <c r="V39" i="34"/>
  <c r="V40" i="34"/>
  <c r="V42" i="34"/>
  <c r="W33" i="34"/>
  <c r="W34" i="34"/>
  <c r="W35" i="34"/>
  <c r="W36" i="34"/>
  <c r="W37" i="34"/>
  <c r="W38" i="34"/>
  <c r="W39" i="34"/>
  <c r="W40" i="34"/>
  <c r="W42" i="34"/>
  <c r="X33" i="34"/>
  <c r="X34" i="34"/>
  <c r="X35" i="34"/>
  <c r="X36" i="34"/>
  <c r="X37" i="34"/>
  <c r="X38" i="34"/>
  <c r="X39" i="34"/>
  <c r="X40" i="34"/>
  <c r="X42" i="34"/>
  <c r="Y33" i="34"/>
  <c r="Y34" i="34"/>
  <c r="Y35" i="34"/>
  <c r="Y36" i="34"/>
  <c r="Y37" i="34"/>
  <c r="Y38" i="34"/>
  <c r="Y39" i="34"/>
  <c r="Y40" i="34"/>
  <c r="Y42" i="34"/>
  <c r="Z33" i="34"/>
  <c r="Z34" i="34"/>
  <c r="Z35" i="34"/>
  <c r="Z36" i="34"/>
  <c r="Z37" i="34"/>
  <c r="Z38" i="34"/>
  <c r="Z39" i="34"/>
  <c r="Z40" i="34"/>
  <c r="Z42" i="34"/>
  <c r="AA33" i="34"/>
  <c r="AA34" i="34"/>
  <c r="AA35" i="34"/>
  <c r="AA36" i="34"/>
  <c r="AA37" i="34"/>
  <c r="AA38" i="34"/>
  <c r="AA39" i="34"/>
  <c r="AA40" i="34"/>
  <c r="AA42" i="34"/>
  <c r="AB33" i="34"/>
  <c r="AB34" i="34"/>
  <c r="AB35" i="34"/>
  <c r="AB36" i="34"/>
  <c r="AB37" i="34"/>
  <c r="AB38" i="34"/>
  <c r="AB39" i="34"/>
  <c r="AB40" i="34"/>
  <c r="AB42" i="34"/>
  <c r="AC33" i="34"/>
  <c r="AC34" i="34"/>
  <c r="AC35" i="34"/>
  <c r="AC36" i="34"/>
  <c r="AC37" i="34"/>
  <c r="AC38" i="34"/>
  <c r="AC39" i="34"/>
  <c r="AC40" i="34"/>
  <c r="AC42" i="34"/>
  <c r="AD33" i="34"/>
  <c r="AD34" i="34"/>
  <c r="AD35" i="34"/>
  <c r="AD36" i="34"/>
  <c r="AD37" i="34"/>
  <c r="AD38" i="34"/>
  <c r="AD39" i="34"/>
  <c r="AD40" i="34"/>
  <c r="AD42" i="34"/>
  <c r="AE33" i="34"/>
  <c r="AE34" i="34"/>
  <c r="AE35" i="34"/>
  <c r="AE36" i="34"/>
  <c r="AE37" i="34"/>
  <c r="AE38" i="34"/>
  <c r="AE39" i="34"/>
  <c r="AE40" i="34"/>
  <c r="AE42" i="34"/>
  <c r="AF33" i="34"/>
  <c r="AF34" i="34"/>
  <c r="AF35" i="34"/>
  <c r="AF36" i="34"/>
  <c r="AF37" i="34"/>
  <c r="AF38" i="34"/>
  <c r="AF39" i="34"/>
  <c r="AF40" i="34"/>
  <c r="AF42" i="34"/>
  <c r="AG33" i="34"/>
  <c r="AG34" i="34"/>
  <c r="AG35" i="34"/>
  <c r="AG36" i="34"/>
  <c r="AG37" i="34"/>
  <c r="AG38" i="34"/>
  <c r="AG39" i="34"/>
  <c r="AG40" i="34"/>
  <c r="AG42" i="34"/>
  <c r="AH33" i="34"/>
  <c r="AH34" i="34"/>
  <c r="AH35" i="34"/>
  <c r="AH36" i="34"/>
  <c r="AH37" i="34"/>
  <c r="AH38" i="34"/>
  <c r="AH39" i="34"/>
  <c r="AH40" i="34"/>
  <c r="AH42" i="34"/>
  <c r="AI33" i="34"/>
  <c r="AI34" i="34"/>
  <c r="AI35" i="34"/>
  <c r="AI36" i="34"/>
  <c r="AI37" i="34"/>
  <c r="AI38" i="34"/>
  <c r="AI39" i="34"/>
  <c r="AI40" i="34"/>
  <c r="AI42" i="34"/>
  <c r="AJ33" i="34"/>
  <c r="AJ34" i="34"/>
  <c r="AJ35" i="34"/>
  <c r="AJ36" i="34"/>
  <c r="AJ37" i="34"/>
  <c r="AJ38" i="34"/>
  <c r="AJ39" i="34"/>
  <c r="AJ40" i="34"/>
  <c r="AJ42" i="34"/>
  <c r="AK33" i="34"/>
  <c r="AK34" i="34"/>
  <c r="AK35" i="34"/>
  <c r="AK36" i="34"/>
  <c r="AK37" i="34"/>
  <c r="AK38" i="34"/>
  <c r="AK39" i="34"/>
  <c r="AK40" i="34"/>
  <c r="AK42" i="34"/>
  <c r="AL33" i="34"/>
  <c r="AL34" i="34"/>
  <c r="AL35" i="34"/>
  <c r="AL36" i="34"/>
  <c r="AL37" i="34"/>
  <c r="AL38" i="34"/>
  <c r="AL39" i="34"/>
  <c r="AL40" i="34"/>
  <c r="AL42" i="34"/>
  <c r="AM33" i="34"/>
  <c r="AM34" i="34"/>
  <c r="AM35" i="34"/>
  <c r="AM36" i="34"/>
  <c r="AM37" i="34"/>
  <c r="AM38" i="34"/>
  <c r="AM39" i="34"/>
  <c r="AM40" i="34"/>
  <c r="AM42" i="34"/>
  <c r="AN33" i="34"/>
  <c r="AN34" i="34"/>
  <c r="AN35" i="34"/>
  <c r="AN36" i="34"/>
  <c r="AN37" i="34"/>
  <c r="AN38" i="34"/>
  <c r="AN39" i="34"/>
  <c r="AN40" i="34"/>
  <c r="AN42" i="34"/>
  <c r="AO33" i="34"/>
  <c r="AO34" i="34"/>
  <c r="AO35" i="34"/>
  <c r="AO36" i="34"/>
  <c r="AO37" i="34"/>
  <c r="AO38" i="34"/>
  <c r="AO39" i="34"/>
  <c r="AO40" i="34"/>
  <c r="AO42" i="34"/>
  <c r="AP33" i="34"/>
  <c r="AP34" i="34"/>
  <c r="AP35" i="34"/>
  <c r="AP36" i="34"/>
  <c r="AP37" i="34"/>
  <c r="AP38" i="34"/>
  <c r="AP39" i="34"/>
  <c r="AP40" i="34"/>
  <c r="AP42" i="34"/>
  <c r="AQ33" i="34"/>
  <c r="AQ34" i="34"/>
  <c r="AQ35" i="34"/>
  <c r="AQ36" i="34"/>
  <c r="AQ37" i="34"/>
  <c r="AQ38" i="34"/>
  <c r="AQ39" i="34"/>
  <c r="AQ40" i="34"/>
  <c r="AQ42" i="34"/>
  <c r="AR33" i="34"/>
  <c r="AR34" i="34"/>
  <c r="AR35" i="34"/>
  <c r="AR36" i="34"/>
  <c r="AR37" i="34"/>
  <c r="AR38" i="34"/>
  <c r="AR39" i="34"/>
  <c r="AR40" i="34"/>
  <c r="AR42" i="34"/>
  <c r="AS33" i="34"/>
  <c r="AS34" i="34"/>
  <c r="AS35" i="34"/>
  <c r="AS36" i="34"/>
  <c r="AS37" i="34"/>
  <c r="AS38" i="34"/>
  <c r="AS39" i="34"/>
  <c r="AS40" i="34"/>
  <c r="AS42" i="34"/>
  <c r="AT33" i="34"/>
  <c r="AT34" i="34"/>
  <c r="AT35" i="34"/>
  <c r="AT36" i="34"/>
  <c r="AT37" i="34"/>
  <c r="AT38" i="34"/>
  <c r="AT39" i="34"/>
  <c r="AT40" i="34"/>
  <c r="AT42" i="34"/>
  <c r="AU33" i="34"/>
  <c r="AU34" i="34"/>
  <c r="AU35" i="34"/>
  <c r="AU36" i="34"/>
  <c r="AU37" i="34"/>
  <c r="AU38" i="34"/>
  <c r="AU39" i="34"/>
  <c r="AU40" i="34"/>
  <c r="AU42" i="34"/>
  <c r="AV33" i="34"/>
  <c r="AV34" i="34"/>
  <c r="AV35" i="34"/>
  <c r="AV36" i="34"/>
  <c r="AV37" i="34"/>
  <c r="AV38" i="34"/>
  <c r="AV39" i="34"/>
  <c r="AV40" i="34"/>
  <c r="AV42" i="34"/>
  <c r="AW33" i="34"/>
  <c r="AW34" i="34"/>
  <c r="AW35" i="34"/>
  <c r="AW36" i="34"/>
  <c r="AW37" i="34"/>
  <c r="AW38" i="34"/>
  <c r="AW39" i="34"/>
  <c r="AW40" i="34"/>
  <c r="AW42" i="34"/>
  <c r="AX33" i="34"/>
  <c r="AX34" i="34"/>
  <c r="AX35" i="34"/>
  <c r="AX36" i="34"/>
  <c r="AX37" i="34"/>
  <c r="AX38" i="34"/>
  <c r="AX39" i="34"/>
  <c r="AX40" i="34"/>
  <c r="AX42" i="34"/>
  <c r="AY33" i="34"/>
  <c r="AY34" i="34"/>
  <c r="AY35" i="34"/>
  <c r="AY36" i="34"/>
  <c r="AY37" i="34"/>
  <c r="AY38" i="34"/>
  <c r="AY39" i="34"/>
  <c r="AY40" i="34"/>
  <c r="AY42" i="34"/>
  <c r="D33" i="35"/>
  <c r="C34" i="35"/>
  <c r="D34" i="35"/>
  <c r="C35" i="35"/>
  <c r="D35" i="35"/>
  <c r="D36" i="35"/>
  <c r="C37" i="35"/>
  <c r="D37" i="35"/>
  <c r="C38" i="35"/>
  <c r="D38" i="35"/>
  <c r="C39" i="35"/>
  <c r="D39" i="35"/>
  <c r="D40" i="35"/>
  <c r="D42" i="35"/>
  <c r="E33" i="35"/>
  <c r="E34" i="35"/>
  <c r="E35" i="35"/>
  <c r="E36" i="35"/>
  <c r="E37" i="35"/>
  <c r="E38" i="35"/>
  <c r="E39" i="35"/>
  <c r="E40" i="35"/>
  <c r="E42" i="35"/>
  <c r="F33" i="35"/>
  <c r="F34" i="35"/>
  <c r="F35" i="35"/>
  <c r="F36" i="35"/>
  <c r="F37" i="35"/>
  <c r="F38" i="35"/>
  <c r="F39" i="35"/>
  <c r="F40" i="35"/>
  <c r="F42" i="35"/>
  <c r="G33" i="35"/>
  <c r="G34" i="35"/>
  <c r="G35" i="35"/>
  <c r="G36" i="35"/>
  <c r="G37" i="35"/>
  <c r="G38" i="35"/>
  <c r="G39" i="35"/>
  <c r="G40" i="35"/>
  <c r="G42" i="35"/>
  <c r="H33" i="35"/>
  <c r="H34" i="35"/>
  <c r="H35" i="35"/>
  <c r="H36" i="35"/>
  <c r="H37" i="35"/>
  <c r="H38" i="35"/>
  <c r="H39" i="35"/>
  <c r="H40" i="35"/>
  <c r="H42" i="35"/>
  <c r="I33" i="35"/>
  <c r="I34" i="35"/>
  <c r="I35" i="35"/>
  <c r="I36" i="35"/>
  <c r="I37" i="35"/>
  <c r="I38" i="35"/>
  <c r="I39" i="35"/>
  <c r="I40" i="35"/>
  <c r="I42" i="35"/>
  <c r="J33" i="35"/>
  <c r="J34" i="35"/>
  <c r="J35" i="35"/>
  <c r="J36" i="35"/>
  <c r="J37" i="35"/>
  <c r="J38" i="35"/>
  <c r="J39" i="35"/>
  <c r="J40" i="35"/>
  <c r="J42" i="35"/>
  <c r="K33" i="35"/>
  <c r="K34" i="35"/>
  <c r="K35" i="35"/>
  <c r="K36" i="35"/>
  <c r="K37" i="35"/>
  <c r="K38" i="35"/>
  <c r="K39" i="35"/>
  <c r="K40" i="35"/>
  <c r="K42" i="35"/>
  <c r="L33" i="35"/>
  <c r="L34" i="35"/>
  <c r="L35" i="35"/>
  <c r="L36" i="35"/>
  <c r="L37" i="35"/>
  <c r="L38" i="35"/>
  <c r="L39" i="35"/>
  <c r="L40" i="35"/>
  <c r="L42" i="35"/>
  <c r="M33" i="35"/>
  <c r="M34" i="35"/>
  <c r="M35" i="35"/>
  <c r="M36" i="35"/>
  <c r="M37" i="35"/>
  <c r="M38" i="35"/>
  <c r="M39" i="35"/>
  <c r="M40" i="35"/>
  <c r="M42" i="35"/>
  <c r="N33" i="35"/>
  <c r="N34" i="35"/>
  <c r="N35" i="35"/>
  <c r="N36" i="35"/>
  <c r="N37" i="35"/>
  <c r="N38" i="35"/>
  <c r="N39" i="35"/>
  <c r="N40" i="35"/>
  <c r="N42" i="35"/>
  <c r="O33" i="35"/>
  <c r="O34" i="35"/>
  <c r="O35" i="35"/>
  <c r="O36" i="35"/>
  <c r="O37" i="35"/>
  <c r="O38" i="35"/>
  <c r="O39" i="35"/>
  <c r="O40" i="35"/>
  <c r="O42" i="35"/>
  <c r="P33" i="35"/>
  <c r="P34" i="35"/>
  <c r="P35" i="35"/>
  <c r="P36" i="35"/>
  <c r="P37" i="35"/>
  <c r="P38" i="35"/>
  <c r="P39" i="35"/>
  <c r="P40" i="35"/>
  <c r="P42" i="35"/>
  <c r="Q33" i="35"/>
  <c r="Q34" i="35"/>
  <c r="Q35" i="35"/>
  <c r="Q36" i="35"/>
  <c r="Q37" i="35"/>
  <c r="Q38" i="35"/>
  <c r="Q39" i="35"/>
  <c r="Q40" i="35"/>
  <c r="Q42" i="35"/>
  <c r="R33" i="35"/>
  <c r="R34" i="35"/>
  <c r="R35" i="35"/>
  <c r="R36" i="35"/>
  <c r="R37" i="35"/>
  <c r="R38" i="35"/>
  <c r="R39" i="35"/>
  <c r="R40" i="35"/>
  <c r="R42" i="35"/>
  <c r="S33" i="35"/>
  <c r="S34" i="35"/>
  <c r="S35" i="35"/>
  <c r="S36" i="35"/>
  <c r="S37" i="35"/>
  <c r="S38" i="35"/>
  <c r="S39" i="35"/>
  <c r="S40" i="35"/>
  <c r="S42" i="35"/>
  <c r="T33" i="35"/>
  <c r="T34" i="35"/>
  <c r="T35" i="35"/>
  <c r="T36" i="35"/>
  <c r="T37" i="35"/>
  <c r="T38" i="35"/>
  <c r="T39" i="35"/>
  <c r="T40" i="35"/>
  <c r="T42" i="35"/>
  <c r="U33" i="35"/>
  <c r="U34" i="35"/>
  <c r="U35" i="35"/>
  <c r="U36" i="35"/>
  <c r="U37" i="35"/>
  <c r="U38" i="35"/>
  <c r="U39" i="35"/>
  <c r="U40" i="35"/>
  <c r="U42" i="35"/>
  <c r="V33" i="35"/>
  <c r="V34" i="35"/>
  <c r="V35" i="35"/>
  <c r="V36" i="35"/>
  <c r="V37" i="35"/>
  <c r="V38" i="35"/>
  <c r="V39" i="35"/>
  <c r="V40" i="35"/>
  <c r="V42" i="35"/>
  <c r="W33" i="35"/>
  <c r="W34" i="35"/>
  <c r="W35" i="35"/>
  <c r="W36" i="35"/>
  <c r="W37" i="35"/>
  <c r="W38" i="35"/>
  <c r="W39" i="35"/>
  <c r="W40" i="35"/>
  <c r="W42" i="35"/>
  <c r="X33" i="35"/>
  <c r="X34" i="35"/>
  <c r="X35" i="35"/>
  <c r="X36" i="35"/>
  <c r="X37" i="35"/>
  <c r="X38" i="35"/>
  <c r="X39" i="35"/>
  <c r="X40" i="35"/>
  <c r="X42" i="35"/>
  <c r="Y33" i="35"/>
  <c r="Y34" i="35"/>
  <c r="Y35" i="35"/>
  <c r="Y36" i="35"/>
  <c r="Y37" i="35"/>
  <c r="Y38" i="35"/>
  <c r="Y39" i="35"/>
  <c r="Y40" i="35"/>
  <c r="Y42" i="35"/>
  <c r="Z33" i="35"/>
  <c r="Z34" i="35"/>
  <c r="Z35" i="35"/>
  <c r="Z36" i="35"/>
  <c r="Z37" i="35"/>
  <c r="Z38" i="35"/>
  <c r="Z39" i="35"/>
  <c r="Z40" i="35"/>
  <c r="Z42" i="35"/>
  <c r="AA33" i="35"/>
  <c r="AA34" i="35"/>
  <c r="AA35" i="35"/>
  <c r="AA36" i="35"/>
  <c r="AA37" i="35"/>
  <c r="AA38" i="35"/>
  <c r="AA39" i="35"/>
  <c r="AA40" i="35"/>
  <c r="AA42" i="35"/>
  <c r="AB33" i="35"/>
  <c r="AB34" i="35"/>
  <c r="AB35" i="35"/>
  <c r="AB36" i="35"/>
  <c r="AB37" i="35"/>
  <c r="AB38" i="35"/>
  <c r="AB39" i="35"/>
  <c r="AB40" i="35"/>
  <c r="AB42" i="35"/>
  <c r="AC33" i="35"/>
  <c r="AC34" i="35"/>
  <c r="AC35" i="35"/>
  <c r="AC36" i="35"/>
  <c r="AC37" i="35"/>
  <c r="AC38" i="35"/>
  <c r="AC39" i="35"/>
  <c r="AC40" i="35"/>
  <c r="AC42" i="35"/>
  <c r="AD33" i="35"/>
  <c r="AD34" i="35"/>
  <c r="AD35" i="35"/>
  <c r="AD36" i="35"/>
  <c r="AD37" i="35"/>
  <c r="AD38" i="35"/>
  <c r="AD39" i="35"/>
  <c r="AD40" i="35"/>
  <c r="AD42" i="35"/>
  <c r="AE33" i="35"/>
  <c r="AE34" i="35"/>
  <c r="AE35" i="35"/>
  <c r="AE36" i="35"/>
  <c r="AE37" i="35"/>
  <c r="AE38" i="35"/>
  <c r="AE39" i="35"/>
  <c r="AE40" i="35"/>
  <c r="AE42" i="35"/>
  <c r="AF33" i="35"/>
  <c r="AF34" i="35"/>
  <c r="AF35" i="35"/>
  <c r="AF36" i="35"/>
  <c r="AF37" i="35"/>
  <c r="AF38" i="35"/>
  <c r="AF39" i="35"/>
  <c r="AF40" i="35"/>
  <c r="AF42" i="35"/>
  <c r="AG33" i="35"/>
  <c r="AG34" i="35"/>
  <c r="AG35" i="35"/>
  <c r="AG36" i="35"/>
  <c r="AG37" i="35"/>
  <c r="AG38" i="35"/>
  <c r="AG39" i="35"/>
  <c r="AG40" i="35"/>
  <c r="AG42" i="35"/>
  <c r="AH33" i="35"/>
  <c r="AH34" i="35"/>
  <c r="AH35" i="35"/>
  <c r="AH36" i="35"/>
  <c r="AH37" i="35"/>
  <c r="AH38" i="35"/>
  <c r="AH39" i="35"/>
  <c r="AH40" i="35"/>
  <c r="AH42" i="35"/>
  <c r="AI33" i="35"/>
  <c r="AI34" i="35"/>
  <c r="AI35" i="35"/>
  <c r="AI36" i="35"/>
  <c r="AI37" i="35"/>
  <c r="AI38" i="35"/>
  <c r="AI39" i="35"/>
  <c r="AI40" i="35"/>
  <c r="AI42" i="35"/>
  <c r="AJ33" i="35"/>
  <c r="AJ34" i="35"/>
  <c r="AJ35" i="35"/>
  <c r="AJ36" i="35"/>
  <c r="AJ37" i="35"/>
  <c r="AJ38" i="35"/>
  <c r="AJ39" i="35"/>
  <c r="AJ40" i="35"/>
  <c r="AJ42" i="35"/>
  <c r="AK33" i="35"/>
  <c r="AK34" i="35"/>
  <c r="AK35" i="35"/>
  <c r="AK36" i="35"/>
  <c r="AK37" i="35"/>
  <c r="AK38" i="35"/>
  <c r="AK39" i="35"/>
  <c r="AK40" i="35"/>
  <c r="AK42" i="35"/>
  <c r="AL33" i="35"/>
  <c r="AL34" i="35"/>
  <c r="AL35" i="35"/>
  <c r="AL36" i="35"/>
  <c r="AL37" i="35"/>
  <c r="AL38" i="35"/>
  <c r="AL39" i="35"/>
  <c r="AL40" i="35"/>
  <c r="AL42" i="35"/>
  <c r="AM33" i="35"/>
  <c r="AM34" i="35"/>
  <c r="AM35" i="35"/>
  <c r="AM36" i="35"/>
  <c r="AM37" i="35"/>
  <c r="AM38" i="35"/>
  <c r="AM39" i="35"/>
  <c r="AM40" i="35"/>
  <c r="AM42" i="35"/>
  <c r="AN33" i="35"/>
  <c r="AN34" i="35"/>
  <c r="AN35" i="35"/>
  <c r="AN36" i="35"/>
  <c r="AN37" i="35"/>
  <c r="AN38" i="35"/>
  <c r="AN39" i="35"/>
  <c r="AN40" i="35"/>
  <c r="AN42" i="35"/>
  <c r="AO33" i="35"/>
  <c r="AO34" i="35"/>
  <c r="AO35" i="35"/>
  <c r="AO36" i="35"/>
  <c r="AO37" i="35"/>
  <c r="AO38" i="35"/>
  <c r="AO39" i="35"/>
  <c r="AO40" i="35"/>
  <c r="AO42" i="35"/>
  <c r="AP33" i="35"/>
  <c r="AP34" i="35"/>
  <c r="AP35" i="35"/>
  <c r="AP36" i="35"/>
  <c r="AP37" i="35"/>
  <c r="AP38" i="35"/>
  <c r="AP39" i="35"/>
  <c r="AP40" i="35"/>
  <c r="AP42" i="35"/>
  <c r="AQ33" i="35"/>
  <c r="AQ34" i="35"/>
  <c r="AQ35" i="35"/>
  <c r="AQ36" i="35"/>
  <c r="AQ37" i="35"/>
  <c r="AQ38" i="35"/>
  <c r="AQ39" i="35"/>
  <c r="AQ40" i="35"/>
  <c r="AQ42" i="35"/>
  <c r="AR33" i="35"/>
  <c r="AR34" i="35"/>
  <c r="AR35" i="35"/>
  <c r="AR36" i="35"/>
  <c r="AR37" i="35"/>
  <c r="AR38" i="35"/>
  <c r="AR39" i="35"/>
  <c r="AR40" i="35"/>
  <c r="AR42" i="35"/>
  <c r="AS33" i="35"/>
  <c r="AS34" i="35"/>
  <c r="AS35" i="35"/>
  <c r="AS36" i="35"/>
  <c r="AS37" i="35"/>
  <c r="AS38" i="35"/>
  <c r="AS39" i="35"/>
  <c r="AS40" i="35"/>
  <c r="AS42" i="35"/>
  <c r="AT33" i="35"/>
  <c r="AT34" i="35"/>
  <c r="AT35" i="35"/>
  <c r="AT36" i="35"/>
  <c r="AT37" i="35"/>
  <c r="AT38" i="35"/>
  <c r="AT39" i="35"/>
  <c r="AT40" i="35"/>
  <c r="AT42" i="35"/>
  <c r="AU33" i="35"/>
  <c r="AU34" i="35"/>
  <c r="AU35" i="35"/>
  <c r="AU36" i="35"/>
  <c r="AU37" i="35"/>
  <c r="AU38" i="35"/>
  <c r="AU39" i="35"/>
  <c r="AU40" i="35"/>
  <c r="AU42" i="35"/>
  <c r="AV33" i="35"/>
  <c r="AV34" i="35"/>
  <c r="AV35" i="35"/>
  <c r="AV36" i="35"/>
  <c r="AV37" i="35"/>
  <c r="AV38" i="35"/>
  <c r="AV39" i="35"/>
  <c r="AV40" i="35"/>
  <c r="AV42" i="35"/>
  <c r="AW33" i="35"/>
  <c r="AW34" i="35"/>
  <c r="AW35" i="35"/>
  <c r="AW36" i="35"/>
  <c r="AW37" i="35"/>
  <c r="AW38" i="35"/>
  <c r="AW39" i="35"/>
  <c r="AW40" i="35"/>
  <c r="AW42" i="35"/>
  <c r="AX33" i="35"/>
  <c r="AX34" i="35"/>
  <c r="AX35" i="35"/>
  <c r="AX36" i="35"/>
  <c r="AX37" i="35"/>
  <c r="AX38" i="35"/>
  <c r="AX39" i="35"/>
  <c r="AX40" i="35"/>
  <c r="AX42" i="35"/>
  <c r="AY33" i="35"/>
  <c r="AY34" i="35"/>
  <c r="AY35" i="35"/>
  <c r="AY36" i="35"/>
  <c r="AY37" i="35"/>
  <c r="AY38" i="35"/>
  <c r="AY39" i="35"/>
  <c r="AY40" i="35"/>
  <c r="AY42" i="35"/>
  <c r="D33" i="29"/>
  <c r="D34" i="29"/>
  <c r="D35" i="29"/>
  <c r="D36" i="29"/>
  <c r="D37" i="29"/>
  <c r="D38" i="29"/>
  <c r="D39" i="29"/>
  <c r="D40" i="29"/>
  <c r="D42" i="29"/>
  <c r="E33" i="29"/>
  <c r="E34" i="29"/>
  <c r="E35" i="29"/>
  <c r="E36" i="29"/>
  <c r="E37" i="29"/>
  <c r="E38" i="29"/>
  <c r="E39" i="29"/>
  <c r="E40" i="29"/>
  <c r="E42" i="29"/>
  <c r="F33" i="29"/>
  <c r="F34" i="29"/>
  <c r="F35" i="29"/>
  <c r="F36" i="29"/>
  <c r="F37" i="29"/>
  <c r="F38" i="29"/>
  <c r="F39" i="29"/>
  <c r="F40" i="29"/>
  <c r="F42" i="29"/>
  <c r="G33" i="29"/>
  <c r="G34" i="29"/>
  <c r="G35" i="29"/>
  <c r="G36" i="29"/>
  <c r="G37" i="29"/>
  <c r="G38" i="29"/>
  <c r="G39" i="29"/>
  <c r="G40" i="29"/>
  <c r="G42" i="29"/>
  <c r="H33" i="29"/>
  <c r="H34" i="29"/>
  <c r="H35" i="29"/>
  <c r="H36" i="29"/>
  <c r="H37" i="29"/>
  <c r="H38" i="29"/>
  <c r="H39" i="29"/>
  <c r="H40" i="29"/>
  <c r="H42" i="29"/>
  <c r="I33" i="29"/>
  <c r="I34" i="29"/>
  <c r="I35" i="29"/>
  <c r="I36" i="29"/>
  <c r="I37" i="29"/>
  <c r="I38" i="29"/>
  <c r="I39" i="29"/>
  <c r="I40" i="29"/>
  <c r="I42" i="29"/>
  <c r="J33" i="29"/>
  <c r="J34" i="29"/>
  <c r="J35" i="29"/>
  <c r="J36" i="29"/>
  <c r="J37" i="29"/>
  <c r="J38" i="29"/>
  <c r="J39" i="29"/>
  <c r="J40" i="29"/>
  <c r="J42" i="29"/>
  <c r="K33" i="29"/>
  <c r="K34" i="29"/>
  <c r="K35" i="29"/>
  <c r="K36" i="29"/>
  <c r="K37" i="29"/>
  <c r="K38" i="29"/>
  <c r="K39" i="29"/>
  <c r="K40" i="29"/>
  <c r="K42" i="29"/>
  <c r="L33" i="29"/>
  <c r="L34" i="29"/>
  <c r="L35" i="29"/>
  <c r="L36" i="29"/>
  <c r="L37" i="29"/>
  <c r="L38" i="29"/>
  <c r="L39" i="29"/>
  <c r="L40" i="29"/>
  <c r="L42" i="29"/>
  <c r="M33" i="29"/>
  <c r="M34" i="29"/>
  <c r="M35" i="29"/>
  <c r="M36" i="29"/>
  <c r="M37" i="29"/>
  <c r="M38" i="29"/>
  <c r="M39" i="29"/>
  <c r="M40" i="29"/>
  <c r="M42" i="29"/>
  <c r="N33" i="29"/>
  <c r="N34" i="29"/>
  <c r="N35" i="29"/>
  <c r="N36" i="29"/>
  <c r="N37" i="29"/>
  <c r="N38" i="29"/>
  <c r="N39" i="29"/>
  <c r="N40" i="29"/>
  <c r="N42" i="29"/>
  <c r="O33" i="29"/>
  <c r="O34" i="29"/>
  <c r="O35" i="29"/>
  <c r="O36" i="29"/>
  <c r="O37" i="29"/>
  <c r="O38" i="29"/>
  <c r="O39" i="29"/>
  <c r="O40" i="29"/>
  <c r="O42" i="29"/>
  <c r="P33" i="29"/>
  <c r="P34" i="29"/>
  <c r="P35" i="29"/>
  <c r="P36" i="29"/>
  <c r="P37" i="29"/>
  <c r="P38" i="29"/>
  <c r="P39" i="29"/>
  <c r="P40" i="29"/>
  <c r="P42" i="29"/>
  <c r="Q33" i="29"/>
  <c r="Q34" i="29"/>
  <c r="Q35" i="29"/>
  <c r="Q36" i="29"/>
  <c r="Q37" i="29"/>
  <c r="Q38" i="29"/>
  <c r="Q39" i="29"/>
  <c r="Q40" i="29"/>
  <c r="Q42" i="29"/>
  <c r="R33" i="29"/>
  <c r="R34" i="29"/>
  <c r="R35" i="29"/>
  <c r="R36" i="29"/>
  <c r="R37" i="29"/>
  <c r="R38" i="29"/>
  <c r="R39" i="29"/>
  <c r="R40" i="29"/>
  <c r="R42" i="29"/>
  <c r="S33" i="29"/>
  <c r="S34" i="29"/>
  <c r="S35" i="29"/>
  <c r="S36" i="29"/>
  <c r="S37" i="29"/>
  <c r="S38" i="29"/>
  <c r="S39" i="29"/>
  <c r="S40" i="29"/>
  <c r="S42" i="29"/>
  <c r="T33" i="29"/>
  <c r="T34" i="29"/>
  <c r="T35" i="29"/>
  <c r="T36" i="29"/>
  <c r="T37" i="29"/>
  <c r="T38" i="29"/>
  <c r="T39" i="29"/>
  <c r="T40" i="29"/>
  <c r="T42" i="29"/>
  <c r="U33" i="29"/>
  <c r="U34" i="29"/>
  <c r="U35" i="29"/>
  <c r="U36" i="29"/>
  <c r="U37" i="29"/>
  <c r="U38" i="29"/>
  <c r="U39" i="29"/>
  <c r="U40" i="29"/>
  <c r="U42" i="29"/>
  <c r="V33" i="29"/>
  <c r="V34" i="29"/>
  <c r="V35" i="29"/>
  <c r="V36" i="29"/>
  <c r="V37" i="29"/>
  <c r="V38" i="29"/>
  <c r="V39" i="29"/>
  <c r="V40" i="29"/>
  <c r="V42" i="29"/>
  <c r="W33" i="29"/>
  <c r="W34" i="29"/>
  <c r="W35" i="29"/>
  <c r="W36" i="29"/>
  <c r="W37" i="29"/>
  <c r="W38" i="29"/>
  <c r="W39" i="29"/>
  <c r="W40" i="29"/>
  <c r="W42" i="29"/>
  <c r="X33" i="29"/>
  <c r="X34" i="29"/>
  <c r="X35" i="29"/>
  <c r="X36" i="29"/>
  <c r="X37" i="29"/>
  <c r="X38" i="29"/>
  <c r="X39" i="29"/>
  <c r="X40" i="29"/>
  <c r="X42" i="29"/>
  <c r="Y33" i="29"/>
  <c r="Y34" i="29"/>
  <c r="Y35" i="29"/>
  <c r="Y36" i="29"/>
  <c r="Y37" i="29"/>
  <c r="Y38" i="29"/>
  <c r="Y39" i="29"/>
  <c r="Y40" i="29"/>
  <c r="Y42" i="29"/>
  <c r="Z33" i="29"/>
  <c r="Z34" i="29"/>
  <c r="Z35" i="29"/>
  <c r="Z36" i="29"/>
  <c r="Z37" i="29"/>
  <c r="Z38" i="29"/>
  <c r="Z39" i="29"/>
  <c r="Z40" i="29"/>
  <c r="Z42" i="29"/>
  <c r="AA33" i="29"/>
  <c r="AA34" i="29"/>
  <c r="AA35" i="29"/>
  <c r="AA36" i="29"/>
  <c r="AA37" i="29"/>
  <c r="AA38" i="29"/>
  <c r="AA39" i="29"/>
  <c r="AA40" i="29"/>
  <c r="AA42" i="29"/>
  <c r="AB33" i="29"/>
  <c r="AB34" i="29"/>
  <c r="AB35" i="29"/>
  <c r="AB36" i="29"/>
  <c r="AB37" i="29"/>
  <c r="AB38" i="29"/>
  <c r="AB39" i="29"/>
  <c r="AB40" i="29"/>
  <c r="AB42" i="29"/>
  <c r="AC33" i="29"/>
  <c r="AC34" i="29"/>
  <c r="AC35" i="29"/>
  <c r="AC36" i="29"/>
  <c r="AC37" i="29"/>
  <c r="AC38" i="29"/>
  <c r="AC39" i="29"/>
  <c r="AC40" i="29"/>
  <c r="AC42" i="29"/>
  <c r="AD33" i="29"/>
  <c r="AD34" i="29"/>
  <c r="AD35" i="29"/>
  <c r="AD36" i="29"/>
  <c r="AD37" i="29"/>
  <c r="AD38" i="29"/>
  <c r="AD39" i="29"/>
  <c r="AD40" i="29"/>
  <c r="AD42" i="29"/>
  <c r="AE33" i="29"/>
  <c r="AE34" i="29"/>
  <c r="AE35" i="29"/>
  <c r="AE36" i="29"/>
  <c r="AE37" i="29"/>
  <c r="AE38" i="29"/>
  <c r="AE39" i="29"/>
  <c r="AE40" i="29"/>
  <c r="AE42" i="29"/>
  <c r="AF33" i="29"/>
  <c r="AF34" i="29"/>
  <c r="AF35" i="29"/>
  <c r="AF36" i="29"/>
  <c r="AF37" i="29"/>
  <c r="AF38" i="29"/>
  <c r="AF39" i="29"/>
  <c r="AF40" i="29"/>
  <c r="AF42" i="29"/>
  <c r="AG33" i="29"/>
  <c r="AG34" i="29"/>
  <c r="AG35" i="29"/>
  <c r="AG36" i="29"/>
  <c r="AG37" i="29"/>
  <c r="AG38" i="29"/>
  <c r="AG39" i="29"/>
  <c r="AG40" i="29"/>
  <c r="AG42" i="29"/>
  <c r="AH33" i="29"/>
  <c r="AH34" i="29"/>
  <c r="AH35" i="29"/>
  <c r="AH36" i="29"/>
  <c r="AH37" i="29"/>
  <c r="AH38" i="29"/>
  <c r="AH39" i="29"/>
  <c r="AH40" i="29"/>
  <c r="AH42" i="29"/>
  <c r="AI33" i="29"/>
  <c r="AI34" i="29"/>
  <c r="AI35" i="29"/>
  <c r="AI36" i="29"/>
  <c r="AI37" i="29"/>
  <c r="AI38" i="29"/>
  <c r="AI39" i="29"/>
  <c r="AI40" i="29"/>
  <c r="AI42" i="29"/>
  <c r="AJ33" i="29"/>
  <c r="AJ34" i="29"/>
  <c r="AJ35" i="29"/>
  <c r="AJ36" i="29"/>
  <c r="AJ37" i="29"/>
  <c r="AJ38" i="29"/>
  <c r="AJ39" i="29"/>
  <c r="AJ40" i="29"/>
  <c r="AJ42" i="29"/>
  <c r="AK33" i="29"/>
  <c r="AK34" i="29"/>
  <c r="AK35" i="29"/>
  <c r="AK36" i="29"/>
  <c r="AK37" i="29"/>
  <c r="AK38" i="29"/>
  <c r="AK39" i="29"/>
  <c r="AK40" i="29"/>
  <c r="AK42" i="29"/>
  <c r="AL33" i="29"/>
  <c r="AL34" i="29"/>
  <c r="AL35" i="29"/>
  <c r="AL36" i="29"/>
  <c r="AL37" i="29"/>
  <c r="AL38" i="29"/>
  <c r="AL39" i="29"/>
  <c r="AL40" i="29"/>
  <c r="AL42" i="29"/>
  <c r="AM33" i="29"/>
  <c r="AM34" i="29"/>
  <c r="AM35" i="29"/>
  <c r="AM36" i="29"/>
  <c r="AM37" i="29"/>
  <c r="AM38" i="29"/>
  <c r="AM39" i="29"/>
  <c r="AM40" i="29"/>
  <c r="AM42" i="29"/>
  <c r="AN33" i="29"/>
  <c r="AN34" i="29"/>
  <c r="AN35" i="29"/>
  <c r="AN36" i="29"/>
  <c r="AN37" i="29"/>
  <c r="AN38" i="29"/>
  <c r="AN39" i="29"/>
  <c r="AN40" i="29"/>
  <c r="AN42" i="29"/>
  <c r="AO33" i="29"/>
  <c r="AO34" i="29"/>
  <c r="AO35" i="29"/>
  <c r="AO36" i="29"/>
  <c r="AO37" i="29"/>
  <c r="AO38" i="29"/>
  <c r="AO39" i="29"/>
  <c r="AO40" i="29"/>
  <c r="AO42" i="29"/>
  <c r="AP33" i="29"/>
  <c r="AP34" i="29"/>
  <c r="AP35" i="29"/>
  <c r="AP36" i="29"/>
  <c r="AP37" i="29"/>
  <c r="AP38" i="29"/>
  <c r="AP39" i="29"/>
  <c r="AP40" i="29"/>
  <c r="AP42" i="29"/>
  <c r="AQ33" i="29"/>
  <c r="AQ34" i="29"/>
  <c r="AQ35" i="29"/>
  <c r="AQ36" i="29"/>
  <c r="AQ37" i="29"/>
  <c r="AQ38" i="29"/>
  <c r="AQ39" i="29"/>
  <c r="AQ40" i="29"/>
  <c r="AQ42" i="29"/>
  <c r="AR33" i="29"/>
  <c r="AR34" i="29"/>
  <c r="AR35" i="29"/>
  <c r="AR36" i="29"/>
  <c r="AR37" i="29"/>
  <c r="AR38" i="29"/>
  <c r="AR39" i="29"/>
  <c r="AR40" i="29"/>
  <c r="AR42" i="29"/>
  <c r="AS33" i="29"/>
  <c r="AS34" i="29"/>
  <c r="AS35" i="29"/>
  <c r="AS36" i="29"/>
  <c r="AS37" i="29"/>
  <c r="AS38" i="29"/>
  <c r="AS39" i="29"/>
  <c r="AS40" i="29"/>
  <c r="AS42" i="29"/>
  <c r="AT33" i="29"/>
  <c r="AT34" i="29"/>
  <c r="AT35" i="29"/>
  <c r="AT36" i="29"/>
  <c r="AT37" i="29"/>
  <c r="AT38" i="29"/>
  <c r="AT39" i="29"/>
  <c r="AT40" i="29"/>
  <c r="AT42" i="29"/>
  <c r="AU33" i="29"/>
  <c r="AU34" i="29"/>
  <c r="AU35" i="29"/>
  <c r="AU36" i="29"/>
  <c r="AU37" i="29"/>
  <c r="AU38" i="29"/>
  <c r="AU39" i="29"/>
  <c r="AU40" i="29"/>
  <c r="AU42" i="29"/>
  <c r="AV33" i="29"/>
  <c r="AV34" i="29"/>
  <c r="AV35" i="29"/>
  <c r="AV36" i="29"/>
  <c r="AV37" i="29"/>
  <c r="AV38" i="29"/>
  <c r="AV39" i="29"/>
  <c r="AV40" i="29"/>
  <c r="AV42" i="29"/>
  <c r="AW33" i="29"/>
  <c r="AW34" i="29"/>
  <c r="AW35" i="29"/>
  <c r="AW36" i="29"/>
  <c r="AW37" i="29"/>
  <c r="AW38" i="29"/>
  <c r="AW39" i="29"/>
  <c r="AW40" i="29"/>
  <c r="AW42" i="29"/>
  <c r="AX33" i="29"/>
  <c r="AX34" i="29"/>
  <c r="AX35" i="29"/>
  <c r="AX36" i="29"/>
  <c r="AX37" i="29"/>
  <c r="AX38" i="29"/>
  <c r="AX39" i="29"/>
  <c r="AX40" i="29"/>
  <c r="AX42" i="29"/>
  <c r="AY33" i="29"/>
  <c r="AY34" i="29"/>
  <c r="AY35" i="29"/>
  <c r="AY36" i="29"/>
  <c r="AY37" i="29"/>
  <c r="AY38" i="29"/>
  <c r="AY39" i="29"/>
  <c r="AY40" i="29"/>
  <c r="AY42" i="29"/>
  <c r="D34" i="25"/>
  <c r="D35" i="25"/>
  <c r="D36" i="25"/>
  <c r="D37" i="25"/>
  <c r="D38" i="25"/>
  <c r="D39" i="25"/>
  <c r="D40" i="25"/>
  <c r="D42" i="25"/>
  <c r="E34" i="25"/>
  <c r="E35" i="25"/>
  <c r="E36" i="25"/>
  <c r="E37" i="25"/>
  <c r="E38" i="25"/>
  <c r="E39" i="25"/>
  <c r="E40" i="25"/>
  <c r="E42" i="25"/>
  <c r="F34" i="25"/>
  <c r="F35" i="25"/>
  <c r="F36" i="25"/>
  <c r="F37" i="25"/>
  <c r="F38" i="25"/>
  <c r="F39" i="25"/>
  <c r="F40" i="25"/>
  <c r="F42" i="25"/>
  <c r="G34" i="25"/>
  <c r="G35" i="25"/>
  <c r="G36" i="25"/>
  <c r="G37" i="25"/>
  <c r="G38" i="25"/>
  <c r="G39" i="25"/>
  <c r="G40" i="25"/>
  <c r="G42" i="25"/>
  <c r="H34" i="25"/>
  <c r="H35" i="25"/>
  <c r="H36" i="25"/>
  <c r="H37" i="25"/>
  <c r="H38" i="25"/>
  <c r="H39" i="25"/>
  <c r="H40" i="25"/>
  <c r="H42" i="25"/>
  <c r="I34" i="25"/>
  <c r="I35" i="25"/>
  <c r="I36" i="25"/>
  <c r="I37" i="25"/>
  <c r="I38" i="25"/>
  <c r="I39" i="25"/>
  <c r="I40" i="25"/>
  <c r="I42" i="25"/>
  <c r="J34" i="25"/>
  <c r="J35" i="25"/>
  <c r="J36" i="25"/>
  <c r="J37" i="25"/>
  <c r="J38" i="25"/>
  <c r="J39" i="25"/>
  <c r="J40" i="25"/>
  <c r="J42" i="25"/>
  <c r="K34" i="25"/>
  <c r="K35" i="25"/>
  <c r="K36" i="25"/>
  <c r="K37" i="25"/>
  <c r="K38" i="25"/>
  <c r="K39" i="25"/>
  <c r="K40" i="25"/>
  <c r="K42" i="25"/>
  <c r="L34" i="25"/>
  <c r="L35" i="25"/>
  <c r="L36" i="25"/>
  <c r="L37" i="25"/>
  <c r="L38" i="25"/>
  <c r="L39" i="25"/>
  <c r="L40" i="25"/>
  <c r="L42" i="25"/>
  <c r="M34" i="25"/>
  <c r="M35" i="25"/>
  <c r="M36" i="25"/>
  <c r="M37" i="25"/>
  <c r="M38" i="25"/>
  <c r="M39" i="25"/>
  <c r="M40" i="25"/>
  <c r="M42" i="25"/>
  <c r="N34" i="25"/>
  <c r="N35" i="25"/>
  <c r="N36" i="25"/>
  <c r="N37" i="25"/>
  <c r="N38" i="25"/>
  <c r="N39" i="25"/>
  <c r="N40" i="25"/>
  <c r="N42" i="25"/>
  <c r="O34" i="25"/>
  <c r="O35" i="25"/>
  <c r="O36" i="25"/>
  <c r="O37" i="25"/>
  <c r="O38" i="25"/>
  <c r="O39" i="25"/>
  <c r="O40" i="25"/>
  <c r="O42" i="25"/>
  <c r="P34" i="25"/>
  <c r="P35" i="25"/>
  <c r="P36" i="25"/>
  <c r="P37" i="25"/>
  <c r="P38" i="25"/>
  <c r="P39" i="25"/>
  <c r="P40" i="25"/>
  <c r="P42" i="25"/>
  <c r="Q34" i="25"/>
  <c r="Q35" i="25"/>
  <c r="Q36" i="25"/>
  <c r="Q37" i="25"/>
  <c r="Q38" i="25"/>
  <c r="Q39" i="25"/>
  <c r="Q40" i="25"/>
  <c r="Q42" i="25"/>
  <c r="R34" i="25"/>
  <c r="R35" i="25"/>
  <c r="R36" i="25"/>
  <c r="R37" i="25"/>
  <c r="R38" i="25"/>
  <c r="R39" i="25"/>
  <c r="R40" i="25"/>
  <c r="R42" i="25"/>
  <c r="S34" i="25"/>
  <c r="S35" i="25"/>
  <c r="S36" i="25"/>
  <c r="S37" i="25"/>
  <c r="S38" i="25"/>
  <c r="S39" i="25"/>
  <c r="S40" i="25"/>
  <c r="S42" i="25"/>
  <c r="T34" i="25"/>
  <c r="T35" i="25"/>
  <c r="T36" i="25"/>
  <c r="T37" i="25"/>
  <c r="T38" i="25"/>
  <c r="T39" i="25"/>
  <c r="T40" i="25"/>
  <c r="T42" i="25"/>
  <c r="U34" i="25"/>
  <c r="U35" i="25"/>
  <c r="U36" i="25"/>
  <c r="U37" i="25"/>
  <c r="U38" i="25"/>
  <c r="U39" i="25"/>
  <c r="U40" i="25"/>
  <c r="U42" i="25"/>
  <c r="V34" i="25"/>
  <c r="V35" i="25"/>
  <c r="V36" i="25"/>
  <c r="V37" i="25"/>
  <c r="V38" i="25"/>
  <c r="V39" i="25"/>
  <c r="V40" i="25"/>
  <c r="V42" i="25"/>
  <c r="W34" i="25"/>
  <c r="W35" i="25"/>
  <c r="W36" i="25"/>
  <c r="W37" i="25"/>
  <c r="W38" i="25"/>
  <c r="W39" i="25"/>
  <c r="W40" i="25"/>
  <c r="W42" i="25"/>
  <c r="X34" i="25"/>
  <c r="X35" i="25"/>
  <c r="X36" i="25"/>
  <c r="X37" i="25"/>
  <c r="X38" i="25"/>
  <c r="X39" i="25"/>
  <c r="X40" i="25"/>
  <c r="X42" i="25"/>
  <c r="Y34" i="25"/>
  <c r="Y35" i="25"/>
  <c r="Y36" i="25"/>
  <c r="Y37" i="25"/>
  <c r="Y38" i="25"/>
  <c r="Y39" i="25"/>
  <c r="Y40" i="25"/>
  <c r="Y42" i="25"/>
  <c r="Z34" i="25"/>
  <c r="Z35" i="25"/>
  <c r="Z36" i="25"/>
  <c r="Z37" i="25"/>
  <c r="Z38" i="25"/>
  <c r="Z39" i="25"/>
  <c r="Z40" i="25"/>
  <c r="Z42" i="25"/>
  <c r="AA34" i="25"/>
  <c r="AA35" i="25"/>
  <c r="AA36" i="25"/>
  <c r="AA37" i="25"/>
  <c r="AA38" i="25"/>
  <c r="AA39" i="25"/>
  <c r="AA40" i="25"/>
  <c r="AA42" i="25"/>
  <c r="AB34" i="25"/>
  <c r="AB35" i="25"/>
  <c r="AB36" i="25"/>
  <c r="AB37" i="25"/>
  <c r="AB38" i="25"/>
  <c r="AB39" i="25"/>
  <c r="AB40" i="25"/>
  <c r="AB42" i="25"/>
  <c r="AC34" i="25"/>
  <c r="AC35" i="25"/>
  <c r="AC36" i="25"/>
  <c r="AC37" i="25"/>
  <c r="AC38" i="25"/>
  <c r="AC39" i="25"/>
  <c r="AC40" i="25"/>
  <c r="AC42" i="25"/>
  <c r="AD34" i="25"/>
  <c r="AD35" i="25"/>
  <c r="AD36" i="25"/>
  <c r="AD37" i="25"/>
  <c r="AD38" i="25"/>
  <c r="AD39" i="25"/>
  <c r="AD40" i="25"/>
  <c r="AD42" i="25"/>
  <c r="AE34" i="25"/>
  <c r="AE35" i="25"/>
  <c r="AE36" i="25"/>
  <c r="AE37" i="25"/>
  <c r="AE38" i="25"/>
  <c r="AE39" i="25"/>
  <c r="AE40" i="25"/>
  <c r="AE42" i="25"/>
  <c r="AF34" i="25"/>
  <c r="AF35" i="25"/>
  <c r="AF36" i="25"/>
  <c r="AF37" i="25"/>
  <c r="AF38" i="25"/>
  <c r="AF39" i="25"/>
  <c r="AF40" i="25"/>
  <c r="AF42" i="25"/>
  <c r="AG34" i="25"/>
  <c r="AG35" i="25"/>
  <c r="AG36" i="25"/>
  <c r="AG37" i="25"/>
  <c r="AG38" i="25"/>
  <c r="AG39" i="25"/>
  <c r="AG40" i="25"/>
  <c r="AG42" i="25"/>
  <c r="AH34" i="25"/>
  <c r="AH35" i="25"/>
  <c r="AH36" i="25"/>
  <c r="AH37" i="25"/>
  <c r="AH38" i="25"/>
  <c r="AH39" i="25"/>
  <c r="AH40" i="25"/>
  <c r="AH42" i="25"/>
  <c r="AI34" i="25"/>
  <c r="AI35" i="25"/>
  <c r="AI36" i="25"/>
  <c r="AI37" i="25"/>
  <c r="AI38" i="25"/>
  <c r="AI39" i="25"/>
  <c r="AI40" i="25"/>
  <c r="AI42" i="25"/>
  <c r="AJ34" i="25"/>
  <c r="AJ35" i="25"/>
  <c r="AJ36" i="25"/>
  <c r="AJ37" i="25"/>
  <c r="AJ38" i="25"/>
  <c r="AJ39" i="25"/>
  <c r="AJ40" i="25"/>
  <c r="AJ42" i="25"/>
  <c r="AK34" i="25"/>
  <c r="AK35" i="25"/>
  <c r="AK36" i="25"/>
  <c r="AK37" i="25"/>
  <c r="AK38" i="25"/>
  <c r="AK39" i="25"/>
  <c r="AK40" i="25"/>
  <c r="AK42" i="25"/>
  <c r="AL34" i="25"/>
  <c r="AL35" i="25"/>
  <c r="AL36" i="25"/>
  <c r="AL37" i="25"/>
  <c r="AL38" i="25"/>
  <c r="AL39" i="25"/>
  <c r="AL40" i="25"/>
  <c r="AL42" i="25"/>
  <c r="AM34" i="25"/>
  <c r="AM35" i="25"/>
  <c r="AM36" i="25"/>
  <c r="AM37" i="25"/>
  <c r="AM38" i="25"/>
  <c r="AM39" i="25"/>
  <c r="AM40" i="25"/>
  <c r="AM42" i="25"/>
  <c r="AN34" i="25"/>
  <c r="AN35" i="25"/>
  <c r="AN36" i="25"/>
  <c r="AN37" i="25"/>
  <c r="AN38" i="25"/>
  <c r="AN39" i="25"/>
  <c r="AN40" i="25"/>
  <c r="AN42" i="25"/>
  <c r="AO34" i="25"/>
  <c r="AO35" i="25"/>
  <c r="AO36" i="25"/>
  <c r="AO37" i="25"/>
  <c r="AO38" i="25"/>
  <c r="AO39" i="25"/>
  <c r="AO40" i="25"/>
  <c r="AO42" i="25"/>
  <c r="AP34" i="25"/>
  <c r="AP35" i="25"/>
  <c r="AP36" i="25"/>
  <c r="AP37" i="25"/>
  <c r="AP38" i="25"/>
  <c r="AP39" i="25"/>
  <c r="AP40" i="25"/>
  <c r="AP42" i="25"/>
  <c r="AQ34" i="25"/>
  <c r="AQ35" i="25"/>
  <c r="AQ36" i="25"/>
  <c r="AQ37" i="25"/>
  <c r="AQ38" i="25"/>
  <c r="AQ39" i="25"/>
  <c r="AQ40" i="25"/>
  <c r="AQ42" i="25"/>
  <c r="AR34" i="25"/>
  <c r="AR35" i="25"/>
  <c r="AR36" i="25"/>
  <c r="AR37" i="25"/>
  <c r="AR38" i="25"/>
  <c r="AR39" i="25"/>
  <c r="AR40" i="25"/>
  <c r="AR42" i="25"/>
  <c r="AS34" i="25"/>
  <c r="AS35" i="25"/>
  <c r="AS36" i="25"/>
  <c r="AS37" i="25"/>
  <c r="AS38" i="25"/>
  <c r="AS39" i="25"/>
  <c r="AS40" i="25"/>
  <c r="AS42" i="25"/>
  <c r="AT34" i="25"/>
  <c r="AT35" i="25"/>
  <c r="AT36" i="25"/>
  <c r="AT37" i="25"/>
  <c r="AT38" i="25"/>
  <c r="AT39" i="25"/>
  <c r="AT40" i="25"/>
  <c r="AT42" i="25"/>
  <c r="AU34" i="25"/>
  <c r="AU35" i="25"/>
  <c r="AU36" i="25"/>
  <c r="AU37" i="25"/>
  <c r="AU38" i="25"/>
  <c r="AU39" i="25"/>
  <c r="AU40" i="25"/>
  <c r="AU42" i="25"/>
  <c r="AV34" i="25"/>
  <c r="AV35" i="25"/>
  <c r="AV36" i="25"/>
  <c r="AV37" i="25"/>
  <c r="AV38" i="25"/>
  <c r="AV39" i="25"/>
  <c r="AV40" i="25"/>
  <c r="AV42" i="25"/>
  <c r="AW34" i="25"/>
  <c r="AW35" i="25"/>
  <c r="AW36" i="25"/>
  <c r="AW37" i="25"/>
  <c r="AW38" i="25"/>
  <c r="AW39" i="25"/>
  <c r="AW40" i="25"/>
  <c r="AW42" i="25"/>
  <c r="AX34" i="25"/>
  <c r="AX35" i="25"/>
  <c r="AX36" i="25"/>
  <c r="AX37" i="25"/>
  <c r="AX38" i="25"/>
  <c r="AX39" i="25"/>
  <c r="AX40" i="25"/>
  <c r="AX42" i="25"/>
  <c r="AY34" i="25"/>
  <c r="AY35" i="25"/>
  <c r="AY36" i="25"/>
  <c r="AY37" i="25"/>
  <c r="AY38" i="25"/>
  <c r="AY39" i="25"/>
  <c r="AY40" i="25"/>
  <c r="AY42" i="25"/>
  <c r="C40" i="26"/>
  <c r="C42" i="26"/>
  <c r="C33" i="32"/>
  <c r="C40" i="32"/>
  <c r="C42" i="32"/>
  <c r="C40" i="33"/>
  <c r="C42" i="33"/>
  <c r="C33" i="34"/>
  <c r="C40" i="34"/>
  <c r="C42" i="34"/>
  <c r="C33" i="35"/>
  <c r="C40" i="35"/>
  <c r="C42" i="35"/>
  <c r="C33" i="29"/>
  <c r="C40" i="29"/>
  <c r="C42" i="29"/>
  <c r="C40" i="25"/>
  <c r="C42" i="25"/>
  <c r="AY78" i="25"/>
  <c r="AY78" i="26"/>
  <c r="AY78" i="33"/>
  <c r="CX78" i="33"/>
  <c r="AX78" i="25"/>
  <c r="AX78" i="26"/>
  <c r="AX78" i="33"/>
  <c r="CW78" i="33"/>
  <c r="AW78" i="25"/>
  <c r="AW78" i="26"/>
  <c r="AW78" i="33"/>
  <c r="CV78" i="33"/>
  <c r="AV78" i="25"/>
  <c r="AV78" i="26"/>
  <c r="AV78" i="33"/>
  <c r="CU78" i="33"/>
  <c r="AU78" i="25"/>
  <c r="AU78" i="26"/>
  <c r="AU78" i="33"/>
  <c r="CT78" i="33"/>
  <c r="AT78" i="25"/>
  <c r="AT78" i="26"/>
  <c r="AT78" i="33"/>
  <c r="CS78" i="33"/>
  <c r="AS78" i="25"/>
  <c r="AS78" i="26"/>
  <c r="AS78" i="33"/>
  <c r="CR78" i="33"/>
  <c r="AR78" i="25"/>
  <c r="AR78" i="26"/>
  <c r="AR78" i="33"/>
  <c r="CQ78" i="33"/>
  <c r="AQ78" i="25"/>
  <c r="AQ78" i="26"/>
  <c r="AQ78" i="33"/>
  <c r="CP78" i="33"/>
  <c r="AP78" i="25"/>
  <c r="AP78" i="26"/>
  <c r="AP78" i="33"/>
  <c r="CO78" i="33"/>
  <c r="AO78" i="25"/>
  <c r="AO78" i="26"/>
  <c r="AO78" i="33"/>
  <c r="CN78" i="33"/>
  <c r="AN78" i="25"/>
  <c r="AN78" i="26"/>
  <c r="AN78" i="33"/>
  <c r="CM78" i="33"/>
  <c r="AM78" i="25"/>
  <c r="AM78" i="26"/>
  <c r="AM78" i="33"/>
  <c r="CL78" i="33"/>
  <c r="AL78" i="25"/>
  <c r="AL78" i="26"/>
  <c r="AL78" i="33"/>
  <c r="CK78" i="33"/>
  <c r="AK78" i="25"/>
  <c r="AK78" i="26"/>
  <c r="AK78" i="33"/>
  <c r="CJ78" i="33"/>
  <c r="AJ78" i="25"/>
  <c r="AJ78" i="26"/>
  <c r="AJ78" i="33"/>
  <c r="CI78" i="33"/>
  <c r="AI78" i="25"/>
  <c r="AI78" i="26"/>
  <c r="AI78" i="33"/>
  <c r="CH78" i="33"/>
  <c r="AH78" i="25"/>
  <c r="AH78" i="26"/>
  <c r="AH78" i="33"/>
  <c r="CG78" i="33"/>
  <c r="AG78" i="25"/>
  <c r="AG78" i="26"/>
  <c r="AG78" i="33"/>
  <c r="CF78" i="33"/>
  <c r="AF78" i="25"/>
  <c r="AF78" i="26"/>
  <c r="AF78" i="33"/>
  <c r="CE78" i="33"/>
  <c r="AE78" i="25"/>
  <c r="AE78" i="26"/>
  <c r="AE78" i="33"/>
  <c r="CD78" i="33"/>
  <c r="AD78" i="25"/>
  <c r="AD78" i="26"/>
  <c r="AD78" i="33"/>
  <c r="CC78" i="33"/>
  <c r="AC78" i="25"/>
  <c r="AC78" i="26"/>
  <c r="AC78" i="33"/>
  <c r="CB78" i="33"/>
  <c r="AB78" i="25"/>
  <c r="AB78" i="26"/>
  <c r="AB78" i="33"/>
  <c r="CA78" i="33"/>
  <c r="AA78" i="25"/>
  <c r="AA78" i="26"/>
  <c r="AA78" i="33"/>
  <c r="BZ78" i="33"/>
  <c r="Z78" i="25"/>
  <c r="Z78" i="26"/>
  <c r="Z78" i="33"/>
  <c r="BY78" i="33"/>
  <c r="Y78" i="25"/>
  <c r="Y78" i="26"/>
  <c r="Y78" i="33"/>
  <c r="BX78" i="33"/>
  <c r="X78" i="25"/>
  <c r="X78" i="26"/>
  <c r="X78" i="33"/>
  <c r="BW78" i="33"/>
  <c r="W78" i="25"/>
  <c r="W78" i="26"/>
  <c r="W78" i="33"/>
  <c r="BV78" i="33"/>
  <c r="V78" i="25"/>
  <c r="V78" i="26"/>
  <c r="V78" i="33"/>
  <c r="BU78" i="33"/>
  <c r="U78" i="25"/>
  <c r="U78" i="26"/>
  <c r="U78" i="33"/>
  <c r="BT78" i="33"/>
  <c r="T78" i="25"/>
  <c r="T78" i="26"/>
  <c r="T78" i="33"/>
  <c r="BS78" i="33"/>
  <c r="S78" i="25"/>
  <c r="S78" i="26"/>
  <c r="S78" i="33"/>
  <c r="BR78" i="33"/>
  <c r="R78" i="25"/>
  <c r="R78" i="26"/>
  <c r="R78" i="33"/>
  <c r="BQ78" i="33"/>
  <c r="Q78" i="25"/>
  <c r="Q78" i="26"/>
  <c r="Q78" i="33"/>
  <c r="BP78" i="33"/>
  <c r="P78" i="25"/>
  <c r="P78" i="26"/>
  <c r="P78" i="33"/>
  <c r="BO78" i="33"/>
  <c r="O78" i="25"/>
  <c r="O78" i="26"/>
  <c r="O78" i="33"/>
  <c r="BN78" i="33"/>
  <c r="N78" i="25"/>
  <c r="N78" i="26"/>
  <c r="N78" i="33"/>
  <c r="BM78" i="33"/>
  <c r="M78" i="25"/>
  <c r="M78" i="26"/>
  <c r="M78" i="33"/>
  <c r="BL78" i="33"/>
  <c r="L78" i="25"/>
  <c r="L78" i="26"/>
  <c r="L78" i="33"/>
  <c r="BK78" i="33"/>
  <c r="K78" i="25"/>
  <c r="K78" i="26"/>
  <c r="K78" i="33"/>
  <c r="BJ78" i="33"/>
  <c r="J78" i="25"/>
  <c r="J78" i="26"/>
  <c r="J78" i="33"/>
  <c r="BI78" i="33"/>
  <c r="I78" i="25"/>
  <c r="I78" i="26"/>
  <c r="I78" i="33"/>
  <c r="BH78" i="33"/>
  <c r="H78" i="25"/>
  <c r="H78" i="26"/>
  <c r="H78" i="33"/>
  <c r="BG78" i="33"/>
  <c r="G78" i="25"/>
  <c r="G78" i="26"/>
  <c r="G78" i="33"/>
  <c r="BF78" i="33"/>
  <c r="F78" i="25"/>
  <c r="F78" i="26"/>
  <c r="F78" i="33"/>
  <c r="BE78" i="33"/>
  <c r="E78" i="25"/>
  <c r="E78" i="26"/>
  <c r="E78" i="33"/>
  <c r="BD78" i="33"/>
  <c r="D78" i="25"/>
  <c r="D78" i="26"/>
  <c r="D78" i="33"/>
  <c r="BC78" i="33"/>
  <c r="C78" i="25"/>
  <c r="C78" i="26"/>
  <c r="C78" i="33"/>
  <c r="BB78" i="33"/>
  <c r="B51" i="22"/>
  <c r="BB80" i="33"/>
  <c r="BC80" i="33"/>
  <c r="BD80" i="33"/>
  <c r="BE80" i="33"/>
  <c r="BF80" i="33"/>
  <c r="BG80" i="33"/>
  <c r="BH80" i="33"/>
  <c r="BI80" i="33"/>
  <c r="BJ80" i="33"/>
  <c r="BK80" i="33"/>
  <c r="BL80" i="33"/>
  <c r="BM80" i="33"/>
  <c r="BN80" i="33"/>
  <c r="BO80" i="33"/>
  <c r="BP80" i="33"/>
  <c r="BQ80" i="33"/>
  <c r="BR80" i="33"/>
  <c r="BS80" i="33"/>
  <c r="BT80" i="33"/>
  <c r="BU80" i="33"/>
  <c r="BV80" i="33"/>
  <c r="BW80" i="33"/>
  <c r="BX80" i="33"/>
  <c r="BY80" i="33"/>
  <c r="BZ80" i="33"/>
  <c r="CA80" i="33"/>
  <c r="CB80" i="33"/>
  <c r="CC80" i="33"/>
  <c r="CD80" i="33"/>
  <c r="CE80" i="33"/>
  <c r="CF80" i="33"/>
  <c r="CG80" i="33"/>
  <c r="CH80" i="33"/>
  <c r="CI80" i="33"/>
  <c r="CJ80" i="33"/>
  <c r="CK80" i="33"/>
  <c r="CL80" i="33"/>
  <c r="CM80" i="33"/>
  <c r="CN80" i="33"/>
  <c r="CO80" i="33"/>
  <c r="CP80" i="33"/>
  <c r="CQ80" i="33"/>
  <c r="CR80" i="33"/>
  <c r="CS80" i="33"/>
  <c r="CT80" i="33"/>
  <c r="CU80" i="33"/>
  <c r="CV80" i="33"/>
  <c r="CW80" i="33"/>
  <c r="CX80" i="33"/>
  <c r="BB82" i="33"/>
  <c r="BC82" i="33"/>
  <c r="BD82" i="33"/>
  <c r="BE82" i="33"/>
  <c r="BF82" i="33"/>
  <c r="BG82" i="33"/>
  <c r="BH82" i="33"/>
  <c r="BI82" i="33"/>
  <c r="BJ82" i="33"/>
  <c r="BK82" i="33"/>
  <c r="BL82" i="33"/>
  <c r="BM82" i="33"/>
  <c r="BN82" i="33"/>
  <c r="BO82" i="33"/>
  <c r="BP82" i="33"/>
  <c r="BQ82" i="33"/>
  <c r="BR82" i="33"/>
  <c r="BS82" i="33"/>
  <c r="BT82" i="33"/>
  <c r="BU82" i="33"/>
  <c r="BV82" i="33"/>
  <c r="BW82" i="33"/>
  <c r="BX82" i="33"/>
  <c r="BY82" i="33"/>
  <c r="BZ82" i="33"/>
  <c r="CA82" i="33"/>
  <c r="CB82" i="33"/>
  <c r="CC82" i="33"/>
  <c r="CD82" i="33"/>
  <c r="CE82" i="33"/>
  <c r="CF82" i="33"/>
  <c r="CG82" i="33"/>
  <c r="CH82" i="33"/>
  <c r="CI82" i="33"/>
  <c r="CJ82" i="33"/>
  <c r="CK82" i="33"/>
  <c r="CL82" i="33"/>
  <c r="CM82" i="33"/>
  <c r="CN82" i="33"/>
  <c r="CO82" i="33"/>
  <c r="CP82" i="33"/>
  <c r="CQ82" i="33"/>
  <c r="CR82" i="33"/>
  <c r="CS82" i="33"/>
  <c r="CT82" i="33"/>
  <c r="CU82" i="33"/>
  <c r="CV82" i="33"/>
  <c r="CW82" i="33"/>
  <c r="CX82" i="33"/>
  <c r="BB83" i="33"/>
  <c r="BC83" i="33"/>
  <c r="BD83" i="33"/>
  <c r="BE83" i="33"/>
  <c r="BF83" i="33"/>
  <c r="BG83" i="33"/>
  <c r="BH83" i="33"/>
  <c r="BI83" i="33"/>
  <c r="BJ83" i="33"/>
  <c r="BK83" i="33"/>
  <c r="BL83" i="33"/>
  <c r="BM83" i="33"/>
  <c r="BN83" i="33"/>
  <c r="BO83" i="33"/>
  <c r="BP83" i="33"/>
  <c r="BQ83" i="33"/>
  <c r="BR83" i="33"/>
  <c r="BS83" i="33"/>
  <c r="BT83" i="33"/>
  <c r="BU83" i="33"/>
  <c r="BV83" i="33"/>
  <c r="BW83" i="33"/>
  <c r="BX83" i="33"/>
  <c r="BY83" i="33"/>
  <c r="BZ83" i="33"/>
  <c r="CA83" i="33"/>
  <c r="CB83" i="33"/>
  <c r="CC83" i="33"/>
  <c r="CD83" i="33"/>
  <c r="CE83" i="33"/>
  <c r="CF83" i="33"/>
  <c r="CG83" i="33"/>
  <c r="CH83" i="33"/>
  <c r="CI83" i="33"/>
  <c r="CJ83" i="33"/>
  <c r="CK83" i="33"/>
  <c r="CL83" i="33"/>
  <c r="CM83" i="33"/>
  <c r="CN83" i="33"/>
  <c r="CO83" i="33"/>
  <c r="CP83" i="33"/>
  <c r="CQ83" i="33"/>
  <c r="CR83" i="33"/>
  <c r="CS83" i="33"/>
  <c r="CT83" i="33"/>
  <c r="CU83" i="33"/>
  <c r="CV83" i="33"/>
  <c r="CW83" i="33"/>
  <c r="CX83" i="33"/>
  <c r="BB84" i="33"/>
  <c r="BC84" i="33"/>
  <c r="BD84" i="33"/>
  <c r="BE84" i="33"/>
  <c r="BF84" i="33"/>
  <c r="BG84" i="33"/>
  <c r="BH84" i="33"/>
  <c r="BI84" i="33"/>
  <c r="BJ84" i="33"/>
  <c r="BK84" i="33"/>
  <c r="BL84" i="33"/>
  <c r="BM84" i="33"/>
  <c r="BN84" i="33"/>
  <c r="BO84" i="33"/>
  <c r="BP84" i="33"/>
  <c r="BQ84" i="33"/>
  <c r="BR84" i="33"/>
  <c r="BS84" i="33"/>
  <c r="BT84" i="33"/>
  <c r="BU84" i="33"/>
  <c r="BV84" i="33"/>
  <c r="BW84" i="33"/>
  <c r="BX84" i="33"/>
  <c r="BY84" i="33"/>
  <c r="BZ84" i="33"/>
  <c r="CA84" i="33"/>
  <c r="CB84" i="33"/>
  <c r="CC84" i="33"/>
  <c r="CD84" i="33"/>
  <c r="CE84" i="33"/>
  <c r="CF84" i="33"/>
  <c r="CG84" i="33"/>
  <c r="CH84" i="33"/>
  <c r="CI84" i="33"/>
  <c r="CJ84" i="33"/>
  <c r="CK84" i="33"/>
  <c r="CL84" i="33"/>
  <c r="CM84" i="33"/>
  <c r="CN84" i="33"/>
  <c r="CO84" i="33"/>
  <c r="CP84" i="33"/>
  <c r="CQ84" i="33"/>
  <c r="CR84" i="33"/>
  <c r="CS84" i="33"/>
  <c r="CT84" i="33"/>
  <c r="CU84" i="33"/>
  <c r="CV84" i="33"/>
  <c r="CW84" i="33"/>
  <c r="CX84" i="33"/>
  <c r="BB86" i="33"/>
  <c r="BC86" i="33"/>
  <c r="BD86" i="33"/>
  <c r="BE86" i="33"/>
  <c r="BF86" i="33"/>
  <c r="BG86" i="33"/>
  <c r="BH86" i="33"/>
  <c r="BI86" i="33"/>
  <c r="BJ86" i="33"/>
  <c r="BK86" i="33"/>
  <c r="BL86" i="33"/>
  <c r="BM86" i="33"/>
  <c r="BN86" i="33"/>
  <c r="BO86" i="33"/>
  <c r="BP86" i="33"/>
  <c r="BQ86" i="33"/>
  <c r="BR86" i="33"/>
  <c r="BS86" i="33"/>
  <c r="BT86" i="33"/>
  <c r="BU86" i="33"/>
  <c r="BV86" i="33"/>
  <c r="BW86" i="33"/>
  <c r="BX86" i="33"/>
  <c r="BY86" i="33"/>
  <c r="BZ86" i="33"/>
  <c r="CA86" i="33"/>
  <c r="CB86" i="33"/>
  <c r="CC86" i="33"/>
  <c r="CD86" i="33"/>
  <c r="CE86" i="33"/>
  <c r="CF86" i="33"/>
  <c r="CG86" i="33"/>
  <c r="CH86" i="33"/>
  <c r="CI86" i="33"/>
  <c r="CJ86" i="33"/>
  <c r="CK86" i="33"/>
  <c r="CL86" i="33"/>
  <c r="CM86" i="33"/>
  <c r="CN86" i="33"/>
  <c r="CO86" i="33"/>
  <c r="CP86" i="33"/>
  <c r="CQ86" i="33"/>
  <c r="CR86" i="33"/>
  <c r="CS86" i="33"/>
  <c r="CT86" i="33"/>
  <c r="CU86" i="33"/>
  <c r="CV86" i="33"/>
  <c r="CW86" i="33"/>
  <c r="CX86" i="33"/>
  <c r="BB85" i="33"/>
  <c r="BC85" i="33"/>
  <c r="BD85" i="33"/>
  <c r="BE85" i="33"/>
  <c r="BF85" i="33"/>
  <c r="BG85" i="33"/>
  <c r="BH85" i="33"/>
  <c r="BI85" i="33"/>
  <c r="BJ85" i="33"/>
  <c r="BK85" i="33"/>
  <c r="BL85" i="33"/>
  <c r="BM85" i="33"/>
  <c r="BN85" i="33"/>
  <c r="BO85" i="33"/>
  <c r="BP85" i="33"/>
  <c r="BQ85" i="33"/>
  <c r="BR85" i="33"/>
  <c r="BS85" i="33"/>
  <c r="BT85" i="33"/>
  <c r="BU85" i="33"/>
  <c r="BV85" i="33"/>
  <c r="BW85" i="33"/>
  <c r="BX85" i="33"/>
  <c r="BY85" i="33"/>
  <c r="BZ85" i="33"/>
  <c r="CA85" i="33"/>
  <c r="CB85" i="33"/>
  <c r="CC85" i="33"/>
  <c r="CD85" i="33"/>
  <c r="CE85" i="33"/>
  <c r="CF85" i="33"/>
  <c r="CG85" i="33"/>
  <c r="CH85" i="33"/>
  <c r="CI85" i="33"/>
  <c r="CJ85" i="33"/>
  <c r="CK85" i="33"/>
  <c r="CL85" i="33"/>
  <c r="CM85" i="33"/>
  <c r="CN85" i="33"/>
  <c r="CO85" i="33"/>
  <c r="CP85" i="33"/>
  <c r="CQ85" i="33"/>
  <c r="CR85" i="33"/>
  <c r="CS85" i="33"/>
  <c r="CT85" i="33"/>
  <c r="CU85" i="33"/>
  <c r="CV85" i="33"/>
  <c r="CW85" i="33"/>
  <c r="CX85" i="33"/>
  <c r="BB88" i="33"/>
  <c r="D87" i="33"/>
  <c r="BR87" i="33"/>
  <c r="CO87" i="33"/>
  <c r="BB81" i="33"/>
  <c r="BC81" i="33"/>
  <c r="BD81" i="33"/>
  <c r="BE81" i="33"/>
  <c r="BF81" i="33"/>
  <c r="BG81" i="33"/>
  <c r="BH81" i="33"/>
  <c r="BI81" i="33"/>
  <c r="BJ81" i="33"/>
  <c r="BK81" i="33"/>
  <c r="BL81" i="33"/>
  <c r="BM81" i="33"/>
  <c r="BN81" i="33"/>
  <c r="BO81" i="33"/>
  <c r="BP81" i="33"/>
  <c r="BQ81" i="33"/>
  <c r="BR81" i="33"/>
  <c r="BS81" i="33"/>
  <c r="BT81" i="33"/>
  <c r="BU81" i="33"/>
  <c r="BV81" i="33"/>
  <c r="BW81" i="33"/>
  <c r="BX81" i="33"/>
  <c r="BY81" i="33"/>
  <c r="BZ81" i="33"/>
  <c r="CA81" i="33"/>
  <c r="CB81" i="33"/>
  <c r="CC81" i="33"/>
  <c r="CD81" i="33"/>
  <c r="CE81" i="33"/>
  <c r="CF81" i="33"/>
  <c r="CG81" i="33"/>
  <c r="CH81" i="33"/>
  <c r="CI81" i="33"/>
  <c r="CJ81" i="33"/>
  <c r="CK81" i="33"/>
  <c r="CL81" i="33"/>
  <c r="CM81" i="33"/>
  <c r="CN81" i="33"/>
  <c r="CO81" i="33"/>
  <c r="CP81" i="33"/>
  <c r="CQ81" i="33"/>
  <c r="CR81" i="33"/>
  <c r="CS81" i="33"/>
  <c r="CT81" i="33"/>
  <c r="CU81" i="33"/>
  <c r="CV81" i="33"/>
  <c r="CW81" i="33"/>
  <c r="CX81" i="33"/>
  <c r="BB79" i="33"/>
  <c r="BC79" i="33"/>
  <c r="BD79" i="33"/>
  <c r="BE79" i="33"/>
  <c r="BF79" i="33"/>
  <c r="BG79" i="33"/>
  <c r="BH79" i="33"/>
  <c r="BI79" i="33"/>
  <c r="BJ79" i="33"/>
  <c r="BK79" i="33"/>
  <c r="BL79" i="33"/>
  <c r="BM79" i="33"/>
  <c r="BN79" i="33"/>
  <c r="BO79" i="33"/>
  <c r="BP79" i="33"/>
  <c r="BQ79" i="33"/>
  <c r="BR79" i="33"/>
  <c r="BS79" i="33"/>
  <c r="BT79" i="33"/>
  <c r="BU79" i="33"/>
  <c r="BV79" i="33"/>
  <c r="BW79" i="33"/>
  <c r="BX79" i="33"/>
  <c r="BY79" i="33"/>
  <c r="BZ79" i="33"/>
  <c r="CA79" i="33"/>
  <c r="CB79" i="33"/>
  <c r="CC79" i="33"/>
  <c r="CD79" i="33"/>
  <c r="CE79" i="33"/>
  <c r="CF79" i="33"/>
  <c r="CG79" i="33"/>
  <c r="CH79" i="33"/>
  <c r="CI79" i="33"/>
  <c r="CJ79" i="33"/>
  <c r="CK79" i="33"/>
  <c r="CL79" i="33"/>
  <c r="CM79" i="33"/>
  <c r="CN79" i="33"/>
  <c r="CO79" i="33"/>
  <c r="CP79" i="33"/>
  <c r="CQ79" i="33"/>
  <c r="CR79" i="33"/>
  <c r="CS79" i="33"/>
  <c r="CT79" i="33"/>
  <c r="CU79" i="33"/>
  <c r="CV79" i="33"/>
  <c r="CW79" i="33"/>
  <c r="CX79" i="33"/>
  <c r="BY78" i="32"/>
  <c r="AX19" i="26"/>
  <c r="AX19" i="33"/>
  <c r="C20" i="33"/>
  <c r="D20" i="33"/>
  <c r="E20" i="33"/>
  <c r="F20" i="33"/>
  <c r="G20" i="33"/>
  <c r="H20" i="33"/>
  <c r="I20" i="33"/>
  <c r="J20" i="33"/>
  <c r="K20" i="33"/>
  <c r="L20" i="33"/>
  <c r="M20" i="33"/>
  <c r="N20" i="33"/>
  <c r="O20" i="33"/>
  <c r="P20" i="33"/>
  <c r="Q20" i="33"/>
  <c r="R20" i="33"/>
  <c r="S20" i="33"/>
  <c r="T20" i="33"/>
  <c r="U20" i="33"/>
  <c r="V20" i="33"/>
  <c r="W20" i="33"/>
  <c r="X20" i="33"/>
  <c r="Y20" i="33"/>
  <c r="Z20" i="33"/>
  <c r="AA20" i="33"/>
  <c r="AB20" i="33"/>
  <c r="AC20" i="33"/>
  <c r="AD20" i="33"/>
  <c r="AE20" i="33"/>
  <c r="AF20" i="33"/>
  <c r="C21" i="33"/>
  <c r="D21" i="33"/>
  <c r="E21" i="33"/>
  <c r="F21" i="33"/>
  <c r="G21" i="33"/>
  <c r="H21" i="33"/>
  <c r="I21" i="33"/>
  <c r="J21" i="33"/>
  <c r="K21" i="33"/>
  <c r="L21" i="33"/>
  <c r="M21" i="33"/>
  <c r="N21" i="33"/>
  <c r="O21" i="33"/>
  <c r="P21" i="33"/>
  <c r="Q21" i="33"/>
  <c r="R21" i="33"/>
  <c r="S21" i="33"/>
  <c r="T21" i="33"/>
  <c r="U21" i="33"/>
  <c r="V21" i="33"/>
  <c r="W21" i="33"/>
  <c r="X21" i="33"/>
  <c r="Y21" i="33"/>
  <c r="Z21" i="33"/>
  <c r="AA21" i="33"/>
  <c r="AB21" i="33"/>
  <c r="AC21" i="33"/>
  <c r="AD21" i="33"/>
  <c r="AE21" i="33"/>
  <c r="AF21" i="33"/>
  <c r="AG21" i="33"/>
  <c r="AH21" i="33"/>
  <c r="AI21" i="33"/>
  <c r="AJ21" i="33"/>
  <c r="AK21" i="33"/>
  <c r="AL21" i="33"/>
  <c r="AM21" i="33"/>
  <c r="AN21" i="33"/>
  <c r="AO21" i="33"/>
  <c r="AP21" i="33"/>
  <c r="AQ21" i="33"/>
  <c r="AR21" i="33"/>
  <c r="AS21" i="33"/>
  <c r="AT21" i="33"/>
  <c r="AU21" i="33"/>
  <c r="AV21" i="33"/>
  <c r="AW21" i="33"/>
  <c r="AX21" i="33"/>
  <c r="AY21" i="33"/>
  <c r="C22" i="33"/>
  <c r="D22" i="33"/>
  <c r="E22" i="33"/>
  <c r="F22" i="33"/>
  <c r="G22" i="33"/>
  <c r="H22" i="33"/>
  <c r="I22" i="33"/>
  <c r="J22" i="33"/>
  <c r="K22" i="33"/>
  <c r="L22" i="33"/>
  <c r="M22" i="33"/>
  <c r="N22" i="33"/>
  <c r="O22" i="33"/>
  <c r="P22" i="33"/>
  <c r="Q22" i="33"/>
  <c r="R22" i="33"/>
  <c r="S22" i="33"/>
  <c r="T22" i="33"/>
  <c r="U22" i="33"/>
  <c r="V22" i="33"/>
  <c r="W22" i="33"/>
  <c r="X22" i="33"/>
  <c r="Y22" i="33"/>
  <c r="Z22" i="33"/>
  <c r="AA22" i="33"/>
  <c r="AB22" i="33"/>
  <c r="AC22" i="33"/>
  <c r="AD22" i="33"/>
  <c r="AE22" i="33"/>
  <c r="AF22" i="33"/>
  <c r="AG22" i="33"/>
  <c r="AH22" i="33"/>
  <c r="AI22" i="33"/>
  <c r="AJ22" i="33"/>
  <c r="AK22" i="33"/>
  <c r="AL22" i="33"/>
  <c r="AM22" i="33"/>
  <c r="AN22" i="33"/>
  <c r="AO22" i="33"/>
  <c r="AP22" i="33"/>
  <c r="AQ22" i="33"/>
  <c r="AR22" i="33"/>
  <c r="AS22" i="33"/>
  <c r="AT22" i="33"/>
  <c r="AU22" i="33"/>
  <c r="AV22" i="33"/>
  <c r="AW22" i="33"/>
  <c r="AX22" i="33"/>
  <c r="AY22" i="33"/>
  <c r="C23" i="33"/>
  <c r="D23" i="33"/>
  <c r="E23" i="33"/>
  <c r="F23" i="33"/>
  <c r="G23" i="33"/>
  <c r="H23" i="33"/>
  <c r="I23" i="33"/>
  <c r="J23" i="33"/>
  <c r="K23" i="33"/>
  <c r="L23" i="33"/>
  <c r="M23" i="33"/>
  <c r="N23" i="33"/>
  <c r="O23" i="33"/>
  <c r="P23" i="33"/>
  <c r="Q23" i="33"/>
  <c r="R23" i="33"/>
  <c r="S23" i="33"/>
  <c r="T23" i="33"/>
  <c r="U23" i="33"/>
  <c r="V23" i="33"/>
  <c r="W23" i="33"/>
  <c r="X23" i="33"/>
  <c r="Y23" i="33"/>
  <c r="Z23" i="33"/>
  <c r="AA23" i="33"/>
  <c r="AB23" i="33"/>
  <c r="AC23" i="33"/>
  <c r="AD23" i="33"/>
  <c r="AE23" i="33"/>
  <c r="AF23" i="33"/>
  <c r="AG23" i="33"/>
  <c r="AH23" i="33"/>
  <c r="AI23" i="33"/>
  <c r="AJ23" i="33"/>
  <c r="AK23" i="33"/>
  <c r="AL23" i="33"/>
  <c r="AM23" i="33"/>
  <c r="AN23" i="33"/>
  <c r="AO23" i="33"/>
  <c r="AP23" i="33"/>
  <c r="AQ23" i="33"/>
  <c r="AR23" i="33"/>
  <c r="AS23" i="33"/>
  <c r="AT23" i="33"/>
  <c r="AU23" i="33"/>
  <c r="AV23" i="33"/>
  <c r="AW23" i="33"/>
  <c r="AX23" i="33"/>
  <c r="AY23" i="33"/>
  <c r="C24" i="33"/>
  <c r="D24" i="33"/>
  <c r="E24" i="33"/>
  <c r="F24" i="33"/>
  <c r="G24" i="33"/>
  <c r="H24" i="33"/>
  <c r="I24" i="33"/>
  <c r="J24" i="33"/>
  <c r="K24" i="33"/>
  <c r="L24" i="33"/>
  <c r="M24" i="33"/>
  <c r="N24" i="33"/>
  <c r="O24" i="33"/>
  <c r="P24" i="33"/>
  <c r="Q24" i="33"/>
  <c r="R24" i="33"/>
  <c r="S24" i="33"/>
  <c r="T24" i="33"/>
  <c r="U24" i="33"/>
  <c r="V24" i="33"/>
  <c r="W24" i="33"/>
  <c r="X24" i="33"/>
  <c r="Y24" i="33"/>
  <c r="Z24" i="33"/>
  <c r="AA24" i="33"/>
  <c r="AB24" i="33"/>
  <c r="AC24" i="33"/>
  <c r="AD24" i="33"/>
  <c r="AE24" i="33"/>
  <c r="AF24" i="33"/>
  <c r="AG24" i="33"/>
  <c r="AH24" i="33"/>
  <c r="AI24" i="33"/>
  <c r="AJ24" i="33"/>
  <c r="AK24" i="33"/>
  <c r="AL24" i="33"/>
  <c r="AM24" i="33"/>
  <c r="AN24" i="33"/>
  <c r="AO24" i="33"/>
  <c r="AP24" i="33"/>
  <c r="AQ24" i="33"/>
  <c r="AR24" i="33"/>
  <c r="AS24" i="33"/>
  <c r="AT24" i="33"/>
  <c r="AU24" i="33"/>
  <c r="AV24" i="33"/>
  <c r="AW24" i="33"/>
  <c r="AX24" i="33"/>
  <c r="AY24" i="33"/>
  <c r="C25" i="33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AS25" i="33"/>
  <c r="AT25" i="33"/>
  <c r="AU25" i="33"/>
  <c r="AV25" i="33"/>
  <c r="AW25" i="33"/>
  <c r="AX25" i="33"/>
  <c r="C26" i="33"/>
  <c r="D26" i="33"/>
  <c r="E26" i="33"/>
  <c r="F26" i="33"/>
  <c r="G26" i="33"/>
  <c r="H26" i="33"/>
  <c r="I26" i="33"/>
  <c r="J26" i="33"/>
  <c r="K26" i="33"/>
  <c r="L26" i="33"/>
  <c r="M26" i="33"/>
  <c r="N26" i="33"/>
  <c r="O26" i="33"/>
  <c r="P26" i="33"/>
  <c r="Q26" i="33"/>
  <c r="R26" i="33"/>
  <c r="S26" i="33"/>
  <c r="T26" i="33"/>
  <c r="U26" i="33"/>
  <c r="V26" i="33"/>
  <c r="W26" i="33"/>
  <c r="X26" i="33"/>
  <c r="Y26" i="33"/>
  <c r="Z26" i="33"/>
  <c r="AA26" i="33"/>
  <c r="AB26" i="33"/>
  <c r="AC26" i="33"/>
  <c r="AD26" i="33"/>
  <c r="AE26" i="33"/>
  <c r="AF26" i="33"/>
  <c r="AG26" i="33"/>
  <c r="AH26" i="33"/>
  <c r="AI26" i="33"/>
  <c r="AJ26" i="33"/>
  <c r="AK26" i="33"/>
  <c r="AL26" i="33"/>
  <c r="AM26" i="33"/>
  <c r="AN26" i="33"/>
  <c r="AO26" i="33"/>
  <c r="AP26" i="33"/>
  <c r="AQ26" i="33"/>
  <c r="AR26" i="33"/>
  <c r="AS26" i="33"/>
  <c r="AT26" i="33"/>
  <c r="AU26" i="33"/>
  <c r="AV26" i="33"/>
  <c r="AW26" i="33"/>
  <c r="AX26" i="33"/>
  <c r="AY26" i="33"/>
  <c r="C27" i="33"/>
  <c r="D27" i="33"/>
  <c r="E27" i="33"/>
  <c r="F27" i="33"/>
  <c r="G27" i="33"/>
  <c r="H27" i="33"/>
  <c r="I27" i="33"/>
  <c r="J27" i="33"/>
  <c r="K27" i="33"/>
  <c r="L27" i="33"/>
  <c r="M27" i="33"/>
  <c r="N27" i="33"/>
  <c r="O27" i="33"/>
  <c r="P27" i="33"/>
  <c r="Q27" i="33"/>
  <c r="R27" i="33"/>
  <c r="S27" i="33"/>
  <c r="T27" i="33"/>
  <c r="U27" i="33"/>
  <c r="V27" i="33"/>
  <c r="W27" i="33"/>
  <c r="X27" i="33"/>
  <c r="Y27" i="33"/>
  <c r="Z27" i="33"/>
  <c r="AA27" i="33"/>
  <c r="AB27" i="33"/>
  <c r="AC27" i="33"/>
  <c r="AD27" i="33"/>
  <c r="AE27" i="33"/>
  <c r="AF27" i="33"/>
  <c r="AG27" i="33"/>
  <c r="AH27" i="33"/>
  <c r="AI27" i="33"/>
  <c r="AJ27" i="33"/>
  <c r="AK27" i="33"/>
  <c r="AL27" i="33"/>
  <c r="AM27" i="33"/>
  <c r="AN27" i="33"/>
  <c r="AO27" i="33"/>
  <c r="AP27" i="33"/>
  <c r="AQ27" i="33"/>
  <c r="AR27" i="33"/>
  <c r="AS27" i="33"/>
  <c r="AT27" i="33"/>
  <c r="AU27" i="33"/>
  <c r="AV27" i="33"/>
  <c r="AW27" i="33"/>
  <c r="AX27" i="33"/>
  <c r="AY27" i="33"/>
  <c r="C28" i="33"/>
  <c r="D28" i="33"/>
  <c r="E28" i="33"/>
  <c r="F28" i="33"/>
  <c r="G28" i="33"/>
  <c r="H28" i="33"/>
  <c r="I28" i="33"/>
  <c r="J28" i="33"/>
  <c r="K28" i="33"/>
  <c r="L28" i="33"/>
  <c r="M28" i="33"/>
  <c r="N28" i="33"/>
  <c r="O28" i="33"/>
  <c r="P28" i="33"/>
  <c r="Q28" i="33"/>
  <c r="R28" i="33"/>
  <c r="S28" i="33"/>
  <c r="T28" i="33"/>
  <c r="U28" i="33"/>
  <c r="V28" i="33"/>
  <c r="W28" i="33"/>
  <c r="X28" i="33"/>
  <c r="Y28" i="33"/>
  <c r="Z28" i="33"/>
  <c r="AA28" i="33"/>
  <c r="AB28" i="33"/>
  <c r="AC28" i="33"/>
  <c r="AD28" i="33"/>
  <c r="AE28" i="33"/>
  <c r="AF28" i="33"/>
  <c r="AG28" i="33"/>
  <c r="AH28" i="33"/>
  <c r="AI28" i="33"/>
  <c r="AJ28" i="33"/>
  <c r="AK28" i="33"/>
  <c r="AL28" i="33"/>
  <c r="AM28" i="33"/>
  <c r="AN28" i="33"/>
  <c r="AO28" i="33"/>
  <c r="AP28" i="33"/>
  <c r="AQ28" i="33"/>
  <c r="AR28" i="33"/>
  <c r="AS28" i="33"/>
  <c r="AT28" i="33"/>
  <c r="AU28" i="33"/>
  <c r="AV28" i="33"/>
  <c r="AW28" i="33"/>
  <c r="AX28" i="33"/>
  <c r="AY28" i="33"/>
  <c r="AX29" i="33"/>
  <c r="D55" i="33"/>
  <c r="AX55" i="33"/>
  <c r="AX44" i="26"/>
  <c r="AX44" i="33"/>
  <c r="CW44" i="33"/>
  <c r="C45" i="33"/>
  <c r="D45" i="33"/>
  <c r="E45" i="33"/>
  <c r="F45" i="33"/>
  <c r="G45" i="33"/>
  <c r="H45" i="33"/>
  <c r="I45" i="33"/>
  <c r="J45" i="33"/>
  <c r="K45" i="33"/>
  <c r="L45" i="33"/>
  <c r="M45" i="33"/>
  <c r="N45" i="33"/>
  <c r="O45" i="33"/>
  <c r="P45" i="33"/>
  <c r="Q45" i="33"/>
  <c r="R45" i="33"/>
  <c r="S45" i="33"/>
  <c r="T45" i="33"/>
  <c r="C46" i="33"/>
  <c r="D46" i="33"/>
  <c r="E46" i="33"/>
  <c r="F46" i="33"/>
  <c r="G46" i="33"/>
  <c r="H46" i="33"/>
  <c r="I46" i="33"/>
  <c r="J46" i="33"/>
  <c r="K46" i="33"/>
  <c r="L46" i="33"/>
  <c r="M46" i="33"/>
  <c r="N46" i="33"/>
  <c r="O46" i="33"/>
  <c r="P46" i="33"/>
  <c r="Q46" i="33"/>
  <c r="R46" i="33"/>
  <c r="S46" i="33"/>
  <c r="T46" i="33"/>
  <c r="U46" i="33"/>
  <c r="V46" i="33"/>
  <c r="W46" i="33"/>
  <c r="X46" i="33"/>
  <c r="Y46" i="33"/>
  <c r="Z46" i="33"/>
  <c r="AA46" i="33"/>
  <c r="AB46" i="33"/>
  <c r="AC46" i="33"/>
  <c r="AD46" i="33"/>
  <c r="AE46" i="33"/>
  <c r="AF46" i="33"/>
  <c r="AG46" i="33"/>
  <c r="AH46" i="33"/>
  <c r="AI46" i="33"/>
  <c r="AJ46" i="33"/>
  <c r="AK46" i="33"/>
  <c r="AL46" i="33"/>
  <c r="AM46" i="33"/>
  <c r="AN46" i="33"/>
  <c r="AO46" i="33"/>
  <c r="AP46" i="33"/>
  <c r="AQ46" i="33"/>
  <c r="AR46" i="33"/>
  <c r="AS46" i="33"/>
  <c r="AT46" i="33"/>
  <c r="AU46" i="33"/>
  <c r="AV46" i="33"/>
  <c r="AW46" i="33"/>
  <c r="AX46" i="33"/>
  <c r="AY46" i="33"/>
  <c r="C47" i="33"/>
  <c r="D47" i="33"/>
  <c r="E47" i="33"/>
  <c r="F47" i="33"/>
  <c r="G47" i="33"/>
  <c r="H47" i="33"/>
  <c r="I47" i="33"/>
  <c r="J47" i="33"/>
  <c r="K47" i="33"/>
  <c r="L47" i="33"/>
  <c r="M47" i="33"/>
  <c r="N47" i="33"/>
  <c r="O47" i="33"/>
  <c r="P47" i="33"/>
  <c r="Q47" i="33"/>
  <c r="R47" i="33"/>
  <c r="S47" i="33"/>
  <c r="T47" i="33"/>
  <c r="U47" i="33"/>
  <c r="V47" i="33"/>
  <c r="W47" i="33"/>
  <c r="X47" i="33"/>
  <c r="Y47" i="33"/>
  <c r="Z47" i="33"/>
  <c r="AA47" i="33"/>
  <c r="AB47" i="33"/>
  <c r="AC47" i="33"/>
  <c r="AD47" i="33"/>
  <c r="AE47" i="33"/>
  <c r="AF47" i="33"/>
  <c r="AG47" i="33"/>
  <c r="AH47" i="33"/>
  <c r="AI47" i="33"/>
  <c r="AJ47" i="33"/>
  <c r="AK47" i="33"/>
  <c r="AL47" i="33"/>
  <c r="AM47" i="33"/>
  <c r="AN47" i="33"/>
  <c r="AO47" i="33"/>
  <c r="AP47" i="33"/>
  <c r="AQ47" i="33"/>
  <c r="AR47" i="33"/>
  <c r="AS47" i="33"/>
  <c r="AT47" i="33"/>
  <c r="AU47" i="33"/>
  <c r="AV47" i="33"/>
  <c r="AW47" i="33"/>
  <c r="AX47" i="33"/>
  <c r="AY47" i="33"/>
  <c r="C48" i="33"/>
  <c r="D48" i="33"/>
  <c r="E48" i="33"/>
  <c r="F48" i="33"/>
  <c r="G48" i="33"/>
  <c r="H48" i="33"/>
  <c r="I48" i="33"/>
  <c r="J48" i="33"/>
  <c r="K48" i="33"/>
  <c r="L48" i="33"/>
  <c r="M48" i="33"/>
  <c r="N48" i="33"/>
  <c r="O48" i="33"/>
  <c r="P48" i="33"/>
  <c r="Q48" i="33"/>
  <c r="C49" i="33"/>
  <c r="D49" i="33"/>
  <c r="E49" i="33"/>
  <c r="F49" i="33"/>
  <c r="G49" i="33"/>
  <c r="H49" i="33"/>
  <c r="I49" i="33"/>
  <c r="J49" i="33"/>
  <c r="K49" i="33"/>
  <c r="L49" i="33"/>
  <c r="M49" i="33"/>
  <c r="N49" i="33"/>
  <c r="O49" i="33"/>
  <c r="P49" i="33"/>
  <c r="Q49" i="33"/>
  <c r="R49" i="33"/>
  <c r="S49" i="33"/>
  <c r="T49" i="33"/>
  <c r="U49" i="33"/>
  <c r="V49" i="33"/>
  <c r="W49" i="33"/>
  <c r="X49" i="33"/>
  <c r="Y49" i="33"/>
  <c r="Z49" i="33"/>
  <c r="AA49" i="33"/>
  <c r="AB49" i="33"/>
  <c r="AC49" i="33"/>
  <c r="AD49" i="33"/>
  <c r="AE49" i="33"/>
  <c r="AF49" i="33"/>
  <c r="AG49" i="33"/>
  <c r="AH49" i="33"/>
  <c r="AI49" i="33"/>
  <c r="AJ49" i="33"/>
  <c r="AK49" i="33"/>
  <c r="AL49" i="33"/>
  <c r="AM49" i="33"/>
  <c r="AN49" i="33"/>
  <c r="AO49" i="33"/>
  <c r="AP49" i="33"/>
  <c r="AQ49" i="33"/>
  <c r="AR49" i="33"/>
  <c r="AS49" i="33"/>
  <c r="AT49" i="33"/>
  <c r="AU49" i="33"/>
  <c r="AV49" i="33"/>
  <c r="AW49" i="33"/>
  <c r="AX49" i="33"/>
  <c r="AY49" i="33"/>
  <c r="C50" i="33"/>
  <c r="D50" i="33"/>
  <c r="E50" i="33"/>
  <c r="F50" i="33"/>
  <c r="G50" i="33"/>
  <c r="H50" i="33"/>
  <c r="I50" i="33"/>
  <c r="J50" i="33"/>
  <c r="K50" i="33"/>
  <c r="L50" i="33"/>
  <c r="M50" i="33"/>
  <c r="N50" i="33"/>
  <c r="O50" i="33"/>
  <c r="P50" i="33"/>
  <c r="Q50" i="33"/>
  <c r="R50" i="33"/>
  <c r="S50" i="33"/>
  <c r="T50" i="33"/>
  <c r="U50" i="33"/>
  <c r="V50" i="33"/>
  <c r="W50" i="33"/>
  <c r="X50" i="33"/>
  <c r="Y50" i="33"/>
  <c r="Z50" i="33"/>
  <c r="AA50" i="33"/>
  <c r="AB50" i="33"/>
  <c r="AC50" i="33"/>
  <c r="AD50" i="33"/>
  <c r="AE50" i="33"/>
  <c r="AF50" i="33"/>
  <c r="AG50" i="33"/>
  <c r="AH50" i="33"/>
  <c r="AI50" i="33"/>
  <c r="AJ50" i="33"/>
  <c r="AK50" i="33"/>
  <c r="AL50" i="33"/>
  <c r="AM50" i="33"/>
  <c r="AN50" i="33"/>
  <c r="AO50" i="33"/>
  <c r="AP50" i="33"/>
  <c r="AQ50" i="33"/>
  <c r="AR50" i="33"/>
  <c r="AS50" i="33"/>
  <c r="AT50" i="33"/>
  <c r="AU50" i="33"/>
  <c r="AV50" i="33"/>
  <c r="AW50" i="33"/>
  <c r="AX50" i="33"/>
  <c r="AY50" i="33"/>
  <c r="C51" i="33"/>
  <c r="D51" i="33"/>
  <c r="E51" i="33"/>
  <c r="F51" i="33"/>
  <c r="G51" i="33"/>
  <c r="H51" i="33"/>
  <c r="I51" i="33"/>
  <c r="J51" i="33"/>
  <c r="K51" i="33"/>
  <c r="L51" i="33"/>
  <c r="M51" i="33"/>
  <c r="N51" i="33"/>
  <c r="O51" i="33"/>
  <c r="P51" i="33"/>
  <c r="Q51" i="33"/>
  <c r="R51" i="33"/>
  <c r="S51" i="33"/>
  <c r="T51" i="33"/>
  <c r="U51" i="33"/>
  <c r="V51" i="33"/>
  <c r="W51" i="33"/>
  <c r="X51" i="33"/>
  <c r="Y51" i="33"/>
  <c r="Z51" i="33"/>
  <c r="AA51" i="33"/>
  <c r="AB51" i="33"/>
  <c r="AC51" i="33"/>
  <c r="AD51" i="33"/>
  <c r="AE51" i="33"/>
  <c r="AF51" i="33"/>
  <c r="AG51" i="33"/>
  <c r="AH51" i="33"/>
  <c r="AI51" i="33"/>
  <c r="AJ51" i="33"/>
  <c r="AK51" i="33"/>
  <c r="AL51" i="33"/>
  <c r="AM51" i="33"/>
  <c r="AN51" i="33"/>
  <c r="AO51" i="33"/>
  <c r="AP51" i="33"/>
  <c r="AQ51" i="33"/>
  <c r="AR51" i="33"/>
  <c r="AS51" i="33"/>
  <c r="AT51" i="33"/>
  <c r="AU51" i="33"/>
  <c r="AV51" i="33"/>
  <c r="AW51" i="33"/>
  <c r="AX51" i="33"/>
  <c r="AY51" i="33"/>
  <c r="AX52" i="33"/>
  <c r="AX57" i="26"/>
  <c r="AX57" i="33"/>
  <c r="C58" i="33"/>
  <c r="D58" i="33"/>
  <c r="E58" i="33"/>
  <c r="F58" i="33"/>
  <c r="C59" i="33"/>
  <c r="D59" i="33"/>
  <c r="E59" i="33"/>
  <c r="F59" i="33"/>
  <c r="G59" i="33"/>
  <c r="H59" i="33"/>
  <c r="I59" i="33"/>
  <c r="J59" i="33"/>
  <c r="K59" i="33"/>
  <c r="L59" i="33"/>
  <c r="M59" i="33"/>
  <c r="N59" i="33"/>
  <c r="O59" i="33"/>
  <c r="P59" i="33"/>
  <c r="Q59" i="33"/>
  <c r="R59" i="33"/>
  <c r="S59" i="33"/>
  <c r="T59" i="33"/>
  <c r="U59" i="33"/>
  <c r="V59" i="33"/>
  <c r="W59" i="33"/>
  <c r="X59" i="33"/>
  <c r="Y59" i="33"/>
  <c r="Z59" i="33"/>
  <c r="AA59" i="33"/>
  <c r="AB59" i="33"/>
  <c r="AC59" i="33"/>
  <c r="AD59" i="33"/>
  <c r="AE59" i="33"/>
  <c r="AF59" i="33"/>
  <c r="AG59" i="33"/>
  <c r="AH59" i="33"/>
  <c r="AI59" i="33"/>
  <c r="AJ59" i="33"/>
  <c r="AK59" i="33"/>
  <c r="AL59" i="33"/>
  <c r="AM59" i="33"/>
  <c r="AN59" i="33"/>
  <c r="AO59" i="33"/>
  <c r="AP59" i="33"/>
  <c r="AQ59" i="33"/>
  <c r="AR59" i="33"/>
  <c r="AS59" i="33"/>
  <c r="AT59" i="33"/>
  <c r="AU59" i="33"/>
  <c r="AV59" i="33"/>
  <c r="AW59" i="33"/>
  <c r="AX59" i="33"/>
  <c r="AY59" i="33"/>
  <c r="C60" i="33"/>
  <c r="D60" i="33"/>
  <c r="E60" i="33"/>
  <c r="F60" i="33"/>
  <c r="G60" i="33"/>
  <c r="H60" i="33"/>
  <c r="I60" i="33"/>
  <c r="J60" i="33"/>
  <c r="K60" i="33"/>
  <c r="L60" i="33"/>
  <c r="M60" i="33"/>
  <c r="N60" i="33"/>
  <c r="O60" i="33"/>
  <c r="P60" i="33"/>
  <c r="Q60" i="33"/>
  <c r="R60" i="33"/>
  <c r="S60" i="33"/>
  <c r="T60" i="33"/>
  <c r="U60" i="33"/>
  <c r="V60" i="33"/>
  <c r="W60" i="33"/>
  <c r="X60" i="33"/>
  <c r="Y60" i="33"/>
  <c r="Z60" i="33"/>
  <c r="AA60" i="33"/>
  <c r="AB60" i="33"/>
  <c r="AC60" i="33"/>
  <c r="AD60" i="33"/>
  <c r="C61" i="33"/>
  <c r="D61" i="33"/>
  <c r="E61" i="33"/>
  <c r="F61" i="33"/>
  <c r="G61" i="33"/>
  <c r="H61" i="33"/>
  <c r="I61" i="33"/>
  <c r="J61" i="33"/>
  <c r="K61" i="33"/>
  <c r="L61" i="33"/>
  <c r="M61" i="33"/>
  <c r="N61" i="33"/>
  <c r="O61" i="33"/>
  <c r="P61" i="33"/>
  <c r="Q61" i="33"/>
  <c r="R61" i="33"/>
  <c r="S61" i="33"/>
  <c r="T61" i="33"/>
  <c r="U61" i="33"/>
  <c r="V61" i="33"/>
  <c r="W61" i="33"/>
  <c r="X61" i="33"/>
  <c r="Y61" i="33"/>
  <c r="Z61" i="33"/>
  <c r="AA61" i="33"/>
  <c r="AB61" i="33"/>
  <c r="AC61" i="33"/>
  <c r="CW19" i="33"/>
  <c r="BB20" i="33"/>
  <c r="BC20" i="33"/>
  <c r="BD20" i="33"/>
  <c r="BE20" i="33"/>
  <c r="BF20" i="33"/>
  <c r="BG20" i="33"/>
  <c r="BH20" i="33"/>
  <c r="BI20" i="33"/>
  <c r="BJ20" i="33"/>
  <c r="BK20" i="33"/>
  <c r="BL20" i="33"/>
  <c r="BM20" i="33"/>
  <c r="BN20" i="33"/>
  <c r="BO20" i="33"/>
  <c r="BP20" i="33"/>
  <c r="BQ20" i="33"/>
  <c r="BR20" i="33"/>
  <c r="BS20" i="33"/>
  <c r="BT20" i="33"/>
  <c r="BU20" i="33"/>
  <c r="BV20" i="33"/>
  <c r="BW20" i="33"/>
  <c r="BX20" i="33"/>
  <c r="BY20" i="33"/>
  <c r="BZ20" i="33"/>
  <c r="CA20" i="33"/>
  <c r="CB20" i="33"/>
  <c r="CC20" i="33"/>
  <c r="CD20" i="33"/>
  <c r="CE20" i="33"/>
  <c r="CF20" i="33"/>
  <c r="CG20" i="33"/>
  <c r="CH20" i="33"/>
  <c r="CI20" i="33"/>
  <c r="CJ20" i="33"/>
  <c r="CK20" i="33"/>
  <c r="CL20" i="33"/>
  <c r="CM20" i="33"/>
  <c r="CN20" i="33"/>
  <c r="CO20" i="33"/>
  <c r="CP20" i="33"/>
  <c r="CQ20" i="33"/>
  <c r="CR20" i="33"/>
  <c r="CS20" i="33"/>
  <c r="CT20" i="33"/>
  <c r="CU20" i="33"/>
  <c r="CV20" i="33"/>
  <c r="CW20" i="33"/>
  <c r="CX20" i="33"/>
  <c r="BB21" i="33"/>
  <c r="BC21" i="33"/>
  <c r="BD21" i="33"/>
  <c r="BE21" i="33"/>
  <c r="BF21" i="33"/>
  <c r="BG21" i="33"/>
  <c r="BH21" i="33"/>
  <c r="BI21" i="33"/>
  <c r="BJ21" i="33"/>
  <c r="BK21" i="33"/>
  <c r="BL21" i="33"/>
  <c r="BM21" i="33"/>
  <c r="BN21" i="33"/>
  <c r="BO21" i="33"/>
  <c r="BP21" i="33"/>
  <c r="BQ21" i="33"/>
  <c r="BR21" i="33"/>
  <c r="BS21" i="33"/>
  <c r="BT21" i="33"/>
  <c r="BU21" i="33"/>
  <c r="BV21" i="33"/>
  <c r="BW21" i="33"/>
  <c r="BX21" i="33"/>
  <c r="BY21" i="33"/>
  <c r="BZ21" i="33"/>
  <c r="CA21" i="33"/>
  <c r="CB21" i="33"/>
  <c r="CC21" i="33"/>
  <c r="CD21" i="33"/>
  <c r="CE21" i="33"/>
  <c r="CF21" i="33"/>
  <c r="CG21" i="33"/>
  <c r="CH21" i="33"/>
  <c r="CI21" i="33"/>
  <c r="CJ21" i="33"/>
  <c r="CK21" i="33"/>
  <c r="CL21" i="33"/>
  <c r="CM21" i="33"/>
  <c r="CN21" i="33"/>
  <c r="CO21" i="33"/>
  <c r="CP21" i="33"/>
  <c r="CQ21" i="33"/>
  <c r="CR21" i="33"/>
  <c r="CS21" i="33"/>
  <c r="CT21" i="33"/>
  <c r="CU21" i="33"/>
  <c r="CV21" i="33"/>
  <c r="CW21" i="33"/>
  <c r="CX21" i="33"/>
  <c r="BB22" i="33"/>
  <c r="BC22" i="33"/>
  <c r="BD22" i="33"/>
  <c r="BE22" i="33"/>
  <c r="BF22" i="33"/>
  <c r="BG22" i="33"/>
  <c r="BH22" i="33"/>
  <c r="BI22" i="33"/>
  <c r="BJ22" i="33"/>
  <c r="BK22" i="33"/>
  <c r="BL22" i="33"/>
  <c r="BM22" i="33"/>
  <c r="BN22" i="33"/>
  <c r="BO22" i="33"/>
  <c r="BP22" i="33"/>
  <c r="BQ22" i="33"/>
  <c r="BR22" i="33"/>
  <c r="BS22" i="33"/>
  <c r="BT22" i="33"/>
  <c r="BU22" i="33"/>
  <c r="BV22" i="33"/>
  <c r="BW22" i="33"/>
  <c r="BX22" i="33"/>
  <c r="BY22" i="33"/>
  <c r="BZ22" i="33"/>
  <c r="CA22" i="33"/>
  <c r="CB22" i="33"/>
  <c r="CC22" i="33"/>
  <c r="CD22" i="33"/>
  <c r="CE22" i="33"/>
  <c r="CF22" i="33"/>
  <c r="CG22" i="33"/>
  <c r="CH22" i="33"/>
  <c r="CI22" i="33"/>
  <c r="CJ22" i="33"/>
  <c r="CK22" i="33"/>
  <c r="CL22" i="33"/>
  <c r="CM22" i="33"/>
  <c r="CN22" i="33"/>
  <c r="CO22" i="33"/>
  <c r="CP22" i="33"/>
  <c r="CQ22" i="33"/>
  <c r="CR22" i="33"/>
  <c r="CS22" i="33"/>
  <c r="CT22" i="33"/>
  <c r="CU22" i="33"/>
  <c r="CV22" i="33"/>
  <c r="CW22" i="33"/>
  <c r="CX22" i="33"/>
  <c r="BB23" i="33"/>
  <c r="BC23" i="33"/>
  <c r="BD23" i="33"/>
  <c r="BE23" i="33"/>
  <c r="BF23" i="33"/>
  <c r="BG23" i="33"/>
  <c r="BH23" i="33"/>
  <c r="BI23" i="33"/>
  <c r="BJ23" i="33"/>
  <c r="BK23" i="33"/>
  <c r="BL23" i="33"/>
  <c r="BM23" i="33"/>
  <c r="BN23" i="33"/>
  <c r="BO23" i="33"/>
  <c r="BP23" i="33"/>
  <c r="BQ23" i="33"/>
  <c r="BR23" i="33"/>
  <c r="BS23" i="33"/>
  <c r="BT23" i="33"/>
  <c r="BU23" i="33"/>
  <c r="BV23" i="33"/>
  <c r="BW23" i="33"/>
  <c r="BX23" i="33"/>
  <c r="BY23" i="33"/>
  <c r="BZ23" i="33"/>
  <c r="CA23" i="33"/>
  <c r="CB23" i="33"/>
  <c r="CC23" i="33"/>
  <c r="CD23" i="33"/>
  <c r="CE23" i="33"/>
  <c r="CF23" i="33"/>
  <c r="CG23" i="33"/>
  <c r="CH23" i="33"/>
  <c r="CI23" i="33"/>
  <c r="CJ23" i="33"/>
  <c r="CK23" i="33"/>
  <c r="CL23" i="33"/>
  <c r="CM23" i="33"/>
  <c r="CN23" i="33"/>
  <c r="CO23" i="33"/>
  <c r="CP23" i="33"/>
  <c r="CQ23" i="33"/>
  <c r="CR23" i="33"/>
  <c r="CS23" i="33"/>
  <c r="CT23" i="33"/>
  <c r="CU23" i="33"/>
  <c r="CV23" i="33"/>
  <c r="CW23" i="33"/>
  <c r="CX23" i="33"/>
  <c r="BB24" i="33"/>
  <c r="BC24" i="33"/>
  <c r="BD24" i="33"/>
  <c r="BE24" i="33"/>
  <c r="BF24" i="33"/>
  <c r="BG24" i="33"/>
  <c r="BH24" i="33"/>
  <c r="BI24" i="33"/>
  <c r="BJ24" i="33"/>
  <c r="BK24" i="33"/>
  <c r="BL24" i="33"/>
  <c r="BM24" i="33"/>
  <c r="BN24" i="33"/>
  <c r="BO24" i="33"/>
  <c r="BP24" i="33"/>
  <c r="BQ24" i="33"/>
  <c r="BR24" i="33"/>
  <c r="BS24" i="33"/>
  <c r="BT24" i="33"/>
  <c r="BU24" i="33"/>
  <c r="BV24" i="33"/>
  <c r="BW24" i="33"/>
  <c r="BX24" i="33"/>
  <c r="BY24" i="33"/>
  <c r="BZ24" i="33"/>
  <c r="CA24" i="33"/>
  <c r="CB24" i="33"/>
  <c r="CC24" i="33"/>
  <c r="CD24" i="33"/>
  <c r="CE24" i="33"/>
  <c r="CF24" i="33"/>
  <c r="CG24" i="33"/>
  <c r="CH24" i="33"/>
  <c r="CI24" i="33"/>
  <c r="CJ24" i="33"/>
  <c r="CK24" i="33"/>
  <c r="CL24" i="33"/>
  <c r="CM24" i="33"/>
  <c r="CN24" i="33"/>
  <c r="CO24" i="33"/>
  <c r="CP24" i="33"/>
  <c r="CQ24" i="33"/>
  <c r="CR24" i="33"/>
  <c r="CS24" i="33"/>
  <c r="CT24" i="33"/>
  <c r="CU24" i="33"/>
  <c r="CV24" i="33"/>
  <c r="CW24" i="33"/>
  <c r="CX24" i="33"/>
  <c r="BB25" i="33"/>
  <c r="BC25" i="33"/>
  <c r="BD25" i="33"/>
  <c r="BE25" i="33"/>
  <c r="BF25" i="33"/>
  <c r="BG25" i="33"/>
  <c r="BH25" i="33"/>
  <c r="BI25" i="33"/>
  <c r="BJ25" i="33"/>
  <c r="BK25" i="33"/>
  <c r="BL25" i="33"/>
  <c r="BM25" i="33"/>
  <c r="BN25" i="33"/>
  <c r="BO25" i="33"/>
  <c r="BP25" i="33"/>
  <c r="BQ25" i="33"/>
  <c r="BR25" i="33"/>
  <c r="BS25" i="33"/>
  <c r="BT25" i="33"/>
  <c r="BU25" i="33"/>
  <c r="BV25" i="33"/>
  <c r="BW25" i="33"/>
  <c r="BX25" i="33"/>
  <c r="BY25" i="33"/>
  <c r="BZ25" i="33"/>
  <c r="CA25" i="33"/>
  <c r="CB25" i="33"/>
  <c r="CC25" i="33"/>
  <c r="CD25" i="33"/>
  <c r="CE25" i="33"/>
  <c r="CF25" i="33"/>
  <c r="CG25" i="33"/>
  <c r="CH25" i="33"/>
  <c r="CI25" i="33"/>
  <c r="CJ25" i="33"/>
  <c r="CK25" i="33"/>
  <c r="CL25" i="33"/>
  <c r="CM25" i="33"/>
  <c r="CN25" i="33"/>
  <c r="CO25" i="33"/>
  <c r="CP25" i="33"/>
  <c r="CQ25" i="33"/>
  <c r="CR25" i="33"/>
  <c r="CS25" i="33"/>
  <c r="CT25" i="33"/>
  <c r="CU25" i="33"/>
  <c r="CV25" i="33"/>
  <c r="CW25" i="33"/>
  <c r="CX25" i="33"/>
  <c r="BB26" i="33"/>
  <c r="BC26" i="33"/>
  <c r="BD26" i="33"/>
  <c r="BE26" i="33"/>
  <c r="BF26" i="33"/>
  <c r="BG26" i="33"/>
  <c r="BH26" i="33"/>
  <c r="BI26" i="33"/>
  <c r="BJ26" i="33"/>
  <c r="BK26" i="33"/>
  <c r="BL26" i="33"/>
  <c r="BM26" i="33"/>
  <c r="BN26" i="33"/>
  <c r="BO26" i="33"/>
  <c r="BP26" i="33"/>
  <c r="BQ26" i="33"/>
  <c r="BR26" i="33"/>
  <c r="BS26" i="33"/>
  <c r="BT26" i="33"/>
  <c r="BU26" i="33"/>
  <c r="BV26" i="33"/>
  <c r="BW26" i="33"/>
  <c r="BX26" i="33"/>
  <c r="BY26" i="33"/>
  <c r="BZ26" i="33"/>
  <c r="CA26" i="33"/>
  <c r="CB26" i="33"/>
  <c r="CC26" i="33"/>
  <c r="CD26" i="33"/>
  <c r="CE26" i="33"/>
  <c r="CF26" i="33"/>
  <c r="CG26" i="33"/>
  <c r="CH26" i="33"/>
  <c r="CI26" i="33"/>
  <c r="CJ26" i="33"/>
  <c r="CK26" i="33"/>
  <c r="CL26" i="33"/>
  <c r="CM26" i="33"/>
  <c r="CN26" i="33"/>
  <c r="CO26" i="33"/>
  <c r="CP26" i="33"/>
  <c r="CQ26" i="33"/>
  <c r="CR26" i="33"/>
  <c r="CS26" i="33"/>
  <c r="CT26" i="33"/>
  <c r="CU26" i="33"/>
  <c r="CV26" i="33"/>
  <c r="CW26" i="33"/>
  <c r="CX26" i="33"/>
  <c r="BB27" i="33"/>
  <c r="BC27" i="33"/>
  <c r="BD27" i="33"/>
  <c r="BE27" i="33"/>
  <c r="BF27" i="33"/>
  <c r="BG27" i="33"/>
  <c r="BH27" i="33"/>
  <c r="BI27" i="33"/>
  <c r="BJ27" i="33"/>
  <c r="BK27" i="33"/>
  <c r="BL27" i="33"/>
  <c r="BM27" i="33"/>
  <c r="BN27" i="33"/>
  <c r="BO27" i="33"/>
  <c r="BP27" i="33"/>
  <c r="BQ27" i="33"/>
  <c r="BR27" i="33"/>
  <c r="BS27" i="33"/>
  <c r="BT27" i="33"/>
  <c r="BU27" i="33"/>
  <c r="BV27" i="33"/>
  <c r="BW27" i="33"/>
  <c r="BX27" i="33"/>
  <c r="BY27" i="33"/>
  <c r="BZ27" i="33"/>
  <c r="CA27" i="33"/>
  <c r="CB27" i="33"/>
  <c r="CC27" i="33"/>
  <c r="CD27" i="33"/>
  <c r="CE27" i="33"/>
  <c r="CF27" i="33"/>
  <c r="CG27" i="33"/>
  <c r="CH27" i="33"/>
  <c r="CI27" i="33"/>
  <c r="CJ27" i="33"/>
  <c r="CK27" i="33"/>
  <c r="CL27" i="33"/>
  <c r="CM27" i="33"/>
  <c r="CN27" i="33"/>
  <c r="CO27" i="33"/>
  <c r="CP27" i="33"/>
  <c r="CQ27" i="33"/>
  <c r="CR27" i="33"/>
  <c r="CS27" i="33"/>
  <c r="CT27" i="33"/>
  <c r="CU27" i="33"/>
  <c r="CV27" i="33"/>
  <c r="CW27" i="33"/>
  <c r="CX27" i="33"/>
  <c r="BB28" i="33"/>
  <c r="BC28" i="33"/>
  <c r="BD28" i="33"/>
  <c r="BE28" i="33"/>
  <c r="BF28" i="33"/>
  <c r="BG28" i="33"/>
  <c r="BH28" i="33"/>
  <c r="BI28" i="33"/>
  <c r="BJ28" i="33"/>
  <c r="BK28" i="33"/>
  <c r="BL28" i="33"/>
  <c r="BM28" i="33"/>
  <c r="BN28" i="33"/>
  <c r="BO28" i="33"/>
  <c r="BP28" i="33"/>
  <c r="BQ28" i="33"/>
  <c r="BR28" i="33"/>
  <c r="BS28" i="33"/>
  <c r="BT28" i="33"/>
  <c r="BU28" i="33"/>
  <c r="BV28" i="33"/>
  <c r="BW28" i="33"/>
  <c r="BX28" i="33"/>
  <c r="BY28" i="33"/>
  <c r="BZ28" i="33"/>
  <c r="CA28" i="33"/>
  <c r="CB28" i="33"/>
  <c r="CC28" i="33"/>
  <c r="CD28" i="33"/>
  <c r="CE28" i="33"/>
  <c r="CF28" i="33"/>
  <c r="CG28" i="33"/>
  <c r="CH28" i="33"/>
  <c r="CI28" i="33"/>
  <c r="CJ28" i="33"/>
  <c r="CK28" i="33"/>
  <c r="CL28" i="33"/>
  <c r="CM28" i="33"/>
  <c r="CN28" i="33"/>
  <c r="CO28" i="33"/>
  <c r="CP28" i="33"/>
  <c r="CQ28" i="33"/>
  <c r="CR28" i="33"/>
  <c r="CS28" i="33"/>
  <c r="CT28" i="33"/>
  <c r="CU28" i="33"/>
  <c r="CV28" i="33"/>
  <c r="CW28" i="33"/>
  <c r="CX28" i="33"/>
  <c r="CW29" i="33"/>
  <c r="BC55" i="33"/>
  <c r="BD55" i="33"/>
  <c r="BE55" i="33"/>
  <c r="BF55" i="33"/>
  <c r="BG55" i="33"/>
  <c r="BH55" i="33"/>
  <c r="BI55" i="33"/>
  <c r="BJ55" i="33"/>
  <c r="BK55" i="33"/>
  <c r="BL55" i="33"/>
  <c r="BM55" i="33"/>
  <c r="BN55" i="33"/>
  <c r="BO55" i="33"/>
  <c r="BP55" i="33"/>
  <c r="BQ55" i="33"/>
  <c r="BR55" i="33"/>
  <c r="BS55" i="33"/>
  <c r="BT55" i="33"/>
  <c r="BU55" i="33"/>
  <c r="BV55" i="33"/>
  <c r="BW55" i="33"/>
  <c r="BX55" i="33"/>
  <c r="BY55" i="33"/>
  <c r="BZ55" i="33"/>
  <c r="CA55" i="33"/>
  <c r="CB55" i="33"/>
  <c r="CC55" i="33"/>
  <c r="CD55" i="33"/>
  <c r="CE55" i="33"/>
  <c r="CF55" i="33"/>
  <c r="CG55" i="33"/>
  <c r="CH55" i="33"/>
  <c r="CI55" i="33"/>
  <c r="CJ55" i="33"/>
  <c r="CK55" i="33"/>
  <c r="CL55" i="33"/>
  <c r="CM55" i="33"/>
  <c r="CN55" i="33"/>
  <c r="CO55" i="33"/>
  <c r="CP55" i="33"/>
  <c r="CQ55" i="33"/>
  <c r="CR55" i="33"/>
  <c r="CS55" i="33"/>
  <c r="CT55" i="33"/>
  <c r="CU55" i="33"/>
  <c r="CV55" i="33"/>
  <c r="CW55" i="33"/>
  <c r="CX55" i="33"/>
  <c r="BB45" i="33"/>
  <c r="BC45" i="33"/>
  <c r="BD45" i="33"/>
  <c r="BE45" i="33"/>
  <c r="BF45" i="33"/>
  <c r="BG45" i="33"/>
  <c r="BH45" i="33"/>
  <c r="BI45" i="33"/>
  <c r="BJ45" i="33"/>
  <c r="BK45" i="33"/>
  <c r="BL45" i="33"/>
  <c r="BM45" i="33"/>
  <c r="BN45" i="33"/>
  <c r="BO45" i="33"/>
  <c r="BP45" i="33"/>
  <c r="BQ45" i="33"/>
  <c r="BR45" i="33"/>
  <c r="BS45" i="33"/>
  <c r="BT45" i="33"/>
  <c r="BU45" i="33"/>
  <c r="BV45" i="33"/>
  <c r="BW45" i="33"/>
  <c r="BX45" i="33"/>
  <c r="BY45" i="33"/>
  <c r="BZ45" i="33"/>
  <c r="CA45" i="33"/>
  <c r="CB45" i="33"/>
  <c r="CC45" i="33"/>
  <c r="CD45" i="33"/>
  <c r="CE45" i="33"/>
  <c r="CF45" i="33"/>
  <c r="CG45" i="33"/>
  <c r="CH45" i="33"/>
  <c r="CI45" i="33"/>
  <c r="CJ45" i="33"/>
  <c r="CK45" i="33"/>
  <c r="CL45" i="33"/>
  <c r="CM45" i="33"/>
  <c r="CN45" i="33"/>
  <c r="CO45" i="33"/>
  <c r="CP45" i="33"/>
  <c r="CQ45" i="33"/>
  <c r="CR45" i="33"/>
  <c r="CS45" i="33"/>
  <c r="CT45" i="33"/>
  <c r="CU45" i="33"/>
  <c r="CV45" i="33"/>
  <c r="CW45" i="33"/>
  <c r="BB46" i="33"/>
  <c r="BC46" i="33"/>
  <c r="BD46" i="33"/>
  <c r="BE46" i="33"/>
  <c r="BF46" i="33"/>
  <c r="BG46" i="33"/>
  <c r="BH46" i="33"/>
  <c r="BI46" i="33"/>
  <c r="BJ46" i="33"/>
  <c r="BK46" i="33"/>
  <c r="BB47" i="33"/>
  <c r="BC47" i="33"/>
  <c r="BD47" i="33"/>
  <c r="BE47" i="33"/>
  <c r="BF47" i="33"/>
  <c r="BG47" i="33"/>
  <c r="BH47" i="33"/>
  <c r="BI47" i="33"/>
  <c r="BJ47" i="33"/>
  <c r="BK47" i="33"/>
  <c r="BL47" i="33"/>
  <c r="BM47" i="33"/>
  <c r="BN47" i="33"/>
  <c r="BO47" i="33"/>
  <c r="BP47" i="33"/>
  <c r="BQ47" i="33"/>
  <c r="BR47" i="33"/>
  <c r="BS47" i="33"/>
  <c r="BT47" i="33"/>
  <c r="BU47" i="33"/>
  <c r="BV47" i="33"/>
  <c r="BW47" i="33"/>
  <c r="BX47" i="33"/>
  <c r="BY47" i="33"/>
  <c r="BZ47" i="33"/>
  <c r="CA47" i="33"/>
  <c r="CB47" i="33"/>
  <c r="CC47" i="33"/>
  <c r="CD47" i="33"/>
  <c r="CE47" i="33"/>
  <c r="CF47" i="33"/>
  <c r="CG47" i="33"/>
  <c r="CH47" i="33"/>
  <c r="CI47" i="33"/>
  <c r="CJ47" i="33"/>
  <c r="CK47" i="33"/>
  <c r="CL47" i="33"/>
  <c r="CM47" i="33"/>
  <c r="CN47" i="33"/>
  <c r="CO47" i="33"/>
  <c r="CP47" i="33"/>
  <c r="CQ47" i="33"/>
  <c r="CR47" i="33"/>
  <c r="CS47" i="33"/>
  <c r="CT47" i="33"/>
  <c r="CU47" i="33"/>
  <c r="CV47" i="33"/>
  <c r="CW47" i="33"/>
  <c r="CX47" i="33"/>
  <c r="BB48" i="33"/>
  <c r="BC48" i="33"/>
  <c r="BD48" i="33"/>
  <c r="BE48" i="33"/>
  <c r="BF48" i="33"/>
  <c r="BG48" i="33"/>
  <c r="BH48" i="33"/>
  <c r="BI48" i="33"/>
  <c r="BJ48" i="33"/>
  <c r="BK48" i="33"/>
  <c r="BL48" i="33"/>
  <c r="BM48" i="33"/>
  <c r="BN48" i="33"/>
  <c r="BO48" i="33"/>
  <c r="BP48" i="33"/>
  <c r="BQ48" i="33"/>
  <c r="BR48" i="33"/>
  <c r="BS48" i="33"/>
  <c r="BT48" i="33"/>
  <c r="BU48" i="33"/>
  <c r="BV48" i="33"/>
  <c r="BW48" i="33"/>
  <c r="BX48" i="33"/>
  <c r="BY48" i="33"/>
  <c r="BZ48" i="33"/>
  <c r="CA48" i="33"/>
  <c r="CB48" i="33"/>
  <c r="CC48" i="33"/>
  <c r="CD48" i="33"/>
  <c r="CE48" i="33"/>
  <c r="CF48" i="33"/>
  <c r="CG48" i="33"/>
  <c r="CH48" i="33"/>
  <c r="CI48" i="33"/>
  <c r="CJ48" i="33"/>
  <c r="CK48" i="33"/>
  <c r="CL48" i="33"/>
  <c r="CM48" i="33"/>
  <c r="CN48" i="33"/>
  <c r="CO48" i="33"/>
  <c r="CP48" i="33"/>
  <c r="CQ48" i="33"/>
  <c r="CR48" i="33"/>
  <c r="CS48" i="33"/>
  <c r="CT48" i="33"/>
  <c r="CU48" i="33"/>
  <c r="CV48" i="33"/>
  <c r="CW48" i="33"/>
  <c r="CX48" i="33"/>
  <c r="BB49" i="33"/>
  <c r="BC49" i="33"/>
  <c r="BD49" i="33"/>
  <c r="BE49" i="33"/>
  <c r="BF49" i="33"/>
  <c r="BG49" i="33"/>
  <c r="BH49" i="33"/>
  <c r="BI49" i="33"/>
  <c r="BJ49" i="33"/>
  <c r="BK49" i="33"/>
  <c r="BL49" i="33"/>
  <c r="BM49" i="33"/>
  <c r="BN49" i="33"/>
  <c r="BO49" i="33"/>
  <c r="BP49" i="33"/>
  <c r="BQ49" i="33"/>
  <c r="BR49" i="33"/>
  <c r="BS49" i="33"/>
  <c r="BT49" i="33"/>
  <c r="BU49" i="33"/>
  <c r="BV49" i="33"/>
  <c r="BW49" i="33"/>
  <c r="BX49" i="33"/>
  <c r="BY49" i="33"/>
  <c r="BZ49" i="33"/>
  <c r="CA49" i="33"/>
  <c r="CB49" i="33"/>
  <c r="CC49" i="33"/>
  <c r="CD49" i="33"/>
  <c r="CE49" i="33"/>
  <c r="CF49" i="33"/>
  <c r="CG49" i="33"/>
  <c r="CH49" i="33"/>
  <c r="CI49" i="33"/>
  <c r="CJ49" i="33"/>
  <c r="CK49" i="33"/>
  <c r="CL49" i="33"/>
  <c r="CM49" i="33"/>
  <c r="CN49" i="33"/>
  <c r="CO49" i="33"/>
  <c r="CP49" i="33"/>
  <c r="CQ49" i="33"/>
  <c r="CR49" i="33"/>
  <c r="CS49" i="33"/>
  <c r="CT49" i="33"/>
  <c r="CU49" i="33"/>
  <c r="CV49" i="33"/>
  <c r="CW49" i="33"/>
  <c r="CX49" i="33"/>
  <c r="BB50" i="33"/>
  <c r="BC50" i="33"/>
  <c r="BD50" i="33"/>
  <c r="BE50" i="33"/>
  <c r="BF50" i="33"/>
  <c r="BG50" i="33"/>
  <c r="BH50" i="33"/>
  <c r="BI50" i="33"/>
  <c r="BJ50" i="33"/>
  <c r="BK50" i="33"/>
  <c r="BL50" i="33"/>
  <c r="BM50" i="33"/>
  <c r="BN50" i="33"/>
  <c r="BO50" i="33"/>
  <c r="BP50" i="33"/>
  <c r="BQ50" i="33"/>
  <c r="BR50" i="33"/>
  <c r="BS50" i="33"/>
  <c r="BT50" i="33"/>
  <c r="BU50" i="33"/>
  <c r="BV50" i="33"/>
  <c r="BW50" i="33"/>
  <c r="BX50" i="33"/>
  <c r="BY50" i="33"/>
  <c r="BZ50" i="33"/>
  <c r="CA50" i="33"/>
  <c r="CB50" i="33"/>
  <c r="CC50" i="33"/>
  <c r="CD50" i="33"/>
  <c r="CE50" i="33"/>
  <c r="CF50" i="33"/>
  <c r="CG50" i="33"/>
  <c r="CH50" i="33"/>
  <c r="CI50" i="33"/>
  <c r="CJ50" i="33"/>
  <c r="CK50" i="33"/>
  <c r="CL50" i="33"/>
  <c r="CM50" i="33"/>
  <c r="CN50" i="33"/>
  <c r="CO50" i="33"/>
  <c r="CP50" i="33"/>
  <c r="CQ50" i="33"/>
  <c r="CR50" i="33"/>
  <c r="CS50" i="33"/>
  <c r="CT50" i="33"/>
  <c r="CU50" i="33"/>
  <c r="CV50" i="33"/>
  <c r="CW50" i="33"/>
  <c r="CX50" i="33"/>
  <c r="BB51" i="33"/>
  <c r="BC51" i="33"/>
  <c r="BD51" i="33"/>
  <c r="BE51" i="33"/>
  <c r="BF51" i="33"/>
  <c r="BG51" i="33"/>
  <c r="BH51" i="33"/>
  <c r="BI51" i="33"/>
  <c r="BJ51" i="33"/>
  <c r="BK51" i="33"/>
  <c r="BL51" i="33"/>
  <c r="BM51" i="33"/>
  <c r="BN51" i="33"/>
  <c r="BO51" i="33"/>
  <c r="BP51" i="33"/>
  <c r="BQ51" i="33"/>
  <c r="BR51" i="33"/>
  <c r="BS51" i="33"/>
  <c r="BT51" i="33"/>
  <c r="BU51" i="33"/>
  <c r="BV51" i="33"/>
  <c r="BW51" i="33"/>
  <c r="BX51" i="33"/>
  <c r="BY51" i="33"/>
  <c r="BZ51" i="33"/>
  <c r="CA51" i="33"/>
  <c r="CB51" i="33"/>
  <c r="CC51" i="33"/>
  <c r="CD51" i="33"/>
  <c r="CE51" i="33"/>
  <c r="CF51" i="33"/>
  <c r="CG51" i="33"/>
  <c r="CH51" i="33"/>
  <c r="CI51" i="33"/>
  <c r="CJ51" i="33"/>
  <c r="CK51" i="33"/>
  <c r="CL51" i="33"/>
  <c r="CM51" i="33"/>
  <c r="CN51" i="33"/>
  <c r="CO51" i="33"/>
  <c r="CP51" i="33"/>
  <c r="CQ51" i="33"/>
  <c r="CR51" i="33"/>
  <c r="CS51" i="33"/>
  <c r="CT51" i="33"/>
  <c r="CU51" i="33"/>
  <c r="CV51" i="33"/>
  <c r="CW51" i="33"/>
  <c r="CX51" i="33"/>
  <c r="CW52" i="33"/>
  <c r="CW57" i="33"/>
  <c r="BB58" i="33"/>
  <c r="BC58" i="33"/>
  <c r="BD58" i="33"/>
  <c r="BE58" i="33"/>
  <c r="BF58" i="33"/>
  <c r="BG58" i="33"/>
  <c r="BH58" i="33"/>
  <c r="BI58" i="33"/>
  <c r="BJ58" i="33"/>
  <c r="BK58" i="33"/>
  <c r="BL58" i="33"/>
  <c r="BM58" i="33"/>
  <c r="BN58" i="33"/>
  <c r="BO58" i="33"/>
  <c r="BP58" i="33"/>
  <c r="BQ58" i="33"/>
  <c r="BR58" i="33"/>
  <c r="BS58" i="33"/>
  <c r="BT58" i="33"/>
  <c r="BU58" i="33"/>
  <c r="BV58" i="33"/>
  <c r="BW58" i="33"/>
  <c r="BX58" i="33"/>
  <c r="BY58" i="33"/>
  <c r="BZ58" i="33"/>
  <c r="CA58" i="33"/>
  <c r="CB58" i="33"/>
  <c r="CC58" i="33"/>
  <c r="BB60" i="33"/>
  <c r="BC60" i="33"/>
  <c r="BD60" i="33"/>
  <c r="BE60" i="33"/>
  <c r="BF60" i="33"/>
  <c r="BG60" i="33"/>
  <c r="BH60" i="33"/>
  <c r="BI60" i="33"/>
  <c r="BJ60" i="33"/>
  <c r="BK60" i="33"/>
  <c r="BL60" i="33"/>
  <c r="BM60" i="33"/>
  <c r="BN60" i="33"/>
  <c r="BO60" i="33"/>
  <c r="BP60" i="33"/>
  <c r="BQ60" i="33"/>
  <c r="BR60" i="33"/>
  <c r="BS60" i="33"/>
  <c r="BT60" i="33"/>
  <c r="BU60" i="33"/>
  <c r="BV60" i="33"/>
  <c r="BW60" i="33"/>
  <c r="BX60" i="33"/>
  <c r="BY60" i="33"/>
  <c r="BZ60" i="33"/>
  <c r="CA60" i="33"/>
  <c r="CB60" i="33"/>
  <c r="CC60" i="33"/>
  <c r="CD60" i="33"/>
  <c r="CE60" i="33"/>
  <c r="CF60" i="33"/>
  <c r="CG60" i="33"/>
  <c r="CH60" i="33"/>
  <c r="CI60" i="33"/>
  <c r="CJ60" i="33"/>
  <c r="CK60" i="33"/>
  <c r="CL60" i="33"/>
  <c r="CM60" i="33"/>
  <c r="CN60" i="33"/>
  <c r="CO60" i="33"/>
  <c r="CP60" i="33"/>
  <c r="CQ60" i="33"/>
  <c r="CR60" i="33"/>
  <c r="CS60" i="33"/>
  <c r="CT60" i="33"/>
  <c r="CU60" i="33"/>
  <c r="CV60" i="33"/>
  <c r="CW60" i="33"/>
  <c r="CX60" i="33"/>
  <c r="BB61" i="33"/>
  <c r="BC61" i="33"/>
  <c r="BD61" i="33"/>
  <c r="BE61" i="33"/>
  <c r="BF61" i="33"/>
  <c r="BG61" i="33"/>
  <c r="BH61" i="33"/>
  <c r="BI61" i="33"/>
  <c r="BJ61" i="33"/>
  <c r="BK61" i="33"/>
  <c r="BL61" i="33"/>
  <c r="BM61" i="33"/>
  <c r="BN61" i="33"/>
  <c r="BO61" i="33"/>
  <c r="BP61" i="33"/>
  <c r="BQ61" i="33"/>
  <c r="BR61" i="33"/>
  <c r="BS61" i="33"/>
  <c r="BT61" i="33"/>
  <c r="BU61" i="33"/>
  <c r="BV61" i="33"/>
  <c r="BW61" i="33"/>
  <c r="BX61" i="33"/>
  <c r="BY61" i="33"/>
  <c r="AX64" i="25"/>
  <c r="C65" i="33"/>
  <c r="D65" i="33"/>
  <c r="E65" i="33"/>
  <c r="F65" i="33"/>
  <c r="G65" i="33"/>
  <c r="H65" i="33"/>
  <c r="I65" i="33"/>
  <c r="J65" i="33"/>
  <c r="K65" i="33"/>
  <c r="L65" i="33"/>
  <c r="M65" i="33"/>
  <c r="N65" i="33"/>
  <c r="O65" i="33"/>
  <c r="P65" i="33"/>
  <c r="Q65" i="33"/>
  <c r="R65" i="33"/>
  <c r="S65" i="33"/>
  <c r="T65" i="33"/>
  <c r="U65" i="33"/>
  <c r="V65" i="33"/>
  <c r="W65" i="33"/>
  <c r="X65" i="33"/>
  <c r="Y65" i="33"/>
  <c r="Z65" i="33"/>
  <c r="AA65" i="33"/>
  <c r="AB65" i="33"/>
  <c r="AC65" i="33"/>
  <c r="AD65" i="33"/>
  <c r="AE65" i="33"/>
  <c r="AF65" i="33"/>
  <c r="AG65" i="33"/>
  <c r="AH65" i="33"/>
  <c r="AI65" i="33"/>
  <c r="AJ65" i="33"/>
  <c r="AK65" i="33"/>
  <c r="AL65" i="33"/>
  <c r="AM65" i="33"/>
  <c r="AN65" i="33"/>
  <c r="AO65" i="33"/>
  <c r="AP65" i="33"/>
  <c r="AQ65" i="33"/>
  <c r="AR65" i="33"/>
  <c r="AS65" i="33"/>
  <c r="AT65" i="33"/>
  <c r="AU65" i="33"/>
  <c r="AV65" i="33"/>
  <c r="AW65" i="33"/>
  <c r="AX65" i="33"/>
  <c r="AY65" i="33"/>
  <c r="C66" i="33"/>
  <c r="D66" i="33"/>
  <c r="E66" i="33"/>
  <c r="F66" i="33"/>
  <c r="G66" i="33"/>
  <c r="H66" i="33"/>
  <c r="I66" i="33"/>
  <c r="J66" i="33"/>
  <c r="K66" i="33"/>
  <c r="L66" i="33"/>
  <c r="M66" i="33"/>
  <c r="N66" i="33"/>
  <c r="O66" i="33"/>
  <c r="P66" i="33"/>
  <c r="Q66" i="33"/>
  <c r="R66" i="33"/>
  <c r="S66" i="33"/>
  <c r="T66" i="33"/>
  <c r="U66" i="33"/>
  <c r="V66" i="33"/>
  <c r="W66" i="33"/>
  <c r="X66" i="33"/>
  <c r="Y66" i="33"/>
  <c r="Z66" i="33"/>
  <c r="AA66" i="33"/>
  <c r="AB66" i="33"/>
  <c r="AC66" i="33"/>
  <c r="AD66" i="33"/>
  <c r="AE66" i="33"/>
  <c r="AF66" i="33"/>
  <c r="AG66" i="33"/>
  <c r="AH66" i="33"/>
  <c r="AI66" i="33"/>
  <c r="AJ66" i="33"/>
  <c r="AK66" i="33"/>
  <c r="AL66" i="33"/>
  <c r="AM66" i="33"/>
  <c r="AN66" i="33"/>
  <c r="AO66" i="33"/>
  <c r="AP66" i="33"/>
  <c r="AQ66" i="33"/>
  <c r="AR66" i="33"/>
  <c r="AS66" i="33"/>
  <c r="AT66" i="33"/>
  <c r="AU66" i="33"/>
  <c r="AV66" i="33"/>
  <c r="AW66" i="33"/>
  <c r="AX66" i="33"/>
  <c r="AY66" i="33"/>
  <c r="C67" i="33"/>
  <c r="D67" i="33"/>
  <c r="E67" i="33"/>
  <c r="F67" i="33"/>
  <c r="G67" i="33"/>
  <c r="H67" i="33"/>
  <c r="I67" i="33"/>
  <c r="J67" i="33"/>
  <c r="K67" i="33"/>
  <c r="L67" i="33"/>
  <c r="M67" i="33"/>
  <c r="N67" i="33"/>
  <c r="O67" i="33"/>
  <c r="P67" i="33"/>
  <c r="Q67" i="33"/>
  <c r="R67" i="33"/>
  <c r="S67" i="33"/>
  <c r="T67" i="33"/>
  <c r="U67" i="33"/>
  <c r="V67" i="33"/>
  <c r="W67" i="33"/>
  <c r="X67" i="33"/>
  <c r="Y67" i="33"/>
  <c r="Z67" i="33"/>
  <c r="AA67" i="33"/>
  <c r="AB67" i="33"/>
  <c r="AC67" i="33"/>
  <c r="AD67" i="33"/>
  <c r="AE67" i="33"/>
  <c r="AF67" i="33"/>
  <c r="AG67" i="33"/>
  <c r="AH67" i="33"/>
  <c r="AI67" i="33"/>
  <c r="AJ67" i="33"/>
  <c r="AK67" i="33"/>
  <c r="AL67" i="33"/>
  <c r="AM67" i="33"/>
  <c r="AN67" i="33"/>
  <c r="AO67" i="33"/>
  <c r="AP67" i="33"/>
  <c r="AQ67" i="33"/>
  <c r="AR67" i="33"/>
  <c r="AS67" i="33"/>
  <c r="AT67" i="33"/>
  <c r="AU67" i="33"/>
  <c r="AV67" i="33"/>
  <c r="AW67" i="33"/>
  <c r="AX67" i="33"/>
  <c r="AY67" i="33"/>
  <c r="C68" i="33"/>
  <c r="D68" i="33"/>
  <c r="E68" i="33"/>
  <c r="F68" i="33"/>
  <c r="G68" i="33"/>
  <c r="H68" i="33"/>
  <c r="I68" i="33"/>
  <c r="J68" i="33"/>
  <c r="K68" i="33"/>
  <c r="L68" i="33"/>
  <c r="M68" i="33"/>
  <c r="N68" i="33"/>
  <c r="O68" i="33"/>
  <c r="P68" i="33"/>
  <c r="Q68" i="33"/>
  <c r="R68" i="33"/>
  <c r="S68" i="33"/>
  <c r="T68" i="33"/>
  <c r="U68" i="33"/>
  <c r="V68" i="33"/>
  <c r="W68" i="33"/>
  <c r="X68" i="33"/>
  <c r="Y68" i="33"/>
  <c r="Z68" i="33"/>
  <c r="AA68" i="33"/>
  <c r="AB68" i="33"/>
  <c r="AC68" i="33"/>
  <c r="AD68" i="33"/>
  <c r="AE68" i="33"/>
  <c r="AF68" i="33"/>
  <c r="AG68" i="33"/>
  <c r="AH68" i="33"/>
  <c r="AI68" i="33"/>
  <c r="AJ68" i="33"/>
  <c r="AK68" i="33"/>
  <c r="AL68" i="33"/>
  <c r="AM68" i="33"/>
  <c r="AN68" i="33"/>
  <c r="AO68" i="33"/>
  <c r="AP68" i="33"/>
  <c r="AQ68" i="33"/>
  <c r="AR68" i="33"/>
  <c r="AS68" i="33"/>
  <c r="AT68" i="33"/>
  <c r="AU68" i="33"/>
  <c r="AV68" i="33"/>
  <c r="AW68" i="33"/>
  <c r="AX68" i="33"/>
  <c r="AY68" i="33"/>
  <c r="C69" i="33"/>
  <c r="D69" i="33"/>
  <c r="E69" i="33"/>
  <c r="F69" i="33"/>
  <c r="G69" i="33"/>
  <c r="H69" i="33"/>
  <c r="I69" i="33"/>
  <c r="J69" i="33"/>
  <c r="K69" i="33"/>
  <c r="L69" i="33"/>
  <c r="M69" i="33"/>
  <c r="N69" i="33"/>
  <c r="O69" i="33"/>
  <c r="P69" i="33"/>
  <c r="Q69" i="33"/>
  <c r="R69" i="33"/>
  <c r="S69" i="33"/>
  <c r="T69" i="33"/>
  <c r="U69" i="33"/>
  <c r="V69" i="33"/>
  <c r="W69" i="33"/>
  <c r="X69" i="33"/>
  <c r="Y69" i="33"/>
  <c r="Z69" i="33"/>
  <c r="AA69" i="33"/>
  <c r="AB69" i="33"/>
  <c r="AC69" i="33"/>
  <c r="AD69" i="33"/>
  <c r="AE69" i="33"/>
  <c r="AF69" i="33"/>
  <c r="AG69" i="33"/>
  <c r="AH69" i="33"/>
  <c r="AI69" i="33"/>
  <c r="AJ69" i="33"/>
  <c r="AK69" i="33"/>
  <c r="AL69" i="33"/>
  <c r="AM69" i="33"/>
  <c r="AN69" i="33"/>
  <c r="AO69" i="33"/>
  <c r="AP69" i="33"/>
  <c r="AQ69" i="33"/>
  <c r="AR69" i="33"/>
  <c r="AS69" i="33"/>
  <c r="AT69" i="33"/>
  <c r="AU69" i="33"/>
  <c r="AV69" i="33"/>
  <c r="AW69" i="33"/>
  <c r="AX69" i="33"/>
  <c r="AY69" i="33"/>
  <c r="C70" i="33"/>
  <c r="D70" i="33"/>
  <c r="E70" i="33"/>
  <c r="F70" i="33"/>
  <c r="G70" i="33"/>
  <c r="H70" i="33"/>
  <c r="I70" i="33"/>
  <c r="J70" i="33"/>
  <c r="K70" i="33"/>
  <c r="L70" i="33"/>
  <c r="M70" i="33"/>
  <c r="N70" i="33"/>
  <c r="O70" i="33"/>
  <c r="P70" i="33"/>
  <c r="Q70" i="33"/>
  <c r="R70" i="33"/>
  <c r="S70" i="33"/>
  <c r="T70" i="33"/>
  <c r="U70" i="33"/>
  <c r="V70" i="33"/>
  <c r="W70" i="33"/>
  <c r="X70" i="33"/>
  <c r="Y70" i="33"/>
  <c r="Z70" i="33"/>
  <c r="AA70" i="33"/>
  <c r="AB70" i="33"/>
  <c r="AC70" i="33"/>
  <c r="AD70" i="33"/>
  <c r="AE70" i="33"/>
  <c r="AF70" i="33"/>
  <c r="AG70" i="33"/>
  <c r="AH70" i="33"/>
  <c r="AI70" i="33"/>
  <c r="AJ70" i="33"/>
  <c r="AK70" i="33"/>
  <c r="AL70" i="33"/>
  <c r="AM70" i="33"/>
  <c r="AN70" i="33"/>
  <c r="AO70" i="33"/>
  <c r="AP70" i="33"/>
  <c r="AQ70" i="33"/>
  <c r="AR70" i="33"/>
  <c r="AS70" i="33"/>
  <c r="AT70" i="33"/>
  <c r="AU70" i="33"/>
  <c r="AV70" i="33"/>
  <c r="AW70" i="33"/>
  <c r="AX70" i="33"/>
  <c r="AY70" i="33"/>
  <c r="C71" i="33"/>
  <c r="D71" i="33"/>
  <c r="E71" i="33"/>
  <c r="F71" i="33"/>
  <c r="G71" i="33"/>
  <c r="H71" i="33"/>
  <c r="I71" i="33"/>
  <c r="J71" i="33"/>
  <c r="K71" i="33"/>
  <c r="L71" i="33"/>
  <c r="M71" i="33"/>
  <c r="N71" i="33"/>
  <c r="O71" i="33"/>
  <c r="P71" i="33"/>
  <c r="Q71" i="33"/>
  <c r="R71" i="33"/>
  <c r="S71" i="33"/>
  <c r="T71" i="33"/>
  <c r="U71" i="33"/>
  <c r="V71" i="33"/>
  <c r="W71" i="33"/>
  <c r="X71" i="33"/>
  <c r="Y71" i="33"/>
  <c r="Z71" i="33"/>
  <c r="AA71" i="33"/>
  <c r="AB71" i="33"/>
  <c r="AC71" i="33"/>
  <c r="AD71" i="33"/>
  <c r="AE71" i="33"/>
  <c r="AF71" i="33"/>
  <c r="AG71" i="33"/>
  <c r="AH71" i="33"/>
  <c r="AI71" i="33"/>
  <c r="AJ71" i="33"/>
  <c r="AK71" i="33"/>
  <c r="AL71" i="33"/>
  <c r="AM71" i="33"/>
  <c r="AN71" i="33"/>
  <c r="AO71" i="33"/>
  <c r="AP71" i="33"/>
  <c r="AQ71" i="33"/>
  <c r="AR71" i="33"/>
  <c r="AS71" i="33"/>
  <c r="AT71" i="33"/>
  <c r="AU71" i="33"/>
  <c r="AV71" i="33"/>
  <c r="AW71" i="33"/>
  <c r="AX71" i="33"/>
  <c r="AY71" i="33"/>
  <c r="C72" i="33"/>
  <c r="D72" i="33"/>
  <c r="E72" i="33"/>
  <c r="F72" i="33"/>
  <c r="G72" i="33"/>
  <c r="H72" i="33"/>
  <c r="I72" i="33"/>
  <c r="J72" i="33"/>
  <c r="K72" i="33"/>
  <c r="L72" i="33"/>
  <c r="M72" i="33"/>
  <c r="N72" i="33"/>
  <c r="O72" i="33"/>
  <c r="P72" i="33"/>
  <c r="Q72" i="33"/>
  <c r="R72" i="33"/>
  <c r="S72" i="33"/>
  <c r="T72" i="33"/>
  <c r="U72" i="33"/>
  <c r="V72" i="33"/>
  <c r="W72" i="33"/>
  <c r="X72" i="33"/>
  <c r="Y72" i="33"/>
  <c r="Z72" i="33"/>
  <c r="AA72" i="33"/>
  <c r="AB72" i="33"/>
  <c r="AC72" i="33"/>
  <c r="AD72" i="33"/>
  <c r="AE72" i="33"/>
  <c r="AF72" i="33"/>
  <c r="AG72" i="33"/>
  <c r="AH72" i="33"/>
  <c r="AI72" i="33"/>
  <c r="AJ72" i="33"/>
  <c r="AK72" i="33"/>
  <c r="AL72" i="33"/>
  <c r="AM72" i="33"/>
  <c r="AN72" i="33"/>
  <c r="AO72" i="33"/>
  <c r="AP72" i="33"/>
  <c r="AQ72" i="33"/>
  <c r="AR72" i="33"/>
  <c r="AS72" i="33"/>
  <c r="AT72" i="33"/>
  <c r="AU72" i="33"/>
  <c r="AV72" i="33"/>
  <c r="AW72" i="33"/>
  <c r="AX72" i="33"/>
  <c r="AY72" i="33"/>
  <c r="C73" i="33"/>
  <c r="D73" i="33"/>
  <c r="E73" i="33"/>
  <c r="F73" i="33"/>
  <c r="G73" i="33"/>
  <c r="H73" i="33"/>
  <c r="I73" i="33"/>
  <c r="J73" i="33"/>
  <c r="K73" i="33"/>
  <c r="L73" i="33"/>
  <c r="M73" i="33"/>
  <c r="N73" i="33"/>
  <c r="O73" i="33"/>
  <c r="P73" i="33"/>
  <c r="Q73" i="33"/>
  <c r="R73" i="33"/>
  <c r="S73" i="33"/>
  <c r="T73" i="33"/>
  <c r="U73" i="33"/>
  <c r="V73" i="33"/>
  <c r="W73" i="33"/>
  <c r="X73" i="33"/>
  <c r="Y73" i="33"/>
  <c r="Z73" i="33"/>
  <c r="AA73" i="33"/>
  <c r="AB73" i="33"/>
  <c r="AC73" i="33"/>
  <c r="AD73" i="33"/>
  <c r="AE73" i="33"/>
  <c r="AF73" i="33"/>
  <c r="AG73" i="33"/>
  <c r="AH73" i="33"/>
  <c r="AI73" i="33"/>
  <c r="AJ73" i="33"/>
  <c r="AK73" i="33"/>
  <c r="AL73" i="33"/>
  <c r="AM73" i="33"/>
  <c r="AN73" i="33"/>
  <c r="AO73" i="33"/>
  <c r="AP73" i="33"/>
  <c r="AQ73" i="33"/>
  <c r="AR73" i="33"/>
  <c r="AS73" i="33"/>
  <c r="AT73" i="33"/>
  <c r="AU73" i="33"/>
  <c r="AV73" i="33"/>
  <c r="AW73" i="33"/>
  <c r="AX73" i="33"/>
  <c r="AY73" i="33"/>
  <c r="D74" i="33"/>
  <c r="CW78" i="32"/>
  <c r="C79" i="33"/>
  <c r="D79" i="33"/>
  <c r="E79" i="33"/>
  <c r="F79" i="33"/>
  <c r="G79" i="33"/>
  <c r="H79" i="33"/>
  <c r="I79" i="33"/>
  <c r="J79" i="33"/>
  <c r="K79" i="33"/>
  <c r="L79" i="33"/>
  <c r="M79" i="33"/>
  <c r="N79" i="33"/>
  <c r="O79" i="33"/>
  <c r="P79" i="33"/>
  <c r="Q79" i="33"/>
  <c r="R79" i="33"/>
  <c r="S79" i="33"/>
  <c r="T79" i="33"/>
  <c r="U79" i="33"/>
  <c r="V79" i="33"/>
  <c r="W79" i="33"/>
  <c r="X79" i="33"/>
  <c r="Y79" i="33"/>
  <c r="Z79" i="33"/>
  <c r="AA79" i="33"/>
  <c r="AB79" i="33"/>
  <c r="AC79" i="33"/>
  <c r="AD79" i="33"/>
  <c r="AE79" i="33"/>
  <c r="AF79" i="33"/>
  <c r="AG79" i="33"/>
  <c r="AH79" i="33"/>
  <c r="AI79" i="33"/>
  <c r="AJ79" i="33"/>
  <c r="AK79" i="33"/>
  <c r="AL79" i="33"/>
  <c r="AM79" i="33"/>
  <c r="C80" i="33"/>
  <c r="D80" i="33"/>
  <c r="E80" i="33"/>
  <c r="F80" i="33"/>
  <c r="G80" i="33"/>
  <c r="H80" i="33"/>
  <c r="I80" i="33"/>
  <c r="J80" i="33"/>
  <c r="K80" i="33"/>
  <c r="L80" i="33"/>
  <c r="M80" i="33"/>
  <c r="N80" i="33"/>
  <c r="O80" i="33"/>
  <c r="P80" i="33"/>
  <c r="Q80" i="33"/>
  <c r="R80" i="33"/>
  <c r="S80" i="33"/>
  <c r="T80" i="33"/>
  <c r="U80" i="33"/>
  <c r="V80" i="33"/>
  <c r="W80" i="33"/>
  <c r="X80" i="33"/>
  <c r="Y80" i="33"/>
  <c r="Z80" i="33"/>
  <c r="AA80" i="33"/>
  <c r="AB80" i="33"/>
  <c r="AC80" i="33"/>
  <c r="AD80" i="33"/>
  <c r="AE80" i="33"/>
  <c r="AF80" i="33"/>
  <c r="AG80" i="33"/>
  <c r="AH80" i="33"/>
  <c r="AI80" i="33"/>
  <c r="AJ80" i="33"/>
  <c r="AK80" i="33"/>
  <c r="AL80" i="33"/>
  <c r="AM80" i="33"/>
  <c r="C81" i="33"/>
  <c r="D81" i="33"/>
  <c r="E81" i="33"/>
  <c r="F81" i="33"/>
  <c r="G81" i="33"/>
  <c r="H81" i="33"/>
  <c r="I81" i="33"/>
  <c r="J81" i="33"/>
  <c r="K81" i="33"/>
  <c r="L81" i="33"/>
  <c r="M81" i="33"/>
  <c r="N81" i="33"/>
  <c r="O81" i="33"/>
  <c r="P81" i="33"/>
  <c r="Q81" i="33"/>
  <c r="R81" i="33"/>
  <c r="S81" i="33"/>
  <c r="T81" i="33"/>
  <c r="U81" i="33"/>
  <c r="V81" i="33"/>
  <c r="W81" i="33"/>
  <c r="X81" i="33"/>
  <c r="Y81" i="33"/>
  <c r="Z81" i="33"/>
  <c r="AA81" i="33"/>
  <c r="AB81" i="33"/>
  <c r="AC81" i="33"/>
  <c r="AD81" i="33"/>
  <c r="AE81" i="33"/>
  <c r="AF81" i="33"/>
  <c r="AG81" i="33"/>
  <c r="AH81" i="33"/>
  <c r="AI81" i="33"/>
  <c r="AJ81" i="33"/>
  <c r="AK81" i="33"/>
  <c r="AL81" i="33"/>
  <c r="AM81" i="33"/>
  <c r="AN81" i="33"/>
  <c r="AO81" i="33"/>
  <c r="AP81" i="33"/>
  <c r="AQ81" i="33"/>
  <c r="AR81" i="33"/>
  <c r="AS81" i="33"/>
  <c r="AT81" i="33"/>
  <c r="AU81" i="33"/>
  <c r="AV81" i="33"/>
  <c r="AW81" i="33"/>
  <c r="AX81" i="33"/>
  <c r="AY81" i="33"/>
  <c r="C82" i="33"/>
  <c r="D82" i="33"/>
  <c r="E82" i="33"/>
  <c r="F82" i="33"/>
  <c r="G82" i="33"/>
  <c r="H82" i="33"/>
  <c r="I82" i="33"/>
  <c r="J82" i="33"/>
  <c r="K82" i="33"/>
  <c r="L82" i="33"/>
  <c r="M82" i="33"/>
  <c r="N82" i="33"/>
  <c r="O82" i="33"/>
  <c r="P82" i="33"/>
  <c r="Q82" i="33"/>
  <c r="R82" i="33"/>
  <c r="S82" i="33"/>
  <c r="T82" i="33"/>
  <c r="U82" i="33"/>
  <c r="V82" i="33"/>
  <c r="W82" i="33"/>
  <c r="X82" i="33"/>
  <c r="Y82" i="33"/>
  <c r="Z82" i="33"/>
  <c r="AA82" i="33"/>
  <c r="AB82" i="33"/>
  <c r="AC82" i="33"/>
  <c r="AD82" i="33"/>
  <c r="AE82" i="33"/>
  <c r="AF82" i="33"/>
  <c r="AG82" i="33"/>
  <c r="AH82" i="33"/>
  <c r="AI82" i="33"/>
  <c r="AJ82" i="33"/>
  <c r="AK82" i="33"/>
  <c r="AL82" i="33"/>
  <c r="AM82" i="33"/>
  <c r="AN82" i="33"/>
  <c r="AO82" i="33"/>
  <c r="AP82" i="33"/>
  <c r="AQ82" i="33"/>
  <c r="AR82" i="33"/>
  <c r="AS82" i="33"/>
  <c r="AT82" i="33"/>
  <c r="AU82" i="33"/>
  <c r="AV82" i="33"/>
  <c r="AW82" i="33"/>
  <c r="AX82" i="33"/>
  <c r="AY82" i="33"/>
  <c r="C83" i="33"/>
  <c r="D83" i="33"/>
  <c r="E83" i="33"/>
  <c r="F83" i="33"/>
  <c r="G83" i="33"/>
  <c r="H83" i="33"/>
  <c r="I83" i="33"/>
  <c r="J83" i="33"/>
  <c r="K83" i="33"/>
  <c r="L83" i="33"/>
  <c r="M83" i="33"/>
  <c r="N83" i="33"/>
  <c r="O83" i="33"/>
  <c r="P83" i="33"/>
  <c r="Q83" i="33"/>
  <c r="R83" i="33"/>
  <c r="S83" i="33"/>
  <c r="T83" i="33"/>
  <c r="U83" i="33"/>
  <c r="V83" i="33"/>
  <c r="W83" i="33"/>
  <c r="X83" i="33"/>
  <c r="Y83" i="33"/>
  <c r="Z83" i="33"/>
  <c r="AA83" i="33"/>
  <c r="AB83" i="33"/>
  <c r="AC83" i="33"/>
  <c r="AD83" i="33"/>
  <c r="AE83" i="33"/>
  <c r="AF83" i="33"/>
  <c r="AG83" i="33"/>
  <c r="AH83" i="33"/>
  <c r="AI83" i="33"/>
  <c r="AJ83" i="33"/>
  <c r="AK83" i="33"/>
  <c r="AL83" i="33"/>
  <c r="AM83" i="33"/>
  <c r="AN83" i="33"/>
  <c r="AO83" i="33"/>
  <c r="AP83" i="33"/>
  <c r="AQ83" i="33"/>
  <c r="AR83" i="33"/>
  <c r="AS83" i="33"/>
  <c r="AT83" i="33"/>
  <c r="AU83" i="33"/>
  <c r="AV83" i="33"/>
  <c r="AW83" i="33"/>
  <c r="AX83" i="33"/>
  <c r="AY83" i="33"/>
  <c r="C84" i="33"/>
  <c r="D84" i="33"/>
  <c r="E84" i="33"/>
  <c r="F84" i="33"/>
  <c r="G84" i="33"/>
  <c r="H84" i="33"/>
  <c r="I84" i="33"/>
  <c r="J84" i="33"/>
  <c r="K84" i="33"/>
  <c r="L84" i="33"/>
  <c r="M84" i="33"/>
  <c r="N84" i="33"/>
  <c r="O84" i="33"/>
  <c r="P84" i="33"/>
  <c r="Q84" i="33"/>
  <c r="R84" i="33"/>
  <c r="S84" i="33"/>
  <c r="T84" i="33"/>
  <c r="U84" i="33"/>
  <c r="V84" i="33"/>
  <c r="W84" i="33"/>
  <c r="X84" i="33"/>
  <c r="Y84" i="33"/>
  <c r="Z84" i="33"/>
  <c r="AA84" i="33"/>
  <c r="AB84" i="33"/>
  <c r="AC84" i="33"/>
  <c r="AD84" i="33"/>
  <c r="AE84" i="33"/>
  <c r="AF84" i="33"/>
  <c r="AG84" i="33"/>
  <c r="AH84" i="33"/>
  <c r="AI84" i="33"/>
  <c r="AJ84" i="33"/>
  <c r="AK84" i="33"/>
  <c r="AL84" i="33"/>
  <c r="AM84" i="33"/>
  <c r="AN84" i="33"/>
  <c r="AO84" i="33"/>
  <c r="AP84" i="33"/>
  <c r="AQ84" i="33"/>
  <c r="AR84" i="33"/>
  <c r="AS84" i="33"/>
  <c r="AT84" i="33"/>
  <c r="AU84" i="33"/>
  <c r="AV84" i="33"/>
  <c r="AW84" i="33"/>
  <c r="AX84" i="33"/>
  <c r="AY84" i="33"/>
  <c r="C85" i="33"/>
  <c r="D85" i="33"/>
  <c r="E85" i="33"/>
  <c r="F85" i="33"/>
  <c r="G85" i="33"/>
  <c r="H85" i="33"/>
  <c r="I85" i="33"/>
  <c r="J85" i="33"/>
  <c r="K85" i="33"/>
  <c r="L85" i="33"/>
  <c r="M85" i="33"/>
  <c r="N85" i="33"/>
  <c r="O85" i="33"/>
  <c r="P85" i="33"/>
  <c r="Q85" i="33"/>
  <c r="R85" i="33"/>
  <c r="S85" i="33"/>
  <c r="T85" i="33"/>
  <c r="U85" i="33"/>
  <c r="V85" i="33"/>
  <c r="W85" i="33"/>
  <c r="X85" i="33"/>
  <c r="Y85" i="33"/>
  <c r="Z85" i="33"/>
  <c r="AA85" i="33"/>
  <c r="AB85" i="33"/>
  <c r="AC85" i="33"/>
  <c r="AD85" i="33"/>
  <c r="AE85" i="33"/>
  <c r="AF85" i="33"/>
  <c r="AG85" i="33"/>
  <c r="AH85" i="33"/>
  <c r="AI85" i="33"/>
  <c r="AJ85" i="33"/>
  <c r="AK85" i="33"/>
  <c r="AL85" i="33"/>
  <c r="AM85" i="33"/>
  <c r="AN85" i="33"/>
  <c r="AO85" i="33"/>
  <c r="AP85" i="33"/>
  <c r="AQ85" i="33"/>
  <c r="AR85" i="33"/>
  <c r="AS85" i="33"/>
  <c r="AT85" i="33"/>
  <c r="AU85" i="33"/>
  <c r="AV85" i="33"/>
  <c r="AW85" i="33"/>
  <c r="AX85" i="33"/>
  <c r="AY85" i="33"/>
  <c r="C86" i="33"/>
  <c r="D86" i="33"/>
  <c r="E86" i="33"/>
  <c r="F86" i="33"/>
  <c r="G86" i="33"/>
  <c r="H86" i="33"/>
  <c r="I86" i="33"/>
  <c r="J86" i="33"/>
  <c r="K86" i="33"/>
  <c r="L86" i="33"/>
  <c r="M86" i="33"/>
  <c r="N86" i="33"/>
  <c r="O86" i="33"/>
  <c r="P86" i="33"/>
  <c r="Q86" i="33"/>
  <c r="R86" i="33"/>
  <c r="S86" i="33"/>
  <c r="T86" i="33"/>
  <c r="U86" i="33"/>
  <c r="V86" i="33"/>
  <c r="W86" i="33"/>
  <c r="X86" i="33"/>
  <c r="Y86" i="33"/>
  <c r="Z86" i="33"/>
  <c r="AA86" i="33"/>
  <c r="AB86" i="33"/>
  <c r="AC86" i="33"/>
  <c r="AD86" i="33"/>
  <c r="AE86" i="33"/>
  <c r="AF86" i="33"/>
  <c r="AG86" i="33"/>
  <c r="AH86" i="33"/>
  <c r="AI86" i="33"/>
  <c r="AJ86" i="33"/>
  <c r="AK86" i="33"/>
  <c r="AL86" i="33"/>
  <c r="AM86" i="33"/>
  <c r="AN86" i="33"/>
  <c r="AO86" i="33"/>
  <c r="AP86" i="33"/>
  <c r="AQ86" i="33"/>
  <c r="AR86" i="33"/>
  <c r="AS86" i="33"/>
  <c r="AT86" i="33"/>
  <c r="AU86" i="33"/>
  <c r="AV86" i="33"/>
  <c r="AW86" i="33"/>
  <c r="AX86" i="33"/>
  <c r="AY86" i="33"/>
  <c r="AX87" i="33"/>
  <c r="BB65" i="33"/>
  <c r="BC65" i="33"/>
  <c r="BD65" i="33"/>
  <c r="BE65" i="33"/>
  <c r="BF65" i="33"/>
  <c r="BG65" i="33"/>
  <c r="BH65" i="33"/>
  <c r="BI65" i="33"/>
  <c r="BJ65" i="33"/>
  <c r="BK65" i="33"/>
  <c r="BL65" i="33"/>
  <c r="BM65" i="33"/>
  <c r="BN65" i="33"/>
  <c r="BO65" i="33"/>
  <c r="BP65" i="33"/>
  <c r="BQ65" i="33"/>
  <c r="BR65" i="33"/>
  <c r="BS65" i="33"/>
  <c r="BT65" i="33"/>
  <c r="BU65" i="33"/>
  <c r="BV65" i="33"/>
  <c r="BW65" i="33"/>
  <c r="BX65" i="33"/>
  <c r="BY65" i="33"/>
  <c r="BZ65" i="33"/>
  <c r="CA65" i="33"/>
  <c r="CB65" i="33"/>
  <c r="CC65" i="33"/>
  <c r="CD65" i="33"/>
  <c r="CE65" i="33"/>
  <c r="CF65" i="33"/>
  <c r="CG65" i="33"/>
  <c r="CH65" i="33"/>
  <c r="CI65" i="33"/>
  <c r="CJ65" i="33"/>
  <c r="CK65" i="33"/>
  <c r="CL65" i="33"/>
  <c r="CM65" i="33"/>
  <c r="CN65" i="33"/>
  <c r="CO65" i="33"/>
  <c r="CP65" i="33"/>
  <c r="CQ65" i="33"/>
  <c r="CR65" i="33"/>
  <c r="CS65" i="33"/>
  <c r="CT65" i="33"/>
  <c r="CU65" i="33"/>
  <c r="CV65" i="33"/>
  <c r="CW65" i="33"/>
  <c r="CX65" i="33"/>
  <c r="BB66" i="33"/>
  <c r="BC66" i="33"/>
  <c r="BD66" i="33"/>
  <c r="BE66" i="33"/>
  <c r="BF66" i="33"/>
  <c r="BG66" i="33"/>
  <c r="BH66" i="33"/>
  <c r="BI66" i="33"/>
  <c r="BJ66" i="33"/>
  <c r="BK66" i="33"/>
  <c r="BL66" i="33"/>
  <c r="BM66" i="33"/>
  <c r="BN66" i="33"/>
  <c r="BO66" i="33"/>
  <c r="BP66" i="33"/>
  <c r="BQ66" i="33"/>
  <c r="BR66" i="33"/>
  <c r="BB67" i="33"/>
  <c r="BC67" i="33"/>
  <c r="BD67" i="33"/>
  <c r="BE67" i="33"/>
  <c r="BF67" i="33"/>
  <c r="BG67" i="33"/>
  <c r="BH67" i="33"/>
  <c r="BI67" i="33"/>
  <c r="BJ67" i="33"/>
  <c r="BK67" i="33"/>
  <c r="BL67" i="33"/>
  <c r="BM67" i="33"/>
  <c r="BN67" i="33"/>
  <c r="BO67" i="33"/>
  <c r="BP67" i="33"/>
  <c r="BQ67" i="33"/>
  <c r="BR67" i="33"/>
  <c r="BS67" i="33"/>
  <c r="BT67" i="33"/>
  <c r="BU67" i="33"/>
  <c r="BV67" i="33"/>
  <c r="BW67" i="33"/>
  <c r="BX67" i="33"/>
  <c r="BY67" i="33"/>
  <c r="BZ67" i="33"/>
  <c r="CA67" i="33"/>
  <c r="CB67" i="33"/>
  <c r="CC67" i="33"/>
  <c r="CD67" i="33"/>
  <c r="CE67" i="33"/>
  <c r="CF67" i="33"/>
  <c r="CG67" i="33"/>
  <c r="CH67" i="33"/>
  <c r="CI67" i="33"/>
  <c r="CJ67" i="33"/>
  <c r="CK67" i="33"/>
  <c r="CL67" i="33"/>
  <c r="CM67" i="33"/>
  <c r="CN67" i="33"/>
  <c r="CO67" i="33"/>
  <c r="CP67" i="33"/>
  <c r="CQ67" i="33"/>
  <c r="CR67" i="33"/>
  <c r="CS67" i="33"/>
  <c r="CT67" i="33"/>
  <c r="CU67" i="33"/>
  <c r="CV67" i="33"/>
  <c r="CW67" i="33"/>
  <c r="CX67" i="33"/>
  <c r="BB68" i="33"/>
  <c r="BC68" i="33"/>
  <c r="BD68" i="33"/>
  <c r="BE68" i="33"/>
  <c r="BF68" i="33"/>
  <c r="BG68" i="33"/>
  <c r="BH68" i="33"/>
  <c r="BI68" i="33"/>
  <c r="BJ68" i="33"/>
  <c r="BK68" i="33"/>
  <c r="BL68" i="33"/>
  <c r="BM68" i="33"/>
  <c r="BN68" i="33"/>
  <c r="BO68" i="33"/>
  <c r="BP68" i="33"/>
  <c r="BQ68" i="33"/>
  <c r="BR68" i="33"/>
  <c r="BS68" i="33"/>
  <c r="BT68" i="33"/>
  <c r="BU68" i="33"/>
  <c r="BV68" i="33"/>
  <c r="BW68" i="33"/>
  <c r="BX68" i="33"/>
  <c r="BY68" i="33"/>
  <c r="BZ68" i="33"/>
  <c r="CA68" i="33"/>
  <c r="CB68" i="33"/>
  <c r="CC68" i="33"/>
  <c r="CD68" i="33"/>
  <c r="CE68" i="33"/>
  <c r="CF68" i="33"/>
  <c r="CG68" i="33"/>
  <c r="CH68" i="33"/>
  <c r="CI68" i="33"/>
  <c r="CJ68" i="33"/>
  <c r="CK68" i="33"/>
  <c r="CL68" i="33"/>
  <c r="CM68" i="33"/>
  <c r="CN68" i="33"/>
  <c r="CO68" i="33"/>
  <c r="CP68" i="33"/>
  <c r="CQ68" i="33"/>
  <c r="CR68" i="33"/>
  <c r="CS68" i="33"/>
  <c r="CT68" i="33"/>
  <c r="CU68" i="33"/>
  <c r="CV68" i="33"/>
  <c r="CW68" i="33"/>
  <c r="CX68" i="33"/>
  <c r="BB69" i="33"/>
  <c r="BC69" i="33"/>
  <c r="BD69" i="33"/>
  <c r="BE69" i="33"/>
  <c r="BF69" i="33"/>
  <c r="BG69" i="33"/>
  <c r="BH69" i="33"/>
  <c r="BI69" i="33"/>
  <c r="BJ69" i="33"/>
  <c r="BK69" i="33"/>
  <c r="BL69" i="33"/>
  <c r="BM69" i="33"/>
  <c r="BN69" i="33"/>
  <c r="BO69" i="33"/>
  <c r="BP69" i="33"/>
  <c r="BQ69" i="33"/>
  <c r="BR69" i="33"/>
  <c r="BS69" i="33"/>
  <c r="BT69" i="33"/>
  <c r="BU69" i="33"/>
  <c r="BV69" i="33"/>
  <c r="BW69" i="33"/>
  <c r="BX69" i="33"/>
  <c r="BY69" i="33"/>
  <c r="BZ69" i="33"/>
  <c r="CA69" i="33"/>
  <c r="CB69" i="33"/>
  <c r="CC69" i="33"/>
  <c r="CD69" i="33"/>
  <c r="CE69" i="33"/>
  <c r="CF69" i="33"/>
  <c r="CG69" i="33"/>
  <c r="CH69" i="33"/>
  <c r="CI69" i="33"/>
  <c r="CJ69" i="33"/>
  <c r="CK69" i="33"/>
  <c r="CL69" i="33"/>
  <c r="CM69" i="33"/>
  <c r="CN69" i="33"/>
  <c r="CO69" i="33"/>
  <c r="CP69" i="33"/>
  <c r="CQ69" i="33"/>
  <c r="CR69" i="33"/>
  <c r="CS69" i="33"/>
  <c r="CT69" i="33"/>
  <c r="CU69" i="33"/>
  <c r="CV69" i="33"/>
  <c r="CW69" i="33"/>
  <c r="CX69" i="33"/>
  <c r="BB70" i="33"/>
  <c r="BC70" i="33"/>
  <c r="BD70" i="33"/>
  <c r="BE70" i="33"/>
  <c r="BF70" i="33"/>
  <c r="BG70" i="33"/>
  <c r="BH70" i="33"/>
  <c r="BI70" i="33"/>
  <c r="BJ70" i="33"/>
  <c r="BK70" i="33"/>
  <c r="BL70" i="33"/>
  <c r="BM70" i="33"/>
  <c r="BN70" i="33"/>
  <c r="BO70" i="33"/>
  <c r="BP70" i="33"/>
  <c r="BQ70" i="33"/>
  <c r="BR70" i="33"/>
  <c r="BS70" i="33"/>
  <c r="BT70" i="33"/>
  <c r="BU70" i="33"/>
  <c r="BV70" i="33"/>
  <c r="BW70" i="33"/>
  <c r="BX70" i="33"/>
  <c r="BY70" i="33"/>
  <c r="BZ70" i="33"/>
  <c r="CA70" i="33"/>
  <c r="CB70" i="33"/>
  <c r="CC70" i="33"/>
  <c r="CD70" i="33"/>
  <c r="CE70" i="33"/>
  <c r="CF70" i="33"/>
  <c r="CG70" i="33"/>
  <c r="CH70" i="33"/>
  <c r="CI70" i="33"/>
  <c r="CJ70" i="33"/>
  <c r="CK70" i="33"/>
  <c r="CL70" i="33"/>
  <c r="CM70" i="33"/>
  <c r="CN70" i="33"/>
  <c r="CO70" i="33"/>
  <c r="CP70" i="33"/>
  <c r="CQ70" i="33"/>
  <c r="CR70" i="33"/>
  <c r="CS70" i="33"/>
  <c r="CT70" i="33"/>
  <c r="CU70" i="33"/>
  <c r="CV70" i="33"/>
  <c r="CW70" i="33"/>
  <c r="CX70" i="33"/>
  <c r="BB71" i="33"/>
  <c r="BC71" i="33"/>
  <c r="BD71" i="33"/>
  <c r="BE71" i="33"/>
  <c r="BF71" i="33"/>
  <c r="BG71" i="33"/>
  <c r="BH71" i="33"/>
  <c r="BI71" i="33"/>
  <c r="BJ71" i="33"/>
  <c r="BK71" i="33"/>
  <c r="BL71" i="33"/>
  <c r="BM71" i="33"/>
  <c r="BN71" i="33"/>
  <c r="BO71" i="33"/>
  <c r="BP71" i="33"/>
  <c r="BQ71" i="33"/>
  <c r="BR71" i="33"/>
  <c r="BS71" i="33"/>
  <c r="BT71" i="33"/>
  <c r="BU71" i="33"/>
  <c r="BV71" i="33"/>
  <c r="BW71" i="33"/>
  <c r="BX71" i="33"/>
  <c r="BY71" i="33"/>
  <c r="BZ71" i="33"/>
  <c r="CA71" i="33"/>
  <c r="CB71" i="33"/>
  <c r="CC71" i="33"/>
  <c r="CD71" i="33"/>
  <c r="CE71" i="33"/>
  <c r="CF71" i="33"/>
  <c r="CG71" i="33"/>
  <c r="CH71" i="33"/>
  <c r="CI71" i="33"/>
  <c r="CJ71" i="33"/>
  <c r="CK71" i="33"/>
  <c r="CL71" i="33"/>
  <c r="CM71" i="33"/>
  <c r="CN71" i="33"/>
  <c r="CO71" i="33"/>
  <c r="CP71" i="33"/>
  <c r="CQ71" i="33"/>
  <c r="CR71" i="33"/>
  <c r="CS71" i="33"/>
  <c r="CT71" i="33"/>
  <c r="CU71" i="33"/>
  <c r="CV71" i="33"/>
  <c r="CW71" i="33"/>
  <c r="CX71" i="33"/>
  <c r="BB72" i="33"/>
  <c r="BC72" i="33"/>
  <c r="BD72" i="33"/>
  <c r="BE72" i="33"/>
  <c r="BF72" i="33"/>
  <c r="BG72" i="33"/>
  <c r="BH72" i="33"/>
  <c r="BI72" i="33"/>
  <c r="BJ72" i="33"/>
  <c r="BK72" i="33"/>
  <c r="BL72" i="33"/>
  <c r="BM72" i="33"/>
  <c r="BN72" i="33"/>
  <c r="BO72" i="33"/>
  <c r="BP72" i="33"/>
  <c r="BQ72" i="33"/>
  <c r="BR72" i="33"/>
  <c r="BS72" i="33"/>
  <c r="BT72" i="33"/>
  <c r="BU72" i="33"/>
  <c r="BV72" i="33"/>
  <c r="BW72" i="33"/>
  <c r="BX72" i="33"/>
  <c r="BY72" i="33"/>
  <c r="BZ72" i="33"/>
  <c r="CA72" i="33"/>
  <c r="CB72" i="33"/>
  <c r="CC72" i="33"/>
  <c r="CD72" i="33"/>
  <c r="CE72" i="33"/>
  <c r="CF72" i="33"/>
  <c r="CG72" i="33"/>
  <c r="CH72" i="33"/>
  <c r="CI72" i="33"/>
  <c r="CJ72" i="33"/>
  <c r="CK72" i="33"/>
  <c r="CL72" i="33"/>
  <c r="CM72" i="33"/>
  <c r="CN72" i="33"/>
  <c r="CO72" i="33"/>
  <c r="CP72" i="33"/>
  <c r="CQ72" i="33"/>
  <c r="CR72" i="33"/>
  <c r="CS72" i="33"/>
  <c r="CT72" i="33"/>
  <c r="CU72" i="33"/>
  <c r="CV72" i="33"/>
  <c r="CW72" i="33"/>
  <c r="CX72" i="33"/>
  <c r="BB73" i="33"/>
  <c r="BC73" i="33"/>
  <c r="BD73" i="33"/>
  <c r="BE73" i="33"/>
  <c r="BF73" i="33"/>
  <c r="BG73" i="33"/>
  <c r="BH73" i="33"/>
  <c r="BI73" i="33"/>
  <c r="BJ73" i="33"/>
  <c r="BK73" i="33"/>
  <c r="BL73" i="33"/>
  <c r="BM73" i="33"/>
  <c r="BN73" i="33"/>
  <c r="BO73" i="33"/>
  <c r="BP73" i="33"/>
  <c r="BQ73" i="33"/>
  <c r="BR73" i="33"/>
  <c r="BS73" i="33"/>
  <c r="BT73" i="33"/>
  <c r="BU73" i="33"/>
  <c r="BV73" i="33"/>
  <c r="BW73" i="33"/>
  <c r="BX73" i="33"/>
  <c r="BY73" i="33"/>
  <c r="BZ73" i="33"/>
  <c r="CA73" i="33"/>
  <c r="CB73" i="33"/>
  <c r="CC73" i="33"/>
  <c r="CD73" i="33"/>
  <c r="CE73" i="33"/>
  <c r="CF73" i="33"/>
  <c r="CG73" i="33"/>
  <c r="CH73" i="33"/>
  <c r="CI73" i="33"/>
  <c r="CJ73" i="33"/>
  <c r="CK73" i="33"/>
  <c r="CL73" i="33"/>
  <c r="CM73" i="33"/>
  <c r="CN73" i="33"/>
  <c r="CO73" i="33"/>
  <c r="CP73" i="33"/>
  <c r="CQ73" i="33"/>
  <c r="CR73" i="33"/>
  <c r="CS73" i="33"/>
  <c r="CT73" i="33"/>
  <c r="CU73" i="33"/>
  <c r="CV73" i="33"/>
  <c r="CW73" i="33"/>
  <c r="CX73" i="33"/>
  <c r="CW74" i="33"/>
  <c r="AW19" i="26"/>
  <c r="AW29" i="33"/>
  <c r="AW55" i="33"/>
  <c r="AW44" i="26"/>
  <c r="AW52" i="33"/>
  <c r="AW57" i="26"/>
  <c r="CV29" i="33"/>
  <c r="CV52" i="33"/>
  <c r="AW64" i="25"/>
  <c r="CV78" i="32"/>
  <c r="AW87" i="33"/>
  <c r="CV74" i="33"/>
  <c r="AV19" i="26"/>
  <c r="AV19" i="33"/>
  <c r="AV29" i="33"/>
  <c r="AV55" i="33"/>
  <c r="AV44" i="26"/>
  <c r="AV52" i="33"/>
  <c r="AV57" i="26"/>
  <c r="AV57" i="30"/>
  <c r="AV57" i="33"/>
  <c r="CU19" i="33"/>
  <c r="CU29" i="33"/>
  <c r="CU52" i="33"/>
  <c r="AV64" i="25"/>
  <c r="AV87" i="33"/>
  <c r="CU74" i="33"/>
  <c r="AU19" i="26"/>
  <c r="AU29" i="33"/>
  <c r="AU55" i="33"/>
  <c r="AU44" i="26"/>
  <c r="AU52" i="33"/>
  <c r="AU57" i="26"/>
  <c r="CT29" i="33"/>
  <c r="CT52" i="33"/>
  <c r="AU64" i="25"/>
  <c r="AU64" i="26"/>
  <c r="AU64" i="30"/>
  <c r="CT78" i="32"/>
  <c r="AU87" i="33"/>
  <c r="CT74" i="33"/>
  <c r="AT19" i="26"/>
  <c r="AT29" i="33"/>
  <c r="AT55" i="33"/>
  <c r="AT44" i="26"/>
  <c r="AT52" i="33"/>
  <c r="AT57" i="26"/>
  <c r="AT57" i="33"/>
  <c r="CS29" i="33"/>
  <c r="CS52" i="33"/>
  <c r="CS57" i="33"/>
  <c r="AT64" i="25"/>
  <c r="AT64" i="26"/>
  <c r="AT64" i="33"/>
  <c r="CS78" i="32"/>
  <c r="AT87" i="33"/>
  <c r="CS74" i="33"/>
  <c r="AS19" i="26"/>
  <c r="AS29" i="33"/>
  <c r="AS55" i="33"/>
  <c r="AS44" i="26"/>
  <c r="AS44" i="33"/>
  <c r="CR44" i="33"/>
  <c r="AS52" i="33"/>
  <c r="AS57" i="26"/>
  <c r="AS57" i="30"/>
  <c r="CR29" i="33"/>
  <c r="CR52" i="33"/>
  <c r="AS64" i="25"/>
  <c r="AS64" i="26"/>
  <c r="AS87" i="33"/>
  <c r="CR74" i="33"/>
  <c r="AR19" i="26"/>
  <c r="AR19" i="33"/>
  <c r="AR29" i="33"/>
  <c r="AR55" i="33"/>
  <c r="AR44" i="26"/>
  <c r="AR44" i="30"/>
  <c r="AR44" i="33"/>
  <c r="AR52" i="33"/>
  <c r="AR57" i="26"/>
  <c r="CQ19" i="33"/>
  <c r="CQ29" i="33"/>
  <c r="CQ52" i="33"/>
  <c r="AR64" i="25"/>
  <c r="CQ78" i="32"/>
  <c r="AR87" i="33"/>
  <c r="CQ74" i="33"/>
  <c r="AQ19" i="26"/>
  <c r="AQ19" i="33"/>
  <c r="CP19" i="33"/>
  <c r="AQ29" i="33"/>
  <c r="AQ55" i="33"/>
  <c r="AQ44" i="26"/>
  <c r="AQ52" i="33"/>
  <c r="AQ57" i="26"/>
  <c r="CP29" i="33"/>
  <c r="CP52" i="33"/>
  <c r="AQ64" i="25"/>
  <c r="AQ64" i="29"/>
  <c r="AQ64" i="26"/>
  <c r="AQ87" i="33"/>
  <c r="CP74" i="33"/>
  <c r="AP19" i="26"/>
  <c r="AP19" i="33"/>
  <c r="AP29" i="33"/>
  <c r="AP55" i="33"/>
  <c r="AP44" i="26"/>
  <c r="AP52" i="33"/>
  <c r="AP57" i="26"/>
  <c r="AP57" i="33"/>
  <c r="CO57" i="33"/>
  <c r="CO29" i="33"/>
  <c r="CO52" i="33"/>
  <c r="AP64" i="25"/>
  <c r="AP87" i="33"/>
  <c r="CO74" i="33"/>
  <c r="AO19" i="26"/>
  <c r="AO29" i="33"/>
  <c r="AO55" i="33"/>
  <c r="AO44" i="26"/>
  <c r="AO44" i="30"/>
  <c r="AO52" i="33"/>
  <c r="AO57" i="26"/>
  <c r="AO57" i="33"/>
  <c r="CN29" i="33"/>
  <c r="CN52" i="33"/>
  <c r="CN57" i="33"/>
  <c r="AO64" i="25"/>
  <c r="AO87" i="33"/>
  <c r="CN74" i="33"/>
  <c r="AN19" i="26"/>
  <c r="AN19" i="33"/>
  <c r="CM19" i="33"/>
  <c r="AN29" i="33"/>
  <c r="AN33" i="30"/>
  <c r="AN55" i="33"/>
  <c r="AN44" i="26"/>
  <c r="AN52" i="33"/>
  <c r="AN57" i="26"/>
  <c r="AN57" i="30"/>
  <c r="AN57" i="33"/>
  <c r="CM29" i="33"/>
  <c r="CM52" i="33"/>
  <c r="AN64" i="25"/>
  <c r="AN64" i="26"/>
  <c r="AN74" i="33"/>
  <c r="AN87" i="33"/>
  <c r="CM74" i="33"/>
  <c r="AM19" i="26"/>
  <c r="AM19" i="33"/>
  <c r="AM29" i="33"/>
  <c r="AM55" i="33"/>
  <c r="AM44" i="26"/>
  <c r="AM52" i="33"/>
  <c r="AM57" i="26"/>
  <c r="CL19" i="33"/>
  <c r="CL29" i="33"/>
  <c r="CL31" i="33"/>
  <c r="CL52" i="33"/>
  <c r="AM64" i="25"/>
  <c r="AM87" i="33"/>
  <c r="CL74" i="33"/>
  <c r="AL19" i="26"/>
  <c r="AL29" i="33"/>
  <c r="AL55" i="33"/>
  <c r="AL44" i="26"/>
  <c r="AL44" i="33"/>
  <c r="CK44" i="33"/>
  <c r="AL52" i="33"/>
  <c r="AL57" i="26"/>
  <c r="AL57" i="33"/>
  <c r="CK29" i="33"/>
  <c r="CK52" i="33"/>
  <c r="CK57" i="33"/>
  <c r="AL64" i="25"/>
  <c r="AL64" i="26"/>
  <c r="AL64" i="33"/>
  <c r="CK78" i="32"/>
  <c r="AL87" i="33"/>
  <c r="CK74" i="33"/>
  <c r="AK19" i="26"/>
  <c r="AK29" i="33"/>
  <c r="AK55" i="33"/>
  <c r="AK44" i="26"/>
  <c r="AK44" i="33"/>
  <c r="CJ44" i="33"/>
  <c r="AK52" i="33"/>
  <c r="AK57" i="26"/>
  <c r="CJ29" i="33"/>
  <c r="CJ52" i="33"/>
  <c r="AK64" i="25"/>
  <c r="AK64" i="26"/>
  <c r="CJ78" i="32"/>
  <c r="AK87" i="33"/>
  <c r="CJ74" i="33"/>
  <c r="AJ19" i="26"/>
  <c r="AJ19" i="33"/>
  <c r="AJ29" i="33"/>
  <c r="AJ33" i="30"/>
  <c r="AJ55" i="33"/>
  <c r="AJ44" i="26"/>
  <c r="AJ52" i="33"/>
  <c r="AJ57" i="26"/>
  <c r="CI19" i="33"/>
  <c r="CI29" i="33"/>
  <c r="CI52" i="33"/>
  <c r="AJ64" i="25"/>
  <c r="CI78" i="32"/>
  <c r="AJ78" i="30"/>
  <c r="AJ87" i="33"/>
  <c r="CI74" i="33"/>
  <c r="AI19" i="26"/>
  <c r="AI19" i="30"/>
  <c r="AI19" i="33"/>
  <c r="CH19" i="33"/>
  <c r="AI29" i="33"/>
  <c r="AI55" i="33"/>
  <c r="AI44" i="26"/>
  <c r="AI52" i="33"/>
  <c r="AI57" i="26"/>
  <c r="CH29" i="33"/>
  <c r="CH52" i="33"/>
  <c r="AI64" i="25"/>
  <c r="CH78" i="32"/>
  <c r="AI87" i="33"/>
  <c r="CH74" i="33"/>
  <c r="AH19" i="26"/>
  <c r="AH19" i="30"/>
  <c r="AH29" i="33"/>
  <c r="AH55" i="33"/>
  <c r="AH44" i="26"/>
  <c r="AH44" i="33"/>
  <c r="CG44" i="33"/>
  <c r="AH52" i="33"/>
  <c r="AH57" i="26"/>
  <c r="AH57" i="33"/>
  <c r="CG57" i="33"/>
  <c r="CG29" i="33"/>
  <c r="CG52" i="33"/>
  <c r="AH64" i="25"/>
  <c r="AH64" i="35"/>
  <c r="AH64" i="26"/>
  <c r="CG78" i="32"/>
  <c r="AH87" i="33"/>
  <c r="CG74" i="33"/>
  <c r="AG19" i="26"/>
  <c r="AG29" i="33"/>
  <c r="AG55" i="33"/>
  <c r="AG44" i="26"/>
  <c r="AG52" i="33"/>
  <c r="AG57" i="26"/>
  <c r="AG57" i="33"/>
  <c r="CF29" i="33"/>
  <c r="CF52" i="33"/>
  <c r="AG64" i="25"/>
  <c r="CF78" i="32"/>
  <c r="AG87" i="33"/>
  <c r="CF74" i="33"/>
  <c r="AF19" i="26"/>
  <c r="AF19" i="33"/>
  <c r="CE19" i="33"/>
  <c r="AF29" i="33"/>
  <c r="AF55" i="33"/>
  <c r="AF44" i="26"/>
  <c r="AF52" i="33"/>
  <c r="AF57" i="26"/>
  <c r="AF57" i="30"/>
  <c r="AF57" i="33"/>
  <c r="CE29" i="33"/>
  <c r="CE52" i="33"/>
  <c r="AF64" i="25"/>
  <c r="AF64" i="26"/>
  <c r="CE78" i="32"/>
  <c r="AF87" i="33"/>
  <c r="CE74" i="33"/>
  <c r="AE19" i="26"/>
  <c r="AE19" i="33"/>
  <c r="AE29" i="33"/>
  <c r="AE55" i="33"/>
  <c r="AE44" i="26"/>
  <c r="AE52" i="33"/>
  <c r="AE57" i="26"/>
  <c r="CD19" i="33"/>
  <c r="CD29" i="33"/>
  <c r="CD52" i="33"/>
  <c r="AE64" i="25"/>
  <c r="AE87" i="33"/>
  <c r="CD74" i="33"/>
  <c r="AD19" i="26"/>
  <c r="AD19" i="33"/>
  <c r="AD29" i="33"/>
  <c r="AD55" i="33"/>
  <c r="AD44" i="26"/>
  <c r="AD44" i="33"/>
  <c r="CC44" i="33"/>
  <c r="AD52" i="33"/>
  <c r="AD57" i="26"/>
  <c r="CC29" i="33"/>
  <c r="CC52" i="33"/>
  <c r="AD64" i="25"/>
  <c r="AD87" i="33"/>
  <c r="CC74" i="33"/>
  <c r="AY19" i="26"/>
  <c r="AY25" i="33"/>
  <c r="AY29" i="33"/>
  <c r="AY55" i="33"/>
  <c r="AY44" i="26"/>
  <c r="AY44" i="30"/>
  <c r="AY52" i="33"/>
  <c r="AY57" i="26"/>
  <c r="CX29" i="33"/>
  <c r="CX52" i="33"/>
  <c r="AY64" i="25"/>
  <c r="AY64" i="29"/>
  <c r="AY87" i="33"/>
  <c r="CX74" i="33"/>
  <c r="D81" i="29"/>
  <c r="E81" i="29"/>
  <c r="F81" i="29"/>
  <c r="G81" i="29"/>
  <c r="H81" i="29"/>
  <c r="I81" i="29"/>
  <c r="J81" i="29"/>
  <c r="K81" i="29"/>
  <c r="L81" i="29"/>
  <c r="M81" i="29"/>
  <c r="N81" i="29"/>
  <c r="O81" i="29"/>
  <c r="P81" i="29"/>
  <c r="Q81" i="29"/>
  <c r="R81" i="29"/>
  <c r="S81" i="29"/>
  <c r="T81" i="29"/>
  <c r="U81" i="29"/>
  <c r="V81" i="29"/>
  <c r="W81" i="29"/>
  <c r="X81" i="29"/>
  <c r="Y81" i="29"/>
  <c r="Z81" i="29"/>
  <c r="AA81" i="29"/>
  <c r="AB81" i="29"/>
  <c r="AC81" i="29"/>
  <c r="AD81" i="29"/>
  <c r="D67" i="29"/>
  <c r="E67" i="29"/>
  <c r="F67" i="29"/>
  <c r="G67" i="29"/>
  <c r="H67" i="29"/>
  <c r="I67" i="29"/>
  <c r="D47" i="29"/>
  <c r="E47" i="29"/>
  <c r="F47" i="29"/>
  <c r="G47" i="29"/>
  <c r="H47" i="29"/>
  <c r="I47" i="29"/>
  <c r="J47" i="29"/>
  <c r="K47" i="29"/>
  <c r="L47" i="29"/>
  <c r="M47" i="29"/>
  <c r="N47" i="29"/>
  <c r="O47" i="29"/>
  <c r="P47" i="29"/>
  <c r="Q47" i="29"/>
  <c r="R47" i="29"/>
  <c r="S47" i="29"/>
  <c r="T47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A19" i="25"/>
  <c r="AY44" i="31"/>
  <c r="AX44" i="31"/>
  <c r="AW44" i="31"/>
  <c r="AV44" i="31"/>
  <c r="AU44" i="31"/>
  <c r="AT44" i="31"/>
  <c r="AS44" i="31"/>
  <c r="AR44" i="31"/>
  <c r="AQ44" i="31"/>
  <c r="AP44" i="31"/>
  <c r="AO44" i="31"/>
  <c r="AN44" i="31"/>
  <c r="AM44" i="31"/>
  <c r="AL44" i="31"/>
  <c r="AK44" i="31"/>
  <c r="AJ44" i="31"/>
  <c r="AI44" i="31"/>
  <c r="AH44" i="31"/>
  <c r="AG44" i="31"/>
  <c r="AF44" i="31"/>
  <c r="AE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C44" i="31"/>
  <c r="AY33" i="31"/>
  <c r="AX33" i="31"/>
  <c r="AW33" i="31"/>
  <c r="AV33" i="31"/>
  <c r="AU33" i="31"/>
  <c r="AT33" i="31"/>
  <c r="AS33" i="31"/>
  <c r="AR33" i="31"/>
  <c r="AQ33" i="31"/>
  <c r="AP33" i="31"/>
  <c r="AO33" i="31"/>
  <c r="AN33" i="31"/>
  <c r="AM33" i="31"/>
  <c r="AL33" i="31"/>
  <c r="AK33" i="31"/>
  <c r="AJ33" i="31"/>
  <c r="AI33" i="31"/>
  <c r="AH33" i="31"/>
  <c r="AG33" i="31"/>
  <c r="AF33" i="31"/>
  <c r="AE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O33" i="31"/>
  <c r="N33" i="31"/>
  <c r="M33" i="31"/>
  <c r="L33" i="31"/>
  <c r="K33" i="31"/>
  <c r="J33" i="31"/>
  <c r="I33" i="31"/>
  <c r="H33" i="31"/>
  <c r="G33" i="31"/>
  <c r="F33" i="31"/>
  <c r="E33" i="31"/>
  <c r="D33" i="31"/>
  <c r="C33" i="31"/>
  <c r="BC78" i="32"/>
  <c r="H78" i="30"/>
  <c r="BH78" i="32"/>
  <c r="BI78" i="32"/>
  <c r="BJ78" i="32"/>
  <c r="BL78" i="32"/>
  <c r="BM78" i="32"/>
  <c r="BN78" i="32"/>
  <c r="BO78" i="32"/>
  <c r="BR78" i="32"/>
  <c r="BS78" i="32"/>
  <c r="BX78" i="32"/>
  <c r="Y78" i="30"/>
  <c r="BZ78" i="32"/>
  <c r="CA78" i="32"/>
  <c r="CB78" i="32"/>
  <c r="AC78" i="30"/>
  <c r="AT78" i="30"/>
  <c r="AX78" i="30"/>
  <c r="D64" i="25"/>
  <c r="D64" i="35"/>
  <c r="D64" i="26"/>
  <c r="E64" i="25"/>
  <c r="F64" i="25"/>
  <c r="F64" i="32"/>
  <c r="G64" i="25"/>
  <c r="G64" i="26"/>
  <c r="G64" i="30"/>
  <c r="H64" i="25"/>
  <c r="I64" i="25"/>
  <c r="J64" i="25"/>
  <c r="K64" i="25"/>
  <c r="K64" i="34"/>
  <c r="K64" i="26"/>
  <c r="K64" i="30"/>
  <c r="L64" i="25"/>
  <c r="L64" i="26"/>
  <c r="M64" i="25"/>
  <c r="N64" i="25"/>
  <c r="N64" i="32"/>
  <c r="O64" i="25"/>
  <c r="P64" i="25"/>
  <c r="P64" i="26"/>
  <c r="P64" i="30"/>
  <c r="Q64" i="25"/>
  <c r="R64" i="25"/>
  <c r="R64" i="26"/>
  <c r="R64" i="30"/>
  <c r="S64" i="25"/>
  <c r="S64" i="26"/>
  <c r="S64" i="30"/>
  <c r="T64" i="25"/>
  <c r="T64" i="26"/>
  <c r="T64" i="30"/>
  <c r="U64" i="25"/>
  <c r="V64" i="25"/>
  <c r="V64" i="32"/>
  <c r="W64" i="25"/>
  <c r="X64" i="25"/>
  <c r="X64" i="26"/>
  <c r="Y64" i="25"/>
  <c r="Z64" i="25"/>
  <c r="Z64" i="26"/>
  <c r="AA64" i="25"/>
  <c r="AA64" i="26"/>
  <c r="AA64" i="30"/>
  <c r="AB64" i="25"/>
  <c r="AB64" i="29"/>
  <c r="AC64" i="25"/>
  <c r="AC64" i="34"/>
  <c r="AL64" i="30"/>
  <c r="AT64" i="30"/>
  <c r="C64" i="25"/>
  <c r="C64" i="26"/>
  <c r="D57" i="26"/>
  <c r="D57" i="30"/>
  <c r="E57" i="26"/>
  <c r="F57" i="26"/>
  <c r="F57" i="30"/>
  <c r="G57" i="26"/>
  <c r="G57" i="30"/>
  <c r="H57" i="26"/>
  <c r="H57" i="30"/>
  <c r="I57" i="26"/>
  <c r="I57" i="30"/>
  <c r="J57" i="26"/>
  <c r="J57" i="30"/>
  <c r="K57" i="26"/>
  <c r="L57" i="26"/>
  <c r="L57" i="30"/>
  <c r="M57" i="26"/>
  <c r="N57" i="26"/>
  <c r="N57" i="30"/>
  <c r="O57" i="26"/>
  <c r="O57" i="30"/>
  <c r="P57" i="26"/>
  <c r="P57" i="30"/>
  <c r="Q57" i="26"/>
  <c r="Q57" i="30"/>
  <c r="R57" i="26"/>
  <c r="R57" i="30"/>
  <c r="S57" i="26"/>
  <c r="T57" i="26"/>
  <c r="T57" i="30"/>
  <c r="U57" i="26"/>
  <c r="V57" i="26"/>
  <c r="V57" i="30"/>
  <c r="W57" i="26"/>
  <c r="W57" i="30"/>
  <c r="X57" i="26"/>
  <c r="X57" i="30"/>
  <c r="Y57" i="26"/>
  <c r="Y57" i="30"/>
  <c r="Z57" i="26"/>
  <c r="Z57" i="30"/>
  <c r="AA57" i="26"/>
  <c r="AB57" i="26"/>
  <c r="AB57" i="30"/>
  <c r="AC57" i="26"/>
  <c r="AG57" i="30"/>
  <c r="AH57" i="30"/>
  <c r="AL57" i="30"/>
  <c r="AO57" i="30"/>
  <c r="AP57" i="30"/>
  <c r="AT57" i="30"/>
  <c r="AX57" i="30"/>
  <c r="C57" i="26"/>
  <c r="C57" i="30"/>
  <c r="D44" i="26"/>
  <c r="D44" i="30"/>
  <c r="E44" i="26"/>
  <c r="E44" i="30"/>
  <c r="F44" i="26"/>
  <c r="G44" i="26"/>
  <c r="H44" i="26"/>
  <c r="H44" i="30"/>
  <c r="I44" i="26"/>
  <c r="J44" i="26"/>
  <c r="K44" i="26"/>
  <c r="K44" i="30"/>
  <c r="L44" i="26"/>
  <c r="L44" i="30"/>
  <c r="M44" i="26"/>
  <c r="M44" i="30"/>
  <c r="N44" i="26"/>
  <c r="O44" i="26"/>
  <c r="O44" i="30"/>
  <c r="P44" i="26"/>
  <c r="Q44" i="26"/>
  <c r="Q44" i="30"/>
  <c r="R44" i="26"/>
  <c r="S44" i="26"/>
  <c r="S44" i="30"/>
  <c r="T44" i="26"/>
  <c r="T44" i="30"/>
  <c r="U44" i="26"/>
  <c r="V44" i="26"/>
  <c r="W44" i="26"/>
  <c r="W44" i="30"/>
  <c r="X44" i="26"/>
  <c r="X44" i="30"/>
  <c r="Y44" i="26"/>
  <c r="Y44" i="30"/>
  <c r="Z44" i="26"/>
  <c r="AA44" i="26"/>
  <c r="AA44" i="30"/>
  <c r="AB44" i="26"/>
  <c r="AB44" i="30"/>
  <c r="AC44" i="26"/>
  <c r="AC44" i="30"/>
  <c r="AD44" i="30"/>
  <c r="AH44" i="30"/>
  <c r="AK44" i="30"/>
  <c r="AL44" i="30"/>
  <c r="AS44" i="30"/>
  <c r="AX44" i="30"/>
  <c r="C44" i="26"/>
  <c r="E33" i="30"/>
  <c r="F33" i="30"/>
  <c r="G33" i="30"/>
  <c r="J33" i="30"/>
  <c r="K33" i="30"/>
  <c r="M33" i="30"/>
  <c r="N33" i="30"/>
  <c r="R33" i="30"/>
  <c r="AI33" i="30"/>
  <c r="AQ33" i="30"/>
  <c r="AX33" i="30"/>
  <c r="D19" i="26"/>
  <c r="E19" i="26"/>
  <c r="E19" i="30"/>
  <c r="F19" i="26"/>
  <c r="G19" i="26"/>
  <c r="G19" i="30"/>
  <c r="H19" i="26"/>
  <c r="I19" i="26"/>
  <c r="I19" i="30"/>
  <c r="J19" i="26"/>
  <c r="J19" i="30"/>
  <c r="K19" i="26"/>
  <c r="K19" i="30"/>
  <c r="L19" i="26"/>
  <c r="M19" i="26"/>
  <c r="M19" i="30"/>
  <c r="N19" i="26"/>
  <c r="N19" i="30"/>
  <c r="O19" i="26"/>
  <c r="O19" i="30"/>
  <c r="P19" i="26"/>
  <c r="Q19" i="26"/>
  <c r="Q19" i="33"/>
  <c r="BP19" i="33"/>
  <c r="Q19" i="30"/>
  <c r="R19" i="26"/>
  <c r="R19" i="30"/>
  <c r="S19" i="26"/>
  <c r="S19" i="33"/>
  <c r="BR19" i="33"/>
  <c r="S19" i="30"/>
  <c r="T19" i="26"/>
  <c r="U19" i="26"/>
  <c r="U19" i="30"/>
  <c r="V19" i="26"/>
  <c r="W19" i="26"/>
  <c r="W19" i="30"/>
  <c r="X19" i="26"/>
  <c r="Y19" i="26"/>
  <c r="Y19" i="30"/>
  <c r="Z19" i="26"/>
  <c r="Z19" i="30"/>
  <c r="AA19" i="26"/>
  <c r="AA19" i="30"/>
  <c r="AB19" i="26"/>
  <c r="AC19" i="26"/>
  <c r="AC19" i="30"/>
  <c r="AD19" i="30"/>
  <c r="AE19" i="30"/>
  <c r="AF19" i="30"/>
  <c r="AJ19" i="30"/>
  <c r="AM19" i="30"/>
  <c r="AN19" i="30"/>
  <c r="AP19" i="30"/>
  <c r="AQ19" i="30"/>
  <c r="AR19" i="30"/>
  <c r="AV19" i="30"/>
  <c r="AX19" i="30"/>
  <c r="C19" i="26"/>
  <c r="C19" i="30"/>
  <c r="D78" i="29"/>
  <c r="E78" i="29"/>
  <c r="I78" i="29"/>
  <c r="L78" i="29"/>
  <c r="M78" i="29"/>
  <c r="P78" i="29"/>
  <c r="T78" i="29"/>
  <c r="U78" i="29"/>
  <c r="Y78" i="29"/>
  <c r="AB78" i="29"/>
  <c r="AC78" i="29"/>
  <c r="AF78" i="29"/>
  <c r="AI78" i="29"/>
  <c r="AJ78" i="29"/>
  <c r="AK78" i="29"/>
  <c r="AN78" i="29"/>
  <c r="AQ78" i="29"/>
  <c r="AR78" i="29"/>
  <c r="AU78" i="29"/>
  <c r="AX78" i="29"/>
  <c r="C78" i="29"/>
  <c r="D64" i="29"/>
  <c r="G64" i="29"/>
  <c r="K64" i="29"/>
  <c r="L64" i="29"/>
  <c r="S64" i="29"/>
  <c r="T64" i="29"/>
  <c r="X64" i="29"/>
  <c r="AA64" i="29"/>
  <c r="AF64" i="29"/>
  <c r="AH64" i="29"/>
  <c r="AL64" i="29"/>
  <c r="AN64" i="29"/>
  <c r="AT64" i="29"/>
  <c r="AU64" i="29"/>
  <c r="C64" i="29"/>
  <c r="D57" i="25"/>
  <c r="E57" i="25"/>
  <c r="F57" i="25"/>
  <c r="F57" i="29"/>
  <c r="G57" i="25"/>
  <c r="G57" i="29"/>
  <c r="H57" i="25"/>
  <c r="H57" i="29"/>
  <c r="I57" i="25"/>
  <c r="J57" i="25"/>
  <c r="J57" i="29"/>
  <c r="K57" i="25"/>
  <c r="L57" i="25"/>
  <c r="L57" i="29"/>
  <c r="M57" i="25"/>
  <c r="N57" i="25"/>
  <c r="O57" i="25"/>
  <c r="O57" i="29"/>
  <c r="P57" i="25"/>
  <c r="Q57" i="25"/>
  <c r="BP57" i="32"/>
  <c r="R57" i="25"/>
  <c r="S57" i="25"/>
  <c r="T57" i="25"/>
  <c r="T57" i="29"/>
  <c r="U57" i="25"/>
  <c r="V57" i="25"/>
  <c r="V57" i="29"/>
  <c r="W57" i="25"/>
  <c r="X57" i="25"/>
  <c r="X57" i="29"/>
  <c r="Y57" i="25"/>
  <c r="BX57" i="32"/>
  <c r="Z57" i="25"/>
  <c r="Z57" i="29"/>
  <c r="AA57" i="25"/>
  <c r="AB57" i="25"/>
  <c r="AB57" i="29"/>
  <c r="AC57" i="25"/>
  <c r="AD57" i="25"/>
  <c r="AE57" i="25"/>
  <c r="AE57" i="29"/>
  <c r="AF57" i="25"/>
  <c r="AF57" i="29"/>
  <c r="AG57" i="25"/>
  <c r="CF57" i="32"/>
  <c r="AH57" i="25"/>
  <c r="AI57" i="25"/>
  <c r="AJ57" i="25"/>
  <c r="AJ57" i="35"/>
  <c r="AJ57" i="29"/>
  <c r="AK57" i="25"/>
  <c r="AL57" i="25"/>
  <c r="AL57" i="29"/>
  <c r="AM57" i="25"/>
  <c r="AN57" i="25"/>
  <c r="AN57" i="29"/>
  <c r="AO57" i="25"/>
  <c r="CN57" i="32"/>
  <c r="AP57" i="25"/>
  <c r="AP57" i="29"/>
  <c r="AQ57" i="25"/>
  <c r="AR57" i="25"/>
  <c r="AR57" i="29"/>
  <c r="AS57" i="25"/>
  <c r="AT57" i="25"/>
  <c r="AU57" i="25"/>
  <c r="AU57" i="29"/>
  <c r="AV57" i="25"/>
  <c r="AW57" i="25"/>
  <c r="CV57" i="32"/>
  <c r="AX57" i="25"/>
  <c r="AY57" i="25"/>
  <c r="C57" i="25"/>
  <c r="C57" i="29"/>
  <c r="D44" i="25"/>
  <c r="E44" i="25"/>
  <c r="E44" i="29"/>
  <c r="F44" i="25"/>
  <c r="G44" i="25"/>
  <c r="G44" i="29"/>
  <c r="H44" i="25"/>
  <c r="BG44" i="32"/>
  <c r="I44" i="25"/>
  <c r="I44" i="29"/>
  <c r="J44" i="25"/>
  <c r="K44" i="25"/>
  <c r="K44" i="29"/>
  <c r="L44" i="25"/>
  <c r="BK44" i="32"/>
  <c r="M44" i="25"/>
  <c r="N44" i="25"/>
  <c r="N44" i="29"/>
  <c r="O44" i="25"/>
  <c r="P44" i="25"/>
  <c r="BO44" i="32"/>
  <c r="Q44" i="25"/>
  <c r="R44" i="25"/>
  <c r="S44" i="25"/>
  <c r="T44" i="25"/>
  <c r="U44" i="25"/>
  <c r="U44" i="29"/>
  <c r="V44" i="25"/>
  <c r="W44" i="25"/>
  <c r="W44" i="29"/>
  <c r="X44" i="25"/>
  <c r="BW44" i="32"/>
  <c r="Y44" i="25"/>
  <c r="Y44" i="29"/>
  <c r="Z44" i="25"/>
  <c r="AA44" i="25"/>
  <c r="AA44" i="29"/>
  <c r="AB44" i="25"/>
  <c r="AC44" i="25"/>
  <c r="AC44" i="29"/>
  <c r="AD44" i="25"/>
  <c r="AD44" i="29"/>
  <c r="AE44" i="25"/>
  <c r="AF44" i="25"/>
  <c r="CE44" i="32"/>
  <c r="AG44" i="25"/>
  <c r="AG44" i="29"/>
  <c r="AH44" i="25"/>
  <c r="AI44" i="25"/>
  <c r="AI44" i="29"/>
  <c r="AJ44" i="25"/>
  <c r="AK44" i="25"/>
  <c r="AK44" i="29"/>
  <c r="AL44" i="25"/>
  <c r="AM44" i="25"/>
  <c r="AM44" i="29"/>
  <c r="AN44" i="25"/>
  <c r="CM44" i="32"/>
  <c r="AO44" i="25"/>
  <c r="AO44" i="29"/>
  <c r="AP44" i="25"/>
  <c r="AQ44" i="25"/>
  <c r="AQ44" i="29"/>
  <c r="AR44" i="25"/>
  <c r="AS44" i="25"/>
  <c r="AT44" i="25"/>
  <c r="AT44" i="29"/>
  <c r="AU44" i="25"/>
  <c r="AU44" i="29"/>
  <c r="AV44" i="25"/>
  <c r="CU44" i="32"/>
  <c r="AW44" i="25"/>
  <c r="AX44" i="25"/>
  <c r="AY44" i="25"/>
  <c r="AY44" i="35"/>
  <c r="AY44" i="29"/>
  <c r="C44" i="25"/>
  <c r="D19" i="25"/>
  <c r="D19" i="29"/>
  <c r="E19" i="25"/>
  <c r="F19" i="25"/>
  <c r="G19" i="25"/>
  <c r="H19" i="25"/>
  <c r="H19" i="29"/>
  <c r="I19" i="25"/>
  <c r="J19" i="25"/>
  <c r="J19" i="29"/>
  <c r="K19" i="25"/>
  <c r="L19" i="25"/>
  <c r="L19" i="29"/>
  <c r="M19" i="25"/>
  <c r="N19" i="25"/>
  <c r="N19" i="29"/>
  <c r="O19" i="25"/>
  <c r="P19" i="25"/>
  <c r="Q19" i="25"/>
  <c r="R19" i="25"/>
  <c r="R19" i="35"/>
  <c r="R19" i="29"/>
  <c r="S19" i="25"/>
  <c r="S19" i="29"/>
  <c r="T19" i="25"/>
  <c r="T19" i="29"/>
  <c r="U19" i="25"/>
  <c r="V19" i="25"/>
  <c r="V19" i="29"/>
  <c r="W19" i="25"/>
  <c r="X19" i="25"/>
  <c r="X19" i="29"/>
  <c r="Y19" i="25"/>
  <c r="Z19" i="25"/>
  <c r="AA19" i="29"/>
  <c r="AB19" i="25"/>
  <c r="AC19" i="25"/>
  <c r="AC19" i="35"/>
  <c r="AC19" i="29"/>
  <c r="AD19" i="25"/>
  <c r="AE19" i="25"/>
  <c r="AE19" i="29"/>
  <c r="AF19" i="25"/>
  <c r="AG19" i="25"/>
  <c r="AG19" i="35"/>
  <c r="AG19" i="29"/>
  <c r="AH19" i="25"/>
  <c r="AH19" i="29"/>
  <c r="AI19" i="25"/>
  <c r="AI19" i="35"/>
  <c r="AI19" i="29"/>
  <c r="AJ19" i="25"/>
  <c r="AJ19" i="29"/>
  <c r="AK19" i="25"/>
  <c r="AK19" i="29"/>
  <c r="AK19" i="35"/>
  <c r="AL19" i="25"/>
  <c r="AL19" i="29"/>
  <c r="AM19" i="25"/>
  <c r="AN19" i="25"/>
  <c r="AN19" i="29"/>
  <c r="AO19" i="25"/>
  <c r="AO19" i="35"/>
  <c r="AO19" i="29"/>
  <c r="AP19" i="25"/>
  <c r="AQ19" i="25"/>
  <c r="AQ19" i="29"/>
  <c r="AR19" i="25"/>
  <c r="AS19" i="25"/>
  <c r="AS19" i="35"/>
  <c r="AS19" i="29"/>
  <c r="AT19" i="25"/>
  <c r="AT19" i="29"/>
  <c r="AU19" i="25"/>
  <c r="AU19" i="35"/>
  <c r="AU19" i="29"/>
  <c r="AV19" i="25"/>
  <c r="AV19" i="29"/>
  <c r="AW19" i="25"/>
  <c r="AW19" i="29"/>
  <c r="AW19" i="35"/>
  <c r="AX19" i="25"/>
  <c r="AX19" i="29"/>
  <c r="AY19" i="25"/>
  <c r="AY19" i="29"/>
  <c r="C19" i="25"/>
  <c r="C19" i="29"/>
  <c r="D78" i="35"/>
  <c r="I78" i="35"/>
  <c r="M78" i="35"/>
  <c r="P78" i="35"/>
  <c r="T78" i="35"/>
  <c r="Y78" i="35"/>
  <c r="AB78" i="35"/>
  <c r="AC78" i="35"/>
  <c r="AF78" i="35"/>
  <c r="AI78" i="35"/>
  <c r="AJ78" i="35"/>
  <c r="AK78" i="35"/>
  <c r="AM78" i="35"/>
  <c r="AN78" i="35"/>
  <c r="AR78" i="35"/>
  <c r="AS78" i="35"/>
  <c r="AU78" i="35"/>
  <c r="AX78" i="35"/>
  <c r="AY78" i="35"/>
  <c r="C78" i="35"/>
  <c r="G64" i="35"/>
  <c r="H64" i="35"/>
  <c r="K64" i="35"/>
  <c r="L64" i="35"/>
  <c r="P64" i="35"/>
  <c r="S64" i="35"/>
  <c r="T64" i="35"/>
  <c r="X64" i="35"/>
  <c r="AA64" i="35"/>
  <c r="AE64" i="35"/>
  <c r="AF64" i="35"/>
  <c r="AL64" i="35"/>
  <c r="AN64" i="35"/>
  <c r="AQ64" i="35"/>
  <c r="AT64" i="35"/>
  <c r="AU64" i="35"/>
  <c r="AY64" i="35"/>
  <c r="F57" i="35"/>
  <c r="G57" i="35"/>
  <c r="J57" i="35"/>
  <c r="L57" i="35"/>
  <c r="O57" i="35"/>
  <c r="R57" i="35"/>
  <c r="T57" i="35"/>
  <c r="V57" i="35"/>
  <c r="X57" i="35"/>
  <c r="Z57" i="35"/>
  <c r="AB57" i="35"/>
  <c r="AE57" i="35"/>
  <c r="AF57" i="35"/>
  <c r="AL57" i="35"/>
  <c r="AM57" i="35"/>
  <c r="AN57" i="35"/>
  <c r="AP57" i="35"/>
  <c r="AR57" i="35"/>
  <c r="AT57" i="35"/>
  <c r="AU57" i="35"/>
  <c r="C57" i="35"/>
  <c r="E44" i="35"/>
  <c r="G44" i="35"/>
  <c r="I44" i="35"/>
  <c r="K44" i="35"/>
  <c r="N44" i="35"/>
  <c r="U44" i="35"/>
  <c r="V44" i="35"/>
  <c r="W44" i="35"/>
  <c r="Y44" i="35"/>
  <c r="AA44" i="35"/>
  <c r="AC44" i="35"/>
  <c r="AD44" i="35"/>
  <c r="AG44" i="35"/>
  <c r="AK44" i="35"/>
  <c r="AM44" i="35"/>
  <c r="AO44" i="35"/>
  <c r="AQ44" i="35"/>
  <c r="AT44" i="35"/>
  <c r="AU44" i="35"/>
  <c r="D19" i="35"/>
  <c r="J19" i="35"/>
  <c r="L19" i="35"/>
  <c r="N19" i="35"/>
  <c r="S19" i="35"/>
  <c r="T19" i="35"/>
  <c r="V19" i="35"/>
  <c r="X19" i="35"/>
  <c r="AA19" i="35"/>
  <c r="AB19" i="35"/>
  <c r="AE19" i="35"/>
  <c r="AH19" i="35"/>
  <c r="AJ19" i="35"/>
  <c r="AL19" i="35"/>
  <c r="AQ19" i="35"/>
  <c r="AR19" i="35"/>
  <c r="AT19" i="35"/>
  <c r="AV19" i="35"/>
  <c r="AX19" i="35"/>
  <c r="AY19" i="35"/>
  <c r="C19" i="35"/>
  <c r="D78" i="34"/>
  <c r="E78" i="34"/>
  <c r="I78" i="34"/>
  <c r="J78" i="34"/>
  <c r="M78" i="34"/>
  <c r="N78" i="34"/>
  <c r="O78" i="34"/>
  <c r="P78" i="34"/>
  <c r="T78" i="34"/>
  <c r="W78" i="34"/>
  <c r="Y78" i="34"/>
  <c r="Z78" i="34"/>
  <c r="AB78" i="34"/>
  <c r="AC78" i="34"/>
  <c r="AF78" i="34"/>
  <c r="AI78" i="34"/>
  <c r="AJ78" i="34"/>
  <c r="AK78" i="34"/>
  <c r="AL78" i="34"/>
  <c r="AM78" i="34"/>
  <c r="AQ78" i="34"/>
  <c r="AR78" i="34"/>
  <c r="AT78" i="34"/>
  <c r="AU78" i="34"/>
  <c r="AX78" i="34"/>
  <c r="C78" i="34"/>
  <c r="D64" i="34"/>
  <c r="E64" i="34"/>
  <c r="G64" i="34"/>
  <c r="H64" i="34"/>
  <c r="I64" i="34"/>
  <c r="L64" i="34"/>
  <c r="M64" i="34"/>
  <c r="Q64" i="34"/>
  <c r="R64" i="34"/>
  <c r="S64" i="34"/>
  <c r="T64" i="34"/>
  <c r="U64" i="34"/>
  <c r="W64" i="34"/>
  <c r="X64" i="34"/>
  <c r="Y64" i="34"/>
  <c r="Z64" i="34"/>
  <c r="AA64" i="34"/>
  <c r="AD64" i="34"/>
  <c r="AE64" i="34"/>
  <c r="AF64" i="34"/>
  <c r="AG64" i="34"/>
  <c r="AH64" i="34"/>
  <c r="AI64" i="34"/>
  <c r="AK64" i="34"/>
  <c r="AL64" i="34"/>
  <c r="AN64" i="34"/>
  <c r="AO64" i="34"/>
  <c r="AQ64" i="34"/>
  <c r="AS64" i="34"/>
  <c r="AT64" i="34"/>
  <c r="AU64" i="34"/>
  <c r="AV64" i="34"/>
  <c r="AW64" i="34"/>
  <c r="F57" i="34"/>
  <c r="G57" i="34"/>
  <c r="J57" i="34"/>
  <c r="L57" i="34"/>
  <c r="O57" i="34"/>
  <c r="P57" i="34"/>
  <c r="S57" i="34"/>
  <c r="V57" i="34"/>
  <c r="X57" i="34"/>
  <c r="Z57" i="34"/>
  <c r="AA57" i="34"/>
  <c r="AB57" i="34"/>
  <c r="AE57" i="34"/>
  <c r="AF57" i="34"/>
  <c r="AI57" i="34"/>
  <c r="AJ57" i="34"/>
  <c r="AL57" i="34"/>
  <c r="AN57" i="34"/>
  <c r="AP57" i="34"/>
  <c r="AQ57" i="34"/>
  <c r="AR57" i="34"/>
  <c r="AU57" i="34"/>
  <c r="AY57" i="34"/>
  <c r="C57" i="34"/>
  <c r="E44" i="34"/>
  <c r="G44" i="34"/>
  <c r="I44" i="34"/>
  <c r="K44" i="34"/>
  <c r="N44" i="34"/>
  <c r="O44" i="34"/>
  <c r="R44" i="34"/>
  <c r="U44" i="34"/>
  <c r="W44" i="34"/>
  <c r="Y44" i="34"/>
  <c r="AA44" i="34"/>
  <c r="AC44" i="34"/>
  <c r="AD44" i="34"/>
  <c r="AE44" i="34"/>
  <c r="AG44" i="34"/>
  <c r="AH44" i="34"/>
  <c r="AI44" i="34"/>
  <c r="AK44" i="34"/>
  <c r="AM44" i="34"/>
  <c r="AO44" i="34"/>
  <c r="AP44" i="34"/>
  <c r="AQ44" i="34"/>
  <c r="AS44" i="34"/>
  <c r="AT44" i="34"/>
  <c r="AU44" i="34"/>
  <c r="AX44" i="34"/>
  <c r="AY44" i="34"/>
  <c r="D19" i="34"/>
  <c r="F19" i="34"/>
  <c r="G19" i="34"/>
  <c r="H19" i="34"/>
  <c r="I19" i="34"/>
  <c r="J19" i="34"/>
  <c r="K19" i="34"/>
  <c r="L19" i="34"/>
  <c r="N19" i="34"/>
  <c r="O19" i="34"/>
  <c r="P19" i="34"/>
  <c r="Q19" i="34"/>
  <c r="R19" i="34"/>
  <c r="S19" i="34"/>
  <c r="T19" i="34"/>
  <c r="U19" i="34"/>
  <c r="V19" i="34"/>
  <c r="W19" i="34"/>
  <c r="X19" i="34"/>
  <c r="Y19" i="34"/>
  <c r="Z19" i="34"/>
  <c r="AA19" i="34"/>
  <c r="AB19" i="34"/>
  <c r="AC19" i="34"/>
  <c r="AD19" i="34"/>
  <c r="AE19" i="34"/>
  <c r="AF19" i="34"/>
  <c r="AG19" i="34"/>
  <c r="AH19" i="34"/>
  <c r="AI19" i="34"/>
  <c r="AJ19" i="34"/>
  <c r="AK19" i="34"/>
  <c r="AL19" i="34"/>
  <c r="AM19" i="34"/>
  <c r="AN19" i="34"/>
  <c r="AO19" i="34"/>
  <c r="AQ19" i="34"/>
  <c r="AR19" i="34"/>
  <c r="AS19" i="34"/>
  <c r="AT19" i="34"/>
  <c r="AU19" i="34"/>
  <c r="AV19" i="34"/>
  <c r="AW19" i="34"/>
  <c r="AX19" i="34"/>
  <c r="AY19" i="34"/>
  <c r="C19" i="34"/>
  <c r="G64" i="33"/>
  <c r="BF64" i="33"/>
  <c r="BF74" i="33"/>
  <c r="BF76" i="33"/>
  <c r="K64" i="33"/>
  <c r="BJ64" i="33"/>
  <c r="P64" i="33"/>
  <c r="BO64" i="33"/>
  <c r="R64" i="33"/>
  <c r="BQ64" i="33"/>
  <c r="S64" i="33"/>
  <c r="BR64" i="33"/>
  <c r="T64" i="33"/>
  <c r="BS64" i="33"/>
  <c r="AA64" i="33"/>
  <c r="BZ64" i="33"/>
  <c r="D57" i="33"/>
  <c r="F57" i="33"/>
  <c r="BE57" i="33"/>
  <c r="G57" i="33"/>
  <c r="BF57" i="33"/>
  <c r="H57" i="33"/>
  <c r="BG57" i="33"/>
  <c r="I57" i="33"/>
  <c r="BH57" i="33"/>
  <c r="J57" i="33"/>
  <c r="BI57" i="33"/>
  <c r="BI62" i="33"/>
  <c r="L57" i="33"/>
  <c r="BK57" i="33"/>
  <c r="N57" i="33"/>
  <c r="BM57" i="33"/>
  <c r="O57" i="33"/>
  <c r="BN57" i="33"/>
  <c r="P57" i="33"/>
  <c r="BO57" i="33"/>
  <c r="Q57" i="33"/>
  <c r="BP57" i="33"/>
  <c r="R57" i="33"/>
  <c r="BQ57" i="33"/>
  <c r="T57" i="33"/>
  <c r="BS57" i="33"/>
  <c r="V57" i="33"/>
  <c r="BU57" i="33"/>
  <c r="W57" i="33"/>
  <c r="BV57" i="33"/>
  <c r="X57" i="33"/>
  <c r="BW57" i="33"/>
  <c r="Y57" i="33"/>
  <c r="BX57" i="33"/>
  <c r="Z57" i="33"/>
  <c r="BY57" i="33"/>
  <c r="AB57" i="33"/>
  <c r="CA57" i="33"/>
  <c r="C57" i="33"/>
  <c r="BB57" i="33"/>
  <c r="D44" i="33"/>
  <c r="BC44" i="33"/>
  <c r="E44" i="33"/>
  <c r="BD44" i="33"/>
  <c r="H44" i="33"/>
  <c r="BG44" i="33"/>
  <c r="K44" i="33"/>
  <c r="BJ44" i="33"/>
  <c r="L44" i="33"/>
  <c r="BK44" i="33"/>
  <c r="M44" i="33"/>
  <c r="BL44" i="33"/>
  <c r="O44" i="33"/>
  <c r="BN44" i="33"/>
  <c r="Q44" i="33"/>
  <c r="BP44" i="33"/>
  <c r="S44" i="33"/>
  <c r="BR44" i="33"/>
  <c r="T44" i="33"/>
  <c r="BS44" i="33"/>
  <c r="W44" i="33"/>
  <c r="BV44" i="33"/>
  <c r="X44" i="33"/>
  <c r="BW44" i="33"/>
  <c r="Y44" i="33"/>
  <c r="BX44" i="33"/>
  <c r="AA44" i="33"/>
  <c r="BZ44" i="33"/>
  <c r="AB44" i="33"/>
  <c r="CA44" i="33"/>
  <c r="AC44" i="33"/>
  <c r="CB44" i="33"/>
  <c r="E19" i="33"/>
  <c r="BD19" i="33"/>
  <c r="BD29" i="33"/>
  <c r="BD31" i="33"/>
  <c r="G19" i="33"/>
  <c r="BF19" i="33"/>
  <c r="I19" i="33"/>
  <c r="BH19" i="33"/>
  <c r="J19" i="33"/>
  <c r="BI19" i="33"/>
  <c r="BI29" i="33"/>
  <c r="BI31" i="33"/>
  <c r="K19" i="33"/>
  <c r="BJ19" i="33"/>
  <c r="M19" i="33"/>
  <c r="BL19" i="33"/>
  <c r="N19" i="33"/>
  <c r="BM19" i="33"/>
  <c r="O19" i="33"/>
  <c r="BN19" i="33"/>
  <c r="R19" i="33"/>
  <c r="BQ19" i="33"/>
  <c r="U19" i="33"/>
  <c r="BT19" i="33"/>
  <c r="W19" i="33"/>
  <c r="BV19" i="33"/>
  <c r="Y19" i="33"/>
  <c r="BX19" i="33"/>
  <c r="Z19" i="33"/>
  <c r="BY19" i="33"/>
  <c r="AA19" i="33"/>
  <c r="BZ19" i="33"/>
  <c r="AC19" i="33"/>
  <c r="CB19" i="33"/>
  <c r="CB29" i="33"/>
  <c r="CB31" i="33"/>
  <c r="C19" i="33"/>
  <c r="BB19" i="33"/>
  <c r="BC64" i="32"/>
  <c r="BD64" i="32"/>
  <c r="BF64" i="32"/>
  <c r="BG64" i="32"/>
  <c r="BJ64" i="32"/>
  <c r="BK64" i="32"/>
  <c r="BL64" i="32"/>
  <c r="BN64" i="32"/>
  <c r="BO64" i="32"/>
  <c r="BP64" i="32"/>
  <c r="BQ64" i="32"/>
  <c r="BR64" i="32"/>
  <c r="BS64" i="32"/>
  <c r="BT64" i="32"/>
  <c r="BW64" i="32"/>
  <c r="BX64" i="32"/>
  <c r="BY64" i="32"/>
  <c r="BZ64" i="32"/>
  <c r="CB64" i="32"/>
  <c r="CC64" i="32"/>
  <c r="CD64" i="32"/>
  <c r="CE64" i="32"/>
  <c r="CG64" i="32"/>
  <c r="CH64" i="32"/>
  <c r="CJ64" i="32"/>
  <c r="CK64" i="32"/>
  <c r="CM64" i="32"/>
  <c r="CN64" i="32"/>
  <c r="CO64" i="32"/>
  <c r="CP64" i="32"/>
  <c r="CQ64" i="32"/>
  <c r="CR64" i="32"/>
  <c r="CS64" i="32"/>
  <c r="CT64" i="32"/>
  <c r="BB64" i="32"/>
  <c r="BE57" i="32"/>
  <c r="BF57" i="32"/>
  <c r="BG57" i="32"/>
  <c r="BI57" i="32"/>
  <c r="BK57" i="32"/>
  <c r="BL57" i="32"/>
  <c r="BM57" i="32"/>
  <c r="BN57" i="32"/>
  <c r="BO57" i="32"/>
  <c r="BQ57" i="32"/>
  <c r="BR57" i="32"/>
  <c r="BT57" i="32"/>
  <c r="BU57" i="32"/>
  <c r="BW57" i="32"/>
  <c r="BY57" i="32"/>
  <c r="BZ57" i="32"/>
  <c r="CA57" i="32"/>
  <c r="CB57" i="32"/>
  <c r="CC57" i="32"/>
  <c r="CD57" i="32"/>
  <c r="CE57" i="32"/>
  <c r="CH57" i="32"/>
  <c r="CI57" i="32"/>
  <c r="CJ57" i="32"/>
  <c r="CK57" i="32"/>
  <c r="CM57" i="32"/>
  <c r="CO57" i="32"/>
  <c r="CP57" i="32"/>
  <c r="CQ57" i="32"/>
  <c r="CS57" i="32"/>
  <c r="CT57" i="32"/>
  <c r="CW57" i="32"/>
  <c r="CX57" i="32"/>
  <c r="BB57" i="32"/>
  <c r="BC44" i="32"/>
  <c r="BD44" i="32"/>
  <c r="BE44" i="32"/>
  <c r="BF44" i="32"/>
  <c r="BH44" i="32"/>
  <c r="BJ44" i="32"/>
  <c r="BM44" i="32"/>
  <c r="BN44" i="32"/>
  <c r="BP44" i="32"/>
  <c r="BQ44" i="32"/>
  <c r="BS44" i="32"/>
  <c r="BT44" i="32"/>
  <c r="BU44" i="32"/>
  <c r="BV44" i="32"/>
  <c r="BX44" i="32"/>
  <c r="BZ44" i="32"/>
  <c r="CA44" i="32"/>
  <c r="CB44" i="32"/>
  <c r="CC44" i="32"/>
  <c r="CD44" i="32"/>
  <c r="CF44" i="32"/>
  <c r="CG44" i="32"/>
  <c r="CI44" i="32"/>
  <c r="CJ44" i="32"/>
  <c r="CK44" i="32"/>
  <c r="CL44" i="32"/>
  <c r="CN44" i="32"/>
  <c r="CO44" i="32"/>
  <c r="CP44" i="32"/>
  <c r="CQ44" i="32"/>
  <c r="CR44" i="32"/>
  <c r="CS44" i="32"/>
  <c r="CT44" i="32"/>
  <c r="CW44" i="32"/>
  <c r="CX44" i="32"/>
  <c r="BB44" i="32"/>
  <c r="BC19" i="32"/>
  <c r="BE19" i="32"/>
  <c r="BF19" i="32"/>
  <c r="BG19" i="32"/>
  <c r="BH19" i="32"/>
  <c r="BI19" i="32"/>
  <c r="BK19" i="32"/>
  <c r="BM19" i="32"/>
  <c r="BN19" i="32"/>
  <c r="BO19" i="32"/>
  <c r="BP19" i="32"/>
  <c r="BQ19" i="32"/>
  <c r="BR19" i="32"/>
  <c r="BS19" i="32"/>
  <c r="BT19" i="32"/>
  <c r="BU19" i="32"/>
  <c r="BV19" i="32"/>
  <c r="BW19" i="32"/>
  <c r="BX19" i="32"/>
  <c r="BY19" i="32"/>
  <c r="BZ19" i="32"/>
  <c r="CB19" i="32"/>
  <c r="CC19" i="32"/>
  <c r="CD19" i="32"/>
  <c r="CE19" i="32"/>
  <c r="CF19" i="32"/>
  <c r="CG19" i="32"/>
  <c r="CH19" i="32"/>
  <c r="CI19" i="32"/>
  <c r="CJ19" i="32"/>
  <c r="CK19" i="32"/>
  <c r="CL19" i="32"/>
  <c r="CM19" i="32"/>
  <c r="CN19" i="32"/>
  <c r="CP19" i="32"/>
  <c r="CQ19" i="32"/>
  <c r="CR19" i="32"/>
  <c r="CS19" i="32"/>
  <c r="CT19" i="32"/>
  <c r="CU19" i="32"/>
  <c r="CV19" i="32"/>
  <c r="CW19" i="32"/>
  <c r="CX19" i="32"/>
  <c r="BB19" i="32"/>
  <c r="D78" i="32"/>
  <c r="E78" i="32"/>
  <c r="F78" i="32"/>
  <c r="H78" i="32"/>
  <c r="I78" i="32"/>
  <c r="J78" i="32"/>
  <c r="K78" i="32"/>
  <c r="M78" i="32"/>
  <c r="N78" i="32"/>
  <c r="O78" i="32"/>
  <c r="P78" i="32"/>
  <c r="R78" i="32"/>
  <c r="S78" i="32"/>
  <c r="T78" i="32"/>
  <c r="V78" i="32"/>
  <c r="W78" i="32"/>
  <c r="Y78" i="32"/>
  <c r="Z78" i="32"/>
  <c r="AA78" i="32"/>
  <c r="AB78" i="32"/>
  <c r="AC78" i="32"/>
  <c r="AD78" i="32"/>
  <c r="AF78" i="32"/>
  <c r="AG78" i="32"/>
  <c r="AI78" i="32"/>
  <c r="AJ78" i="32"/>
  <c r="AK78" i="32"/>
  <c r="AL78" i="32"/>
  <c r="AM78" i="32"/>
  <c r="AN78" i="32"/>
  <c r="AP78" i="32"/>
  <c r="AQ78" i="32"/>
  <c r="AR78" i="32"/>
  <c r="AS78" i="32"/>
  <c r="AT78" i="32"/>
  <c r="AU78" i="32"/>
  <c r="AW78" i="32"/>
  <c r="AX78" i="32"/>
  <c r="AY78" i="32"/>
  <c r="C78" i="32"/>
  <c r="D64" i="32"/>
  <c r="E64" i="32"/>
  <c r="G64" i="32"/>
  <c r="H64" i="32"/>
  <c r="K64" i="32"/>
  <c r="L64" i="32"/>
  <c r="M64" i="32"/>
  <c r="O64" i="32"/>
  <c r="P64" i="32"/>
  <c r="Q64" i="32"/>
  <c r="R64" i="32"/>
  <c r="S64" i="32"/>
  <c r="T64" i="32"/>
  <c r="U64" i="32"/>
  <c r="X64" i="32"/>
  <c r="Y64" i="32"/>
  <c r="Z64" i="32"/>
  <c r="AA64" i="32"/>
  <c r="AC64" i="32"/>
  <c r="AD64" i="32"/>
  <c r="AE64" i="32"/>
  <c r="AF64" i="32"/>
  <c r="AH64" i="32"/>
  <c r="AI64" i="32"/>
  <c r="AK64" i="32"/>
  <c r="AL64" i="32"/>
  <c r="AN64" i="32"/>
  <c r="AO64" i="32"/>
  <c r="AQ64" i="32"/>
  <c r="AR64" i="32"/>
  <c r="AS64" i="32"/>
  <c r="AT64" i="32"/>
  <c r="AU64" i="32"/>
  <c r="C64" i="32"/>
  <c r="F57" i="32"/>
  <c r="G57" i="32"/>
  <c r="H57" i="32"/>
  <c r="J57" i="32"/>
  <c r="L57" i="32"/>
  <c r="N57" i="32"/>
  <c r="O57" i="32"/>
  <c r="P57" i="32"/>
  <c r="R57" i="32"/>
  <c r="S57" i="32"/>
  <c r="T57" i="32"/>
  <c r="V57" i="32"/>
  <c r="X57" i="32"/>
  <c r="Z57" i="32"/>
  <c r="AA57" i="32"/>
  <c r="AB57" i="32"/>
  <c r="AD57" i="32"/>
  <c r="AE57" i="32"/>
  <c r="AF57" i="32"/>
  <c r="AI57" i="32"/>
  <c r="AJ57" i="32"/>
  <c r="AL57" i="32"/>
  <c r="AN57" i="32"/>
  <c r="AP57" i="32"/>
  <c r="AQ57" i="32"/>
  <c r="AR57" i="32"/>
  <c r="AT57" i="32"/>
  <c r="AU57" i="32"/>
  <c r="AY57" i="32"/>
  <c r="C57" i="32"/>
  <c r="E44" i="32"/>
  <c r="F44" i="32"/>
  <c r="G44" i="32"/>
  <c r="I44" i="32"/>
  <c r="K44" i="32"/>
  <c r="N44" i="32"/>
  <c r="Q44" i="32"/>
  <c r="R44" i="32"/>
  <c r="U44" i="32"/>
  <c r="V44" i="32"/>
  <c r="W44" i="32"/>
  <c r="Y44" i="32"/>
  <c r="AA44" i="32"/>
  <c r="AC44" i="32"/>
  <c r="AD44" i="32"/>
  <c r="AE44" i="32"/>
  <c r="AG44" i="32"/>
  <c r="AH44" i="32"/>
  <c r="AI44" i="32"/>
  <c r="AK44" i="32"/>
  <c r="AM44" i="32"/>
  <c r="AO44" i="32"/>
  <c r="AP44" i="32"/>
  <c r="AQ44" i="32"/>
  <c r="AS44" i="32"/>
  <c r="AT44" i="32"/>
  <c r="AU44" i="32"/>
  <c r="AX44" i="32"/>
  <c r="AY44" i="32"/>
  <c r="D19" i="32"/>
  <c r="F19" i="32"/>
  <c r="G19" i="32"/>
  <c r="I19" i="32"/>
  <c r="J19" i="32"/>
  <c r="L19" i="32"/>
  <c r="N19" i="32"/>
  <c r="O19" i="32"/>
  <c r="Q19" i="32"/>
  <c r="R19" i="32"/>
  <c r="S19" i="32"/>
  <c r="T19" i="32"/>
  <c r="U19" i="32"/>
  <c r="V19" i="32"/>
  <c r="W19" i="32"/>
  <c r="X19" i="32"/>
  <c r="Y19" i="32"/>
  <c r="Z19" i="32"/>
  <c r="AA19" i="32"/>
  <c r="AC19" i="32"/>
  <c r="AD19" i="32"/>
  <c r="AE19" i="32"/>
  <c r="AG19" i="32"/>
  <c r="AH19" i="32"/>
  <c r="AI19" i="32"/>
  <c r="AJ19" i="32"/>
  <c r="AK19" i="32"/>
  <c r="AL19" i="32"/>
  <c r="AM19" i="32"/>
  <c r="AO19" i="32"/>
  <c r="AP19" i="32"/>
  <c r="AQ19" i="32"/>
  <c r="AS19" i="32"/>
  <c r="AT19" i="32"/>
  <c r="AU19" i="32"/>
  <c r="AV19" i="32"/>
  <c r="AW19" i="32"/>
  <c r="AX19" i="32"/>
  <c r="AY19" i="32"/>
  <c r="C19" i="32"/>
  <c r="A16" i="32"/>
  <c r="A16" i="33"/>
  <c r="AZ16" i="32"/>
  <c r="D17" i="31"/>
  <c r="E17" i="31"/>
  <c r="F17" i="31"/>
  <c r="G17" i="31"/>
  <c r="H17" i="31"/>
  <c r="I17" i="31"/>
  <c r="J17" i="31"/>
  <c r="K17" i="31"/>
  <c r="L17" i="31"/>
  <c r="M17" i="31"/>
  <c r="N17" i="31"/>
  <c r="AY40" i="31"/>
  <c r="D34" i="31"/>
  <c r="E34" i="31"/>
  <c r="F34" i="31"/>
  <c r="G34" i="31"/>
  <c r="H34" i="31"/>
  <c r="D35" i="31"/>
  <c r="E35" i="31"/>
  <c r="F35" i="31"/>
  <c r="G35" i="31"/>
  <c r="H35" i="31"/>
  <c r="I35" i="31"/>
  <c r="J35" i="31"/>
  <c r="K35" i="31"/>
  <c r="L35" i="31"/>
  <c r="M35" i="31"/>
  <c r="N35" i="31"/>
  <c r="O35" i="31"/>
  <c r="P35" i="31"/>
  <c r="Q35" i="31"/>
  <c r="R35" i="31"/>
  <c r="S35" i="31"/>
  <c r="T35" i="31"/>
  <c r="U35" i="31"/>
  <c r="V35" i="31"/>
  <c r="W35" i="31"/>
  <c r="X35" i="31"/>
  <c r="Y35" i="31"/>
  <c r="Z35" i="31"/>
  <c r="AA35" i="31"/>
  <c r="AB35" i="31"/>
  <c r="AC35" i="31"/>
  <c r="AD35" i="31"/>
  <c r="AE35" i="31"/>
  <c r="AF35" i="31"/>
  <c r="AG35" i="31"/>
  <c r="AH35" i="31"/>
  <c r="AI35" i="31"/>
  <c r="AJ35" i="31"/>
  <c r="AK35" i="31"/>
  <c r="AL35" i="31"/>
  <c r="AM35" i="31"/>
  <c r="AN35" i="31"/>
  <c r="AO35" i="31"/>
  <c r="AP35" i="31"/>
  <c r="AQ35" i="31"/>
  <c r="AR35" i="31"/>
  <c r="AS35" i="31"/>
  <c r="AT35" i="31"/>
  <c r="AU35" i="31"/>
  <c r="AV35" i="31"/>
  <c r="AW35" i="31"/>
  <c r="AX35" i="31"/>
  <c r="AY35" i="31"/>
  <c r="D36" i="31"/>
  <c r="E36" i="31"/>
  <c r="F36" i="31"/>
  <c r="G36" i="31"/>
  <c r="H36" i="31"/>
  <c r="I36" i="31"/>
  <c r="J36" i="31"/>
  <c r="K36" i="31"/>
  <c r="L36" i="31"/>
  <c r="M36" i="31"/>
  <c r="N36" i="31"/>
  <c r="O36" i="31"/>
  <c r="P36" i="31"/>
  <c r="Q36" i="31"/>
  <c r="R36" i="31"/>
  <c r="S36" i="31"/>
  <c r="T36" i="31"/>
  <c r="U36" i="31"/>
  <c r="V36" i="31"/>
  <c r="W36" i="31"/>
  <c r="X36" i="31"/>
  <c r="Y36" i="31"/>
  <c r="Z36" i="31"/>
  <c r="AA36" i="31"/>
  <c r="AB36" i="31"/>
  <c r="AC36" i="31"/>
  <c r="AD36" i="31"/>
  <c r="AE36" i="31"/>
  <c r="AF36" i="31"/>
  <c r="AG36" i="31"/>
  <c r="AH36" i="31"/>
  <c r="AI36" i="31"/>
  <c r="AJ36" i="31"/>
  <c r="AK36" i="31"/>
  <c r="AL36" i="31"/>
  <c r="AM36" i="31"/>
  <c r="AN36" i="31"/>
  <c r="AO36" i="31"/>
  <c r="AP36" i="31"/>
  <c r="AQ36" i="31"/>
  <c r="AR36" i="31"/>
  <c r="AS36" i="31"/>
  <c r="AT36" i="31"/>
  <c r="AU36" i="31"/>
  <c r="AV36" i="31"/>
  <c r="AW36" i="31"/>
  <c r="AX36" i="31"/>
  <c r="AY36" i="31"/>
  <c r="D37" i="31"/>
  <c r="E37" i="31"/>
  <c r="F37" i="31"/>
  <c r="G37" i="31"/>
  <c r="H37" i="31"/>
  <c r="I37" i="31"/>
  <c r="J37" i="31"/>
  <c r="K37" i="31"/>
  <c r="L37" i="31"/>
  <c r="M37" i="31"/>
  <c r="N37" i="31"/>
  <c r="O37" i="31"/>
  <c r="P37" i="31"/>
  <c r="Q37" i="31"/>
  <c r="R37" i="31"/>
  <c r="S37" i="31"/>
  <c r="T37" i="31"/>
  <c r="U37" i="31"/>
  <c r="V37" i="31"/>
  <c r="W37" i="31"/>
  <c r="X37" i="31"/>
  <c r="Y37" i="31"/>
  <c r="Z37" i="31"/>
  <c r="AA37" i="31"/>
  <c r="AB37" i="31"/>
  <c r="AC37" i="31"/>
  <c r="AD37" i="31"/>
  <c r="AE37" i="31"/>
  <c r="AF37" i="31"/>
  <c r="AG37" i="31"/>
  <c r="AH37" i="31"/>
  <c r="AI37" i="31"/>
  <c r="AJ37" i="31"/>
  <c r="AK37" i="31"/>
  <c r="AL37" i="31"/>
  <c r="AM37" i="31"/>
  <c r="AN37" i="31"/>
  <c r="AO37" i="31"/>
  <c r="AP37" i="31"/>
  <c r="AQ37" i="31"/>
  <c r="AR37" i="31"/>
  <c r="AS37" i="31"/>
  <c r="AT37" i="31"/>
  <c r="AU37" i="31"/>
  <c r="AV37" i="31"/>
  <c r="AW37" i="31"/>
  <c r="AX37" i="31"/>
  <c r="AY37" i="31"/>
  <c r="D38" i="31"/>
  <c r="E38" i="31"/>
  <c r="F38" i="31"/>
  <c r="G38" i="31"/>
  <c r="H38" i="31"/>
  <c r="I38" i="31"/>
  <c r="J38" i="31"/>
  <c r="K38" i="31"/>
  <c r="L38" i="31"/>
  <c r="M38" i="31"/>
  <c r="N38" i="31"/>
  <c r="O38" i="31"/>
  <c r="P38" i="31"/>
  <c r="Q38" i="31"/>
  <c r="R38" i="31"/>
  <c r="S38" i="31"/>
  <c r="T38" i="31"/>
  <c r="U38" i="31"/>
  <c r="V38" i="31"/>
  <c r="W38" i="31"/>
  <c r="X38" i="31"/>
  <c r="Y38" i="31"/>
  <c r="Z38" i="31"/>
  <c r="AA38" i="31"/>
  <c r="AB38" i="31"/>
  <c r="AC38" i="31"/>
  <c r="AD38" i="31"/>
  <c r="AE38" i="31"/>
  <c r="AF38" i="31"/>
  <c r="AG38" i="31"/>
  <c r="AH38" i="31"/>
  <c r="AI38" i="31"/>
  <c r="AJ38" i="31"/>
  <c r="AK38" i="31"/>
  <c r="AL38" i="31"/>
  <c r="AM38" i="31"/>
  <c r="AN38" i="31"/>
  <c r="AO38" i="31"/>
  <c r="AP38" i="31"/>
  <c r="AQ38" i="31"/>
  <c r="AR38" i="31"/>
  <c r="AS38" i="31"/>
  <c r="AT38" i="31"/>
  <c r="AU38" i="31"/>
  <c r="AV38" i="31"/>
  <c r="AW38" i="31"/>
  <c r="AX38" i="31"/>
  <c r="AY38" i="31"/>
  <c r="D39" i="31"/>
  <c r="E39" i="31"/>
  <c r="F39" i="31"/>
  <c r="G39" i="31"/>
  <c r="H39" i="31"/>
  <c r="I39" i="31"/>
  <c r="J39" i="31"/>
  <c r="K39" i="31"/>
  <c r="L39" i="31"/>
  <c r="M39" i="31"/>
  <c r="N39" i="31"/>
  <c r="O39" i="31"/>
  <c r="P39" i="31"/>
  <c r="Q39" i="31"/>
  <c r="R39" i="31"/>
  <c r="S39" i="31"/>
  <c r="T39" i="31"/>
  <c r="U39" i="31"/>
  <c r="V39" i="31"/>
  <c r="W39" i="31"/>
  <c r="X39" i="31"/>
  <c r="Y39" i="31"/>
  <c r="Z39" i="31"/>
  <c r="AA39" i="31"/>
  <c r="AB39" i="31"/>
  <c r="AC39" i="31"/>
  <c r="AD39" i="31"/>
  <c r="AE39" i="31"/>
  <c r="AF39" i="31"/>
  <c r="AG39" i="31"/>
  <c r="AH39" i="31"/>
  <c r="AI39" i="31"/>
  <c r="AJ39" i="31"/>
  <c r="AK39" i="31"/>
  <c r="AL39" i="31"/>
  <c r="AM39" i="31"/>
  <c r="AN39" i="31"/>
  <c r="AO39" i="31"/>
  <c r="AP39" i="31"/>
  <c r="AQ39" i="31"/>
  <c r="AR39" i="31"/>
  <c r="AS39" i="31"/>
  <c r="AT39" i="31"/>
  <c r="AU39" i="31"/>
  <c r="AV39" i="31"/>
  <c r="AW39" i="31"/>
  <c r="AX39" i="31"/>
  <c r="AY39" i="31"/>
  <c r="AY52" i="31"/>
  <c r="D45" i="31"/>
  <c r="E45" i="31"/>
  <c r="F45" i="31"/>
  <c r="G45" i="31"/>
  <c r="H45" i="31"/>
  <c r="I45" i="31"/>
  <c r="J45" i="31"/>
  <c r="K45" i="31"/>
  <c r="L45" i="31"/>
  <c r="M45" i="31"/>
  <c r="N45" i="31"/>
  <c r="O45" i="31"/>
  <c r="P45" i="31"/>
  <c r="Q45" i="31"/>
  <c r="R45" i="31"/>
  <c r="S45" i="31"/>
  <c r="T45" i="31"/>
  <c r="U45" i="31"/>
  <c r="V45" i="31"/>
  <c r="W45" i="31"/>
  <c r="X45" i="31"/>
  <c r="Y45" i="31"/>
  <c r="Z45" i="31"/>
  <c r="AA45" i="31"/>
  <c r="AB45" i="31"/>
  <c r="AC45" i="31"/>
  <c r="AD45" i="31"/>
  <c r="AE45" i="31"/>
  <c r="AF45" i="31"/>
  <c r="D46" i="31"/>
  <c r="E46" i="31"/>
  <c r="F46" i="31"/>
  <c r="G46" i="31"/>
  <c r="D47" i="31"/>
  <c r="E47" i="31"/>
  <c r="F47" i="31"/>
  <c r="G47" i="31"/>
  <c r="H47" i="31"/>
  <c r="I47" i="31"/>
  <c r="J47" i="31"/>
  <c r="K47" i="31"/>
  <c r="L47" i="31"/>
  <c r="M47" i="31"/>
  <c r="N47" i="31"/>
  <c r="O47" i="31"/>
  <c r="P47" i="31"/>
  <c r="Q47" i="31"/>
  <c r="R47" i="31"/>
  <c r="S47" i="31"/>
  <c r="T47" i="31"/>
  <c r="U47" i="31"/>
  <c r="V47" i="31"/>
  <c r="W47" i="31"/>
  <c r="X47" i="31"/>
  <c r="Y47" i="31"/>
  <c r="Z47" i="31"/>
  <c r="AA47" i="31"/>
  <c r="AB47" i="31"/>
  <c r="AC47" i="31"/>
  <c r="AD47" i="31"/>
  <c r="AE47" i="31"/>
  <c r="AF47" i="31"/>
  <c r="AG47" i="31"/>
  <c r="AH47" i="31"/>
  <c r="AI47" i="31"/>
  <c r="AJ47" i="31"/>
  <c r="AK47" i="31"/>
  <c r="AL47" i="31"/>
  <c r="AM47" i="31"/>
  <c r="AN47" i="31"/>
  <c r="AO47" i="31"/>
  <c r="AP47" i="31"/>
  <c r="AQ47" i="31"/>
  <c r="AR47" i="31"/>
  <c r="AS47" i="31"/>
  <c r="AT47" i="31"/>
  <c r="AU47" i="31"/>
  <c r="AV47" i="31"/>
  <c r="AW47" i="31"/>
  <c r="AX47" i="31"/>
  <c r="AY47" i="31"/>
  <c r="D48" i="31"/>
  <c r="E48" i="31"/>
  <c r="F48" i="31"/>
  <c r="G48" i="31"/>
  <c r="H48" i="31"/>
  <c r="I48" i="31"/>
  <c r="J48" i="31"/>
  <c r="K48" i="31"/>
  <c r="L48" i="31"/>
  <c r="M48" i="31"/>
  <c r="N48" i="31"/>
  <c r="O48" i="31"/>
  <c r="P48" i="31"/>
  <c r="Q48" i="31"/>
  <c r="R48" i="31"/>
  <c r="S48" i="31"/>
  <c r="T48" i="31"/>
  <c r="U48" i="31"/>
  <c r="V48" i="31"/>
  <c r="W48" i="31"/>
  <c r="X48" i="31"/>
  <c r="Y48" i="31"/>
  <c r="Z48" i="31"/>
  <c r="AA48" i="31"/>
  <c r="AB48" i="31"/>
  <c r="AC48" i="31"/>
  <c r="AD48" i="31"/>
  <c r="AE48" i="31"/>
  <c r="AF48" i="31"/>
  <c r="AG48" i="31"/>
  <c r="AH48" i="31"/>
  <c r="AI48" i="31"/>
  <c r="AJ48" i="31"/>
  <c r="AK48" i="31"/>
  <c r="AL48" i="31"/>
  <c r="AM48" i="31"/>
  <c r="AN48" i="31"/>
  <c r="AO48" i="31"/>
  <c r="AP48" i="31"/>
  <c r="AQ48" i="31"/>
  <c r="AR48" i="31"/>
  <c r="AS48" i="31"/>
  <c r="AT48" i="31"/>
  <c r="AU48" i="31"/>
  <c r="AV48" i="31"/>
  <c r="AW48" i="31"/>
  <c r="AX48" i="31"/>
  <c r="AY48" i="31"/>
  <c r="D49" i="31"/>
  <c r="E49" i="31"/>
  <c r="D50" i="31"/>
  <c r="E50" i="31"/>
  <c r="F50" i="31"/>
  <c r="G50" i="31"/>
  <c r="H50" i="31"/>
  <c r="I50" i="31"/>
  <c r="J50" i="31"/>
  <c r="K50" i="31"/>
  <c r="L50" i="31"/>
  <c r="M50" i="31"/>
  <c r="N50" i="31"/>
  <c r="O50" i="31"/>
  <c r="P50" i="31"/>
  <c r="Q50" i="31"/>
  <c r="R50" i="31"/>
  <c r="S50" i="31"/>
  <c r="T50" i="31"/>
  <c r="U50" i="31"/>
  <c r="V50" i="31"/>
  <c r="W50" i="31"/>
  <c r="X50" i="31"/>
  <c r="Y50" i="31"/>
  <c r="Z50" i="31"/>
  <c r="AA50" i="31"/>
  <c r="AB50" i="31"/>
  <c r="AC50" i="31"/>
  <c r="AD50" i="31"/>
  <c r="AE50" i="31"/>
  <c r="AF50" i="31"/>
  <c r="AG50" i="31"/>
  <c r="AH50" i="31"/>
  <c r="AI50" i="31"/>
  <c r="AJ50" i="31"/>
  <c r="AK50" i="31"/>
  <c r="AL50" i="31"/>
  <c r="AM50" i="31"/>
  <c r="AN50" i="31"/>
  <c r="AO50" i="31"/>
  <c r="AP50" i="31"/>
  <c r="AQ50" i="31"/>
  <c r="AR50" i="31"/>
  <c r="AS50" i="31"/>
  <c r="AT50" i="31"/>
  <c r="AU50" i="31"/>
  <c r="AV50" i="31"/>
  <c r="AW50" i="31"/>
  <c r="AX50" i="31"/>
  <c r="AY50" i="31"/>
  <c r="D51" i="31"/>
  <c r="E51" i="31"/>
  <c r="F51" i="31"/>
  <c r="G51" i="31"/>
  <c r="H51" i="31"/>
  <c r="I51" i="31"/>
  <c r="J51" i="31"/>
  <c r="K51" i="31"/>
  <c r="L51" i="31"/>
  <c r="M51" i="31"/>
  <c r="N51" i="31"/>
  <c r="O51" i="31"/>
  <c r="P51" i="31"/>
  <c r="Q51" i="31"/>
  <c r="R51" i="31"/>
  <c r="S51" i="31"/>
  <c r="T51" i="31"/>
  <c r="U51" i="31"/>
  <c r="V51" i="31"/>
  <c r="W51" i="31"/>
  <c r="X51" i="31"/>
  <c r="Y51" i="31"/>
  <c r="Z51" i="31"/>
  <c r="AA51" i="31"/>
  <c r="AB51" i="31"/>
  <c r="AC51" i="31"/>
  <c r="AD51" i="31"/>
  <c r="AE51" i="31"/>
  <c r="AF51" i="31"/>
  <c r="AG51" i="31"/>
  <c r="AH51" i="31"/>
  <c r="AI51" i="31"/>
  <c r="AJ51" i="31"/>
  <c r="AK51" i="31"/>
  <c r="AL51" i="31"/>
  <c r="AM51" i="31"/>
  <c r="AN51" i="31"/>
  <c r="AO51" i="31"/>
  <c r="AP51" i="31"/>
  <c r="AQ51" i="31"/>
  <c r="AR51" i="31"/>
  <c r="AS51" i="31"/>
  <c r="AT51" i="31"/>
  <c r="AU51" i="31"/>
  <c r="AV51" i="31"/>
  <c r="AW51" i="31"/>
  <c r="AX51" i="31"/>
  <c r="AY51" i="31"/>
  <c r="D55" i="31"/>
  <c r="AY55" i="31"/>
  <c r="D57" i="31"/>
  <c r="E57" i="31"/>
  <c r="F57" i="31"/>
  <c r="G57" i="31"/>
  <c r="H57" i="31"/>
  <c r="I57" i="31"/>
  <c r="J57" i="31"/>
  <c r="K57" i="31"/>
  <c r="L57" i="31"/>
  <c r="M57" i="31"/>
  <c r="D58" i="31"/>
  <c r="E58" i="31"/>
  <c r="F58" i="31"/>
  <c r="G58" i="31"/>
  <c r="H58" i="31"/>
  <c r="I58" i="31"/>
  <c r="J58" i="31"/>
  <c r="K58" i="31"/>
  <c r="L58" i="31"/>
  <c r="M58" i="31"/>
  <c r="N58" i="31"/>
  <c r="O58" i="31"/>
  <c r="P58" i="31"/>
  <c r="Q58" i="31"/>
  <c r="R58" i="31"/>
  <c r="S58" i="31"/>
  <c r="T58" i="31"/>
  <c r="U58" i="31"/>
  <c r="V58" i="31"/>
  <c r="W58" i="31"/>
  <c r="X58" i="31"/>
  <c r="Y58" i="31"/>
  <c r="Z58" i="31"/>
  <c r="AA58" i="31"/>
  <c r="AB58" i="31"/>
  <c r="AC58" i="31"/>
  <c r="AD58" i="31"/>
  <c r="AE58" i="31"/>
  <c r="AF58" i="31"/>
  <c r="AG58" i="31"/>
  <c r="AH58" i="31"/>
  <c r="AI58" i="31"/>
  <c r="AJ58" i="31"/>
  <c r="AK58" i="31"/>
  <c r="AL58" i="31"/>
  <c r="AM58" i="31"/>
  <c r="AN58" i="31"/>
  <c r="AO58" i="31"/>
  <c r="AP58" i="31"/>
  <c r="AQ58" i="31"/>
  <c r="AR58" i="31"/>
  <c r="AS58" i="31"/>
  <c r="AT58" i="31"/>
  <c r="AU58" i="31"/>
  <c r="AV58" i="31"/>
  <c r="AW58" i="31"/>
  <c r="AX58" i="31"/>
  <c r="AY58" i="31"/>
  <c r="D59" i="31"/>
  <c r="E59" i="31"/>
  <c r="F59" i="31"/>
  <c r="G59" i="31"/>
  <c r="H59" i="31"/>
  <c r="I59" i="31"/>
  <c r="J59" i="31"/>
  <c r="K59" i="31"/>
  <c r="L59" i="31"/>
  <c r="M59" i="31"/>
  <c r="N59" i="31"/>
  <c r="O59" i="31"/>
  <c r="P59" i="31"/>
  <c r="Q59" i="31"/>
  <c r="R59" i="31"/>
  <c r="S59" i="31"/>
  <c r="T59" i="31"/>
  <c r="U59" i="31"/>
  <c r="V59" i="31"/>
  <c r="W59" i="31"/>
  <c r="X59" i="31"/>
  <c r="Y59" i="31"/>
  <c r="Z59" i="31"/>
  <c r="AA59" i="31"/>
  <c r="AB59" i="31"/>
  <c r="AC59" i="31"/>
  <c r="AD59" i="31"/>
  <c r="AE59" i="31"/>
  <c r="AF59" i="31"/>
  <c r="AG59" i="31"/>
  <c r="AH59" i="31"/>
  <c r="AI59" i="31"/>
  <c r="AJ59" i="31"/>
  <c r="AK59" i="31"/>
  <c r="AL59" i="31"/>
  <c r="AM59" i="31"/>
  <c r="AN59" i="31"/>
  <c r="AO59" i="31"/>
  <c r="AP59" i="31"/>
  <c r="AQ59" i="31"/>
  <c r="AR59" i="31"/>
  <c r="AS59" i="31"/>
  <c r="AT59" i="31"/>
  <c r="AU59" i="31"/>
  <c r="AV59" i="31"/>
  <c r="AW59" i="31"/>
  <c r="AX59" i="31"/>
  <c r="AY59" i="31"/>
  <c r="D60" i="31"/>
  <c r="E60" i="31"/>
  <c r="F60" i="31"/>
  <c r="G60" i="31"/>
  <c r="H60" i="31"/>
  <c r="I60" i="31"/>
  <c r="J60" i="31"/>
  <c r="K60" i="31"/>
  <c r="L60" i="31"/>
  <c r="M60" i="31"/>
  <c r="N60" i="31"/>
  <c r="O60" i="31"/>
  <c r="P60" i="31"/>
  <c r="Q60" i="31"/>
  <c r="R60" i="31"/>
  <c r="S60" i="31"/>
  <c r="T60" i="31"/>
  <c r="U60" i="31"/>
  <c r="V60" i="31"/>
  <c r="W60" i="31"/>
  <c r="X60" i="31"/>
  <c r="Y60" i="31"/>
  <c r="Z60" i="31"/>
  <c r="AA60" i="31"/>
  <c r="AB60" i="31"/>
  <c r="AC60" i="31"/>
  <c r="D61" i="31"/>
  <c r="E61" i="31"/>
  <c r="F61" i="31"/>
  <c r="G61" i="31"/>
  <c r="H61" i="31"/>
  <c r="I61" i="31"/>
  <c r="J61" i="31"/>
  <c r="K61" i="31"/>
  <c r="L61" i="31"/>
  <c r="M61" i="31"/>
  <c r="N61" i="31"/>
  <c r="O61" i="31"/>
  <c r="P61" i="31"/>
  <c r="Q61" i="31"/>
  <c r="R61" i="31"/>
  <c r="S61" i="31"/>
  <c r="T61" i="31"/>
  <c r="U61" i="31"/>
  <c r="V61" i="31"/>
  <c r="W61" i="31"/>
  <c r="X61" i="31"/>
  <c r="Y61" i="31"/>
  <c r="Z61" i="31"/>
  <c r="AA61" i="31"/>
  <c r="AB61" i="31"/>
  <c r="AC61" i="31"/>
  <c r="AD61" i="31"/>
  <c r="AE61" i="31"/>
  <c r="AF61" i="31"/>
  <c r="AG61" i="31"/>
  <c r="AH61" i="31"/>
  <c r="AI61" i="31"/>
  <c r="AJ61" i="31"/>
  <c r="AK61" i="31"/>
  <c r="AL61" i="31"/>
  <c r="AM61" i="31"/>
  <c r="AN61" i="31"/>
  <c r="AO61" i="31"/>
  <c r="AP61" i="31"/>
  <c r="AQ61" i="31"/>
  <c r="AR61" i="31"/>
  <c r="AS61" i="31"/>
  <c r="AT61" i="31"/>
  <c r="AU61" i="31"/>
  <c r="AV61" i="31"/>
  <c r="AW61" i="31"/>
  <c r="AX61" i="31"/>
  <c r="AY61" i="31"/>
  <c r="AY92" i="31"/>
  <c r="AY96" i="31"/>
  <c r="AX40" i="31"/>
  <c r="AX52" i="31"/>
  <c r="AX55" i="31"/>
  <c r="AX92" i="31"/>
  <c r="AX96" i="31"/>
  <c r="AW40" i="31"/>
  <c r="AW52" i="31"/>
  <c r="AW55" i="31"/>
  <c r="AW92" i="31"/>
  <c r="AW96" i="31"/>
  <c r="AV40" i="31"/>
  <c r="AV52" i="31"/>
  <c r="AV55" i="31"/>
  <c r="AV92" i="31"/>
  <c r="AV96" i="31"/>
  <c r="AU40" i="31"/>
  <c r="AU52" i="31"/>
  <c r="AU55" i="31"/>
  <c r="AU92" i="31"/>
  <c r="AU96" i="31"/>
  <c r="AT40" i="31"/>
  <c r="AT52" i="31"/>
  <c r="AT55" i="31"/>
  <c r="AT92" i="31"/>
  <c r="AT96" i="31"/>
  <c r="AS40" i="31"/>
  <c r="AS52" i="31"/>
  <c r="AS55" i="31"/>
  <c r="AS92" i="31"/>
  <c r="AS96" i="31"/>
  <c r="AR40" i="31"/>
  <c r="AR52" i="31"/>
  <c r="AR55" i="31"/>
  <c r="AR92" i="31"/>
  <c r="AR96" i="31"/>
  <c r="AQ40" i="31"/>
  <c r="AQ52" i="31"/>
  <c r="AQ55" i="31"/>
  <c r="AQ92" i="31"/>
  <c r="AQ96" i="31"/>
  <c r="AP40" i="31"/>
  <c r="AP52" i="31"/>
  <c r="AP55" i="31"/>
  <c r="AP92" i="31"/>
  <c r="AP96" i="31"/>
  <c r="AO40" i="31"/>
  <c r="AO52" i="31"/>
  <c r="AO55" i="31"/>
  <c r="AO92" i="31"/>
  <c r="AO96" i="31"/>
  <c r="AN40" i="31"/>
  <c r="AN52" i="31"/>
  <c r="AN55" i="31"/>
  <c r="AN92" i="31"/>
  <c r="AN96" i="31"/>
  <c r="AM40" i="31"/>
  <c r="AM52" i="31"/>
  <c r="AM55" i="31"/>
  <c r="AM92" i="31"/>
  <c r="AM96" i="31"/>
  <c r="AL40" i="31"/>
  <c r="AL52" i="31"/>
  <c r="AL55" i="31"/>
  <c r="AL92" i="31"/>
  <c r="AL96" i="31"/>
  <c r="AK40" i="31"/>
  <c r="AK52" i="31"/>
  <c r="AK55" i="31"/>
  <c r="AK92" i="31"/>
  <c r="AK96" i="31"/>
  <c r="AJ40" i="31"/>
  <c r="AJ52" i="31"/>
  <c r="AJ55" i="31"/>
  <c r="AJ92" i="31"/>
  <c r="AJ96" i="31"/>
  <c r="AI40" i="31"/>
  <c r="AI52" i="31"/>
  <c r="AI55" i="31"/>
  <c r="AI92" i="31"/>
  <c r="AI96" i="31"/>
  <c r="AH40" i="31"/>
  <c r="AH52" i="31"/>
  <c r="AH55" i="31"/>
  <c r="AH92" i="31"/>
  <c r="AH96" i="31"/>
  <c r="AG40" i="31"/>
  <c r="AG52" i="31"/>
  <c r="AG55" i="31"/>
  <c r="AG92" i="31"/>
  <c r="AG96" i="31"/>
  <c r="AF40" i="31"/>
  <c r="AF52" i="31"/>
  <c r="AF55" i="31"/>
  <c r="AF92" i="31"/>
  <c r="AF96" i="31"/>
  <c r="AE40" i="31"/>
  <c r="AE52" i="31"/>
  <c r="AE55" i="31"/>
  <c r="AE92" i="31"/>
  <c r="AE96" i="31"/>
  <c r="AD40" i="31"/>
  <c r="AD52" i="31"/>
  <c r="AD55" i="31"/>
  <c r="AD92" i="31"/>
  <c r="AD96" i="31"/>
  <c r="D17" i="30"/>
  <c r="AY29" i="30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Q20" i="29"/>
  <c r="R20" i="29"/>
  <c r="S20" i="29"/>
  <c r="T20" i="29"/>
  <c r="U20" i="29"/>
  <c r="V20" i="29"/>
  <c r="W20" i="29"/>
  <c r="X20" i="29"/>
  <c r="Y20" i="29"/>
  <c r="Z20" i="29"/>
  <c r="AA20" i="29"/>
  <c r="AB20" i="29"/>
  <c r="AC20" i="29"/>
  <c r="AD20" i="29"/>
  <c r="D21" i="29"/>
  <c r="E21" i="29"/>
  <c r="F21" i="29"/>
  <c r="G21" i="29"/>
  <c r="H21" i="29"/>
  <c r="D23" i="29"/>
  <c r="E23" i="29"/>
  <c r="D24" i="29"/>
  <c r="E24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D26" i="29"/>
  <c r="E26" i="29"/>
  <c r="F26" i="29"/>
  <c r="G26" i="29"/>
  <c r="H26" i="29"/>
  <c r="I26" i="29"/>
  <c r="J26" i="29"/>
  <c r="K26" i="29"/>
  <c r="L26" i="29"/>
  <c r="M26" i="29"/>
  <c r="N26" i="29"/>
  <c r="O26" i="29"/>
  <c r="P26" i="29"/>
  <c r="Q26" i="29"/>
  <c r="R26" i="29"/>
  <c r="S26" i="29"/>
  <c r="D27" i="29"/>
  <c r="E27" i="29"/>
  <c r="F27" i="29"/>
  <c r="G27" i="29"/>
  <c r="H27" i="29"/>
  <c r="I27" i="29"/>
  <c r="J27" i="29"/>
  <c r="K27" i="29"/>
  <c r="L27" i="29"/>
  <c r="M27" i="29"/>
  <c r="N27" i="29"/>
  <c r="O27" i="29"/>
  <c r="P27" i="29"/>
  <c r="D28" i="29"/>
  <c r="E28" i="29"/>
  <c r="F28" i="29"/>
  <c r="G28" i="29"/>
  <c r="H28" i="29"/>
  <c r="I28" i="29"/>
  <c r="J28" i="29"/>
  <c r="K28" i="29"/>
  <c r="L28" i="29"/>
  <c r="M28" i="29"/>
  <c r="N28" i="29"/>
  <c r="O28" i="29"/>
  <c r="P28" i="29"/>
  <c r="Q28" i="29"/>
  <c r="R28" i="29"/>
  <c r="S28" i="29"/>
  <c r="T28" i="29"/>
  <c r="U28" i="29"/>
  <c r="V28" i="29"/>
  <c r="W28" i="29"/>
  <c r="X28" i="29"/>
  <c r="Y28" i="29"/>
  <c r="Z28" i="29"/>
  <c r="AA28" i="29"/>
  <c r="AB28" i="29"/>
  <c r="AC28" i="29"/>
  <c r="AD28" i="29"/>
  <c r="AE28" i="29"/>
  <c r="AY40" i="30"/>
  <c r="AY52" i="30"/>
  <c r="D45" i="29"/>
  <c r="E45" i="29"/>
  <c r="F45" i="29"/>
  <c r="G45" i="29"/>
  <c r="H45" i="29"/>
  <c r="I45" i="29"/>
  <c r="J45" i="29"/>
  <c r="K45" i="29"/>
  <c r="L45" i="29"/>
  <c r="M45" i="29"/>
  <c r="N45" i="29"/>
  <c r="O45" i="29"/>
  <c r="P45" i="29"/>
  <c r="Q45" i="29"/>
  <c r="R45" i="29"/>
  <c r="S45" i="29"/>
  <c r="T45" i="29"/>
  <c r="U45" i="29"/>
  <c r="V45" i="29"/>
  <c r="W45" i="29"/>
  <c r="X45" i="29"/>
  <c r="Y45" i="29"/>
  <c r="Z45" i="29"/>
  <c r="AA45" i="29"/>
  <c r="AB45" i="29"/>
  <c r="AC45" i="29"/>
  <c r="AD45" i="29"/>
  <c r="D46" i="29"/>
  <c r="E46" i="29"/>
  <c r="F46" i="29"/>
  <c r="D48" i="29"/>
  <c r="E48" i="29"/>
  <c r="F48" i="29"/>
  <c r="G48" i="29"/>
  <c r="H48" i="29"/>
  <c r="I48" i="29"/>
  <c r="J48" i="29"/>
  <c r="K48" i="29"/>
  <c r="L48" i="29"/>
  <c r="M48" i="29"/>
  <c r="N48" i="29"/>
  <c r="O48" i="29"/>
  <c r="P48" i="29"/>
  <c r="Q48" i="29"/>
  <c r="R48" i="29"/>
  <c r="S48" i="29"/>
  <c r="T48" i="29"/>
  <c r="U48" i="29"/>
  <c r="V48" i="29"/>
  <c r="W48" i="29"/>
  <c r="X48" i="29"/>
  <c r="Y48" i="29"/>
  <c r="Z48" i="29"/>
  <c r="AA48" i="29"/>
  <c r="AB48" i="29"/>
  <c r="AC48" i="29"/>
  <c r="AD48" i="29"/>
  <c r="D49" i="29"/>
  <c r="E49" i="29"/>
  <c r="F49" i="29"/>
  <c r="G49" i="29"/>
  <c r="H49" i="29"/>
  <c r="I49" i="29"/>
  <c r="D50" i="29"/>
  <c r="E50" i="29"/>
  <c r="F50" i="29"/>
  <c r="G50" i="29"/>
  <c r="H50" i="29"/>
  <c r="I50" i="29"/>
  <c r="J50" i="29"/>
  <c r="K50" i="29"/>
  <c r="L50" i="29"/>
  <c r="M50" i="29"/>
  <c r="N50" i="29"/>
  <c r="O50" i="29"/>
  <c r="P50" i="29"/>
  <c r="Q50" i="29"/>
  <c r="R50" i="29"/>
  <c r="S50" i="29"/>
  <c r="T50" i="29"/>
  <c r="U50" i="29"/>
  <c r="V50" i="29"/>
  <c r="D51" i="29"/>
  <c r="E51" i="29"/>
  <c r="F51" i="29"/>
  <c r="G51" i="29"/>
  <c r="H51" i="29"/>
  <c r="I51" i="29"/>
  <c r="J51" i="29"/>
  <c r="K51" i="29"/>
  <c r="L51" i="29"/>
  <c r="M51" i="29"/>
  <c r="N51" i="29"/>
  <c r="O51" i="29"/>
  <c r="P51" i="29"/>
  <c r="Q51" i="29"/>
  <c r="R51" i="29"/>
  <c r="S51" i="29"/>
  <c r="T51" i="29"/>
  <c r="U51" i="29"/>
  <c r="V51" i="29"/>
  <c r="W51" i="29"/>
  <c r="X51" i="29"/>
  <c r="Y51" i="29"/>
  <c r="Z51" i="29"/>
  <c r="AA51" i="29"/>
  <c r="AB51" i="29"/>
  <c r="AC51" i="29"/>
  <c r="AD51" i="29"/>
  <c r="C58" i="30"/>
  <c r="D58" i="30"/>
  <c r="E58" i="30"/>
  <c r="F58" i="30"/>
  <c r="G58" i="30"/>
  <c r="H58" i="30"/>
  <c r="I58" i="30"/>
  <c r="J58" i="30"/>
  <c r="K58" i="30"/>
  <c r="L58" i="30"/>
  <c r="C59" i="30"/>
  <c r="D59" i="30"/>
  <c r="E59" i="30"/>
  <c r="F59" i="30"/>
  <c r="C60" i="30"/>
  <c r="D60" i="30"/>
  <c r="E60" i="30"/>
  <c r="F60" i="30"/>
  <c r="G60" i="30"/>
  <c r="H60" i="30"/>
  <c r="I60" i="30"/>
  <c r="J60" i="30"/>
  <c r="K60" i="30"/>
  <c r="L60" i="30"/>
  <c r="M60" i="30"/>
  <c r="N60" i="30"/>
  <c r="O60" i="30"/>
  <c r="P60" i="30"/>
  <c r="Q60" i="30"/>
  <c r="R60" i="30"/>
  <c r="S60" i="30"/>
  <c r="T60" i="30"/>
  <c r="U60" i="30"/>
  <c r="V60" i="30"/>
  <c r="W60" i="30"/>
  <c r="X60" i="30"/>
  <c r="Y60" i="30"/>
  <c r="Z60" i="30"/>
  <c r="AA60" i="30"/>
  <c r="AB60" i="30"/>
  <c r="AC60" i="30"/>
  <c r="AD60" i="30"/>
  <c r="AE60" i="30"/>
  <c r="AF60" i="30"/>
  <c r="AG60" i="30"/>
  <c r="AH60" i="30"/>
  <c r="AI60" i="30"/>
  <c r="AJ60" i="30"/>
  <c r="AK60" i="30"/>
  <c r="AL60" i="30"/>
  <c r="AM60" i="30"/>
  <c r="AN60" i="30"/>
  <c r="AO60" i="30"/>
  <c r="AP60" i="30"/>
  <c r="AQ60" i="30"/>
  <c r="AR60" i="30"/>
  <c r="AS60" i="30"/>
  <c r="AT60" i="30"/>
  <c r="AU60" i="30"/>
  <c r="AV60" i="30"/>
  <c r="AW60" i="30"/>
  <c r="AX60" i="30"/>
  <c r="AY60" i="30"/>
  <c r="C61" i="30"/>
  <c r="D61" i="30"/>
  <c r="D55" i="30"/>
  <c r="AV55" i="30"/>
  <c r="D74" i="30"/>
  <c r="D65" i="29"/>
  <c r="E65" i="29"/>
  <c r="F65" i="29"/>
  <c r="G65" i="29"/>
  <c r="H65" i="29"/>
  <c r="I65" i="29"/>
  <c r="J65" i="29"/>
  <c r="K65" i="29"/>
  <c r="L65" i="29"/>
  <c r="M65" i="29"/>
  <c r="N65" i="29"/>
  <c r="O65" i="29"/>
  <c r="P65" i="29"/>
  <c r="Q65" i="29"/>
  <c r="D66" i="29"/>
  <c r="E66" i="29"/>
  <c r="F66" i="29"/>
  <c r="D68" i="29"/>
  <c r="E68" i="29"/>
  <c r="F68" i="29"/>
  <c r="G68" i="29"/>
  <c r="H68" i="29"/>
  <c r="D69" i="29"/>
  <c r="E69" i="29"/>
  <c r="D70" i="29"/>
  <c r="E70" i="29"/>
  <c r="F70" i="29"/>
  <c r="G70" i="29"/>
  <c r="H70" i="29"/>
  <c r="I70" i="29"/>
  <c r="J70" i="29"/>
  <c r="K70" i="29"/>
  <c r="L70" i="29"/>
  <c r="M70" i="29"/>
  <c r="N70" i="29"/>
  <c r="N70" i="30"/>
  <c r="O70" i="29"/>
  <c r="P70" i="29"/>
  <c r="Q70" i="29"/>
  <c r="D71" i="29"/>
  <c r="E71" i="29"/>
  <c r="F71" i="29"/>
  <c r="G71" i="29"/>
  <c r="D72" i="29"/>
  <c r="E72" i="29"/>
  <c r="F72" i="29"/>
  <c r="G72" i="29"/>
  <c r="H72" i="29"/>
  <c r="I72" i="29"/>
  <c r="J72" i="29"/>
  <c r="K72" i="29"/>
  <c r="L72" i="29"/>
  <c r="M72" i="29"/>
  <c r="N72" i="29"/>
  <c r="O72" i="29"/>
  <c r="P72" i="29"/>
  <c r="D73" i="29"/>
  <c r="E73" i="29"/>
  <c r="F73" i="29"/>
  <c r="D87" i="30"/>
  <c r="AT87" i="30"/>
  <c r="D79" i="29"/>
  <c r="E79" i="29"/>
  <c r="F79" i="29"/>
  <c r="G79" i="29"/>
  <c r="H79" i="29"/>
  <c r="I79" i="29"/>
  <c r="D80" i="29"/>
  <c r="E80" i="29"/>
  <c r="F80" i="29"/>
  <c r="G80" i="29"/>
  <c r="H80" i="29"/>
  <c r="I80" i="29"/>
  <c r="J80" i="29"/>
  <c r="K80" i="29"/>
  <c r="L80" i="29"/>
  <c r="M80" i="29"/>
  <c r="N80" i="29"/>
  <c r="O80" i="29"/>
  <c r="D82" i="29"/>
  <c r="E82" i="29"/>
  <c r="F82" i="29"/>
  <c r="G82" i="29"/>
  <c r="H82" i="29"/>
  <c r="I82" i="29"/>
  <c r="J82" i="29"/>
  <c r="D83" i="29"/>
  <c r="E83" i="29"/>
  <c r="F83" i="29"/>
  <c r="G83" i="29"/>
  <c r="H83" i="29"/>
  <c r="I83" i="29"/>
  <c r="D84" i="29"/>
  <c r="E84" i="29"/>
  <c r="F84" i="29"/>
  <c r="G84" i="29"/>
  <c r="H84" i="29"/>
  <c r="I84" i="29"/>
  <c r="J84" i="29"/>
  <c r="K84" i="29"/>
  <c r="L84" i="29"/>
  <c r="M84" i="29"/>
  <c r="D85" i="29"/>
  <c r="E85" i="29"/>
  <c r="F85" i="29"/>
  <c r="D86" i="29"/>
  <c r="E86" i="29"/>
  <c r="F86" i="29"/>
  <c r="G86" i="29"/>
  <c r="H86" i="29"/>
  <c r="I86" i="29"/>
  <c r="J86" i="29"/>
  <c r="K86" i="29"/>
  <c r="L86" i="29"/>
  <c r="M86" i="29"/>
  <c r="N86" i="29"/>
  <c r="O86" i="29"/>
  <c r="P86" i="29"/>
  <c r="Q86" i="29"/>
  <c r="R86" i="29"/>
  <c r="S86" i="29"/>
  <c r="AX29" i="30"/>
  <c r="AX40" i="30"/>
  <c r="AX52" i="30"/>
  <c r="AX55" i="30"/>
  <c r="AX87" i="30"/>
  <c r="AW29" i="30"/>
  <c r="AW40" i="30"/>
  <c r="AW52" i="30"/>
  <c r="AV29" i="30"/>
  <c r="AV40" i="30"/>
  <c r="AV52" i="30"/>
  <c r="AV87" i="30"/>
  <c r="AU29" i="30"/>
  <c r="AU40" i="30"/>
  <c r="AU52" i="30"/>
  <c r="AU74" i="30"/>
  <c r="AT29" i="30"/>
  <c r="AT40" i="30"/>
  <c r="AT52" i="30"/>
  <c r="AT55" i="30"/>
  <c r="AS29" i="30"/>
  <c r="AS40" i="30"/>
  <c r="AS52" i="30"/>
  <c r="AS55" i="30"/>
  <c r="AS74" i="30"/>
  <c r="AS87" i="30"/>
  <c r="AR29" i="30"/>
  <c r="AR40" i="30"/>
  <c r="AR52" i="30"/>
  <c r="AR74" i="30"/>
  <c r="AR87" i="30"/>
  <c r="AQ29" i="30"/>
  <c r="AQ40" i="30"/>
  <c r="AQ52" i="30"/>
  <c r="AQ55" i="30"/>
  <c r="AQ87" i="30"/>
  <c r="AP29" i="30"/>
  <c r="AP40" i="30"/>
  <c r="AP52" i="30"/>
  <c r="AP55" i="30"/>
  <c r="AP74" i="30"/>
  <c r="AP87" i="30"/>
  <c r="AO29" i="30"/>
  <c r="AO40" i="30"/>
  <c r="AO52" i="30"/>
  <c r="AO55" i="30"/>
  <c r="AO87" i="30"/>
  <c r="AN29" i="30"/>
  <c r="AN40" i="30"/>
  <c r="AN52" i="30"/>
  <c r="AN87" i="30"/>
  <c r="AM29" i="30"/>
  <c r="AM40" i="30"/>
  <c r="AM52" i="30"/>
  <c r="AM55" i="30"/>
  <c r="AL29" i="30"/>
  <c r="AL40" i="30"/>
  <c r="AL52" i="30"/>
  <c r="AL55" i="30"/>
  <c r="AL74" i="30"/>
  <c r="AL87" i="30"/>
  <c r="AK29" i="30"/>
  <c r="AK40" i="30"/>
  <c r="AK52" i="30"/>
  <c r="AK55" i="30"/>
  <c r="AK87" i="30"/>
  <c r="AJ29" i="30"/>
  <c r="AJ40" i="30"/>
  <c r="AJ52" i="30"/>
  <c r="AJ55" i="30"/>
  <c r="AJ74" i="30"/>
  <c r="AJ87" i="30"/>
  <c r="AI29" i="30"/>
  <c r="AI40" i="30"/>
  <c r="AI52" i="30"/>
  <c r="AI55" i="30"/>
  <c r="AI87" i="30"/>
  <c r="AH29" i="30"/>
  <c r="AH40" i="30"/>
  <c r="AH52" i="30"/>
  <c r="AH55" i="30"/>
  <c r="AH87" i="30"/>
  <c r="AG29" i="30"/>
  <c r="AG40" i="30"/>
  <c r="AG52" i="30"/>
  <c r="AG55" i="30"/>
  <c r="AG87" i="30"/>
  <c r="AF29" i="30"/>
  <c r="AF40" i="30"/>
  <c r="AF52" i="30"/>
  <c r="AF55" i="30"/>
  <c r="AF74" i="30"/>
  <c r="AF87" i="30"/>
  <c r="AE29" i="30"/>
  <c r="AE40" i="30"/>
  <c r="AE52" i="30"/>
  <c r="AE55" i="30"/>
  <c r="AE87" i="30"/>
  <c r="AD29" i="30"/>
  <c r="AD40" i="30"/>
  <c r="AD52" i="30"/>
  <c r="AD55" i="30"/>
  <c r="AD87" i="30"/>
  <c r="D17" i="29"/>
  <c r="E17" i="29"/>
  <c r="F17" i="29"/>
  <c r="G17" i="29"/>
  <c r="H17" i="29"/>
  <c r="I17" i="29"/>
  <c r="J17" i="29"/>
  <c r="K17" i="29"/>
  <c r="AY29" i="29"/>
  <c r="AY52" i="29"/>
  <c r="D58" i="29"/>
  <c r="E58" i="29"/>
  <c r="F58" i="29"/>
  <c r="D59" i="29"/>
  <c r="E59" i="29"/>
  <c r="F59" i="29"/>
  <c r="G59" i="29"/>
  <c r="H59" i="29"/>
  <c r="I59" i="29"/>
  <c r="J59" i="29"/>
  <c r="K59" i="29"/>
  <c r="L59" i="29"/>
  <c r="M59" i="29"/>
  <c r="N59" i="29"/>
  <c r="O59" i="29"/>
  <c r="P59" i="29"/>
  <c r="Q59" i="29"/>
  <c r="R59" i="29"/>
  <c r="S59" i="29"/>
  <c r="T59" i="29"/>
  <c r="U59" i="29"/>
  <c r="V59" i="29"/>
  <c r="W59" i="29"/>
  <c r="X59" i="29"/>
  <c r="Y59" i="29"/>
  <c r="Z59" i="29"/>
  <c r="AA59" i="29"/>
  <c r="AB59" i="29"/>
  <c r="AC59" i="29"/>
  <c r="AD59" i="29"/>
  <c r="AE59" i="29"/>
  <c r="AF59" i="29"/>
  <c r="AG59" i="29"/>
  <c r="AH59" i="29"/>
  <c r="AI59" i="29"/>
  <c r="AJ59" i="29"/>
  <c r="AK59" i="29"/>
  <c r="AL59" i="29"/>
  <c r="AM59" i="29"/>
  <c r="AN59" i="29"/>
  <c r="AO59" i="29"/>
  <c r="AP59" i="29"/>
  <c r="AQ59" i="29"/>
  <c r="AR59" i="29"/>
  <c r="AS59" i="29"/>
  <c r="AT59" i="29"/>
  <c r="AU59" i="29"/>
  <c r="AV59" i="29"/>
  <c r="AW59" i="29"/>
  <c r="AX59" i="29"/>
  <c r="AY59" i="29"/>
  <c r="D60" i="29"/>
  <c r="E60" i="29"/>
  <c r="F60" i="29"/>
  <c r="G60" i="29"/>
  <c r="H60" i="29"/>
  <c r="I60" i="29"/>
  <c r="J60" i="29"/>
  <c r="K60" i="29"/>
  <c r="L60" i="29"/>
  <c r="M60" i="29"/>
  <c r="N60" i="29"/>
  <c r="O60" i="29"/>
  <c r="P60" i="29"/>
  <c r="Q60" i="29"/>
  <c r="R60" i="29"/>
  <c r="S60" i="29"/>
  <c r="T60" i="29"/>
  <c r="U60" i="29"/>
  <c r="V60" i="29"/>
  <c r="W60" i="29"/>
  <c r="X60" i="29"/>
  <c r="Y60" i="29"/>
  <c r="Z60" i="29"/>
  <c r="AA60" i="29"/>
  <c r="AB60" i="29"/>
  <c r="AC60" i="29"/>
  <c r="AD60" i="29"/>
  <c r="AE60" i="29"/>
  <c r="AF60" i="29"/>
  <c r="AG60" i="29"/>
  <c r="AH60" i="29"/>
  <c r="AI60" i="29"/>
  <c r="AJ60" i="29"/>
  <c r="AK60" i="29"/>
  <c r="AL60" i="29"/>
  <c r="AM60" i="29"/>
  <c r="AN60" i="29"/>
  <c r="AO60" i="29"/>
  <c r="AP60" i="29"/>
  <c r="AQ60" i="29"/>
  <c r="AR60" i="29"/>
  <c r="AS60" i="29"/>
  <c r="AT60" i="29"/>
  <c r="AU60" i="29"/>
  <c r="AV60" i="29"/>
  <c r="AW60" i="29"/>
  <c r="AX60" i="29"/>
  <c r="AY60" i="29"/>
  <c r="D61" i="29"/>
  <c r="E61" i="29"/>
  <c r="F61" i="29"/>
  <c r="G61" i="29"/>
  <c r="H61" i="29"/>
  <c r="I61" i="29"/>
  <c r="J61" i="29"/>
  <c r="K61" i="29"/>
  <c r="L61" i="29"/>
  <c r="M61" i="29"/>
  <c r="N61" i="29"/>
  <c r="O61" i="29"/>
  <c r="P61" i="29"/>
  <c r="Q61" i="29"/>
  <c r="R61" i="29"/>
  <c r="S61" i="29"/>
  <c r="T61" i="29"/>
  <c r="U61" i="29"/>
  <c r="V61" i="29"/>
  <c r="W61" i="29"/>
  <c r="X61" i="29"/>
  <c r="Y61" i="29"/>
  <c r="Z61" i="29"/>
  <c r="AA61" i="29"/>
  <c r="AB61" i="29"/>
  <c r="AC61" i="29"/>
  <c r="AD61" i="29"/>
  <c r="AE61" i="29"/>
  <c r="AF61" i="29"/>
  <c r="AG61" i="29"/>
  <c r="AH61" i="29"/>
  <c r="AI61" i="29"/>
  <c r="AJ61" i="29"/>
  <c r="AK61" i="29"/>
  <c r="AL61" i="29"/>
  <c r="AM61" i="29"/>
  <c r="AN61" i="29"/>
  <c r="AO61" i="29"/>
  <c r="AP61" i="29"/>
  <c r="AQ61" i="29"/>
  <c r="AR61" i="29"/>
  <c r="AS61" i="29"/>
  <c r="AT61" i="29"/>
  <c r="AU61" i="29"/>
  <c r="AV61" i="29"/>
  <c r="AW61" i="29"/>
  <c r="AX61" i="29"/>
  <c r="AY61" i="29"/>
  <c r="D55" i="29"/>
  <c r="D74" i="29"/>
  <c r="AY74" i="29"/>
  <c r="D87" i="29"/>
  <c r="AX29" i="29"/>
  <c r="AX52" i="29"/>
  <c r="AX74" i="29"/>
  <c r="AW29" i="29"/>
  <c r="AW52" i="29"/>
  <c r="AW74" i="29"/>
  <c r="AW87" i="29"/>
  <c r="AV29" i="29"/>
  <c r="AV52" i="29"/>
  <c r="AV74" i="29"/>
  <c r="AU29" i="29"/>
  <c r="AU52" i="29"/>
  <c r="AU74" i="29"/>
  <c r="AT29" i="29"/>
  <c r="AT52" i="29"/>
  <c r="AT74" i="29"/>
  <c r="AS29" i="29"/>
  <c r="AS52" i="29"/>
  <c r="AS74" i="29"/>
  <c r="AS87" i="29"/>
  <c r="AR29" i="29"/>
  <c r="AR52" i="29"/>
  <c r="AR74" i="29"/>
  <c r="AR87" i="29"/>
  <c r="AQ29" i="29"/>
  <c r="AQ52" i="29"/>
  <c r="AQ74" i="29"/>
  <c r="AP29" i="29"/>
  <c r="AP52" i="29"/>
  <c r="AP74" i="29"/>
  <c r="AO29" i="29"/>
  <c r="AO52" i="29"/>
  <c r="AO74" i="29"/>
  <c r="AO87" i="29"/>
  <c r="AN29" i="29"/>
  <c r="AN52" i="29"/>
  <c r="AN74" i="29"/>
  <c r="AM29" i="29"/>
  <c r="AM52" i="29"/>
  <c r="AM74" i="29"/>
  <c r="AL29" i="29"/>
  <c r="AL52" i="29"/>
  <c r="AL74" i="29"/>
  <c r="AK29" i="29"/>
  <c r="AK52" i="29"/>
  <c r="AK74" i="29"/>
  <c r="AK87" i="29"/>
  <c r="AJ29" i="29"/>
  <c r="AJ52" i="29"/>
  <c r="AJ74" i="29"/>
  <c r="AJ87" i="29"/>
  <c r="AI29" i="29"/>
  <c r="AI52" i="29"/>
  <c r="AI74" i="29"/>
  <c r="AH29" i="29"/>
  <c r="AH52" i="29"/>
  <c r="AH74" i="29"/>
  <c r="AG29" i="29"/>
  <c r="AG52" i="29"/>
  <c r="AG74" i="29"/>
  <c r="AG87" i="29"/>
  <c r="AF29" i="29"/>
  <c r="AF52" i="29"/>
  <c r="AF74" i="29"/>
  <c r="AE29" i="29"/>
  <c r="AE52" i="29"/>
  <c r="AE74" i="29"/>
  <c r="AD29" i="29"/>
  <c r="AD52" i="29"/>
  <c r="AD74" i="29"/>
  <c r="C17" i="35"/>
  <c r="D17" i="35"/>
  <c r="E17" i="35"/>
  <c r="F17" i="35"/>
  <c r="G17" i="35"/>
  <c r="H17" i="35"/>
  <c r="I17" i="35"/>
  <c r="J17" i="35"/>
  <c r="K17" i="35"/>
  <c r="L17" i="35"/>
  <c r="M17" i="35"/>
  <c r="N17" i="35"/>
  <c r="O17" i="35"/>
  <c r="P17" i="35"/>
  <c r="Q17" i="35"/>
  <c r="R17" i="35"/>
  <c r="S17" i="35"/>
  <c r="AY29" i="35"/>
  <c r="C20" i="35"/>
  <c r="D20" i="35"/>
  <c r="E20" i="35"/>
  <c r="F20" i="35"/>
  <c r="G20" i="35"/>
  <c r="H20" i="35"/>
  <c r="I20" i="35"/>
  <c r="J20" i="35"/>
  <c r="C21" i="35"/>
  <c r="D21" i="35"/>
  <c r="E21" i="35"/>
  <c r="F21" i="35"/>
  <c r="G21" i="35"/>
  <c r="H21" i="35"/>
  <c r="I21" i="35"/>
  <c r="J21" i="35"/>
  <c r="K21" i="35"/>
  <c r="L21" i="35"/>
  <c r="M21" i="35"/>
  <c r="N21" i="35"/>
  <c r="O21" i="35"/>
  <c r="P21" i="35"/>
  <c r="Q21" i="35"/>
  <c r="R21" i="35"/>
  <c r="S21" i="35"/>
  <c r="T21" i="35"/>
  <c r="U21" i="35"/>
  <c r="V21" i="35"/>
  <c r="W21" i="35"/>
  <c r="X21" i="35"/>
  <c r="Y21" i="35"/>
  <c r="Z21" i="35"/>
  <c r="AA21" i="35"/>
  <c r="AB21" i="35"/>
  <c r="AC21" i="35"/>
  <c r="AD21" i="35"/>
  <c r="AE21" i="35"/>
  <c r="AF21" i="35"/>
  <c r="AG21" i="35"/>
  <c r="AH21" i="35"/>
  <c r="AI21" i="35"/>
  <c r="AJ21" i="35"/>
  <c r="AK21" i="35"/>
  <c r="AL21" i="35"/>
  <c r="AM21" i="35"/>
  <c r="AN21" i="35"/>
  <c r="AO21" i="35"/>
  <c r="AP21" i="35"/>
  <c r="AQ21" i="35"/>
  <c r="AR21" i="35"/>
  <c r="AS21" i="35"/>
  <c r="AT21" i="35"/>
  <c r="AU21" i="35"/>
  <c r="AV21" i="35"/>
  <c r="AW21" i="35"/>
  <c r="AX21" i="35"/>
  <c r="AY21" i="35"/>
  <c r="D22" i="35"/>
  <c r="E22" i="35"/>
  <c r="F22" i="35"/>
  <c r="G22" i="35"/>
  <c r="H22" i="35"/>
  <c r="I22" i="35"/>
  <c r="J22" i="35"/>
  <c r="K22" i="35"/>
  <c r="L22" i="35"/>
  <c r="M22" i="35"/>
  <c r="N22" i="35"/>
  <c r="O22" i="35"/>
  <c r="P22" i="35"/>
  <c r="Q22" i="35"/>
  <c r="R22" i="35"/>
  <c r="S22" i="35"/>
  <c r="T22" i="35"/>
  <c r="U22" i="35"/>
  <c r="V22" i="35"/>
  <c r="W22" i="35"/>
  <c r="X22" i="35"/>
  <c r="Y22" i="35"/>
  <c r="Z22" i="35"/>
  <c r="AA22" i="35"/>
  <c r="AB22" i="35"/>
  <c r="AC22" i="35"/>
  <c r="AD22" i="35"/>
  <c r="AE22" i="35"/>
  <c r="AF22" i="35"/>
  <c r="AG22" i="35"/>
  <c r="AH22" i="35"/>
  <c r="AI22" i="35"/>
  <c r="AJ22" i="35"/>
  <c r="AK22" i="35"/>
  <c r="AL22" i="35"/>
  <c r="AM22" i="35"/>
  <c r="AN22" i="35"/>
  <c r="AO22" i="35"/>
  <c r="AP22" i="35"/>
  <c r="AQ22" i="35"/>
  <c r="AR22" i="35"/>
  <c r="AS22" i="35"/>
  <c r="AT22" i="35"/>
  <c r="AU22" i="35"/>
  <c r="AV22" i="35"/>
  <c r="AW22" i="35"/>
  <c r="AX22" i="35"/>
  <c r="AY22" i="35"/>
  <c r="C23" i="35"/>
  <c r="D23" i="35"/>
  <c r="E23" i="35"/>
  <c r="F23" i="35"/>
  <c r="G23" i="35"/>
  <c r="H23" i="35"/>
  <c r="I23" i="35"/>
  <c r="J23" i="35"/>
  <c r="K23" i="35"/>
  <c r="L23" i="35"/>
  <c r="M23" i="35"/>
  <c r="N23" i="35"/>
  <c r="O23" i="35"/>
  <c r="P23" i="35"/>
  <c r="Q23" i="35"/>
  <c r="R23" i="35"/>
  <c r="S23" i="35"/>
  <c r="T23" i="35"/>
  <c r="U23" i="35"/>
  <c r="V23" i="35"/>
  <c r="W23" i="35"/>
  <c r="X23" i="35"/>
  <c r="Y23" i="35"/>
  <c r="Z23" i="35"/>
  <c r="AA23" i="35"/>
  <c r="AB23" i="35"/>
  <c r="AC23" i="35"/>
  <c r="AD23" i="35"/>
  <c r="AE23" i="35"/>
  <c r="AF23" i="35"/>
  <c r="AG23" i="35"/>
  <c r="AH23" i="35"/>
  <c r="AI23" i="35"/>
  <c r="AJ23" i="35"/>
  <c r="AK23" i="35"/>
  <c r="AL23" i="35"/>
  <c r="AM23" i="35"/>
  <c r="AN23" i="35"/>
  <c r="AO23" i="35"/>
  <c r="AP23" i="35"/>
  <c r="AQ23" i="35"/>
  <c r="AR23" i="35"/>
  <c r="AS23" i="35"/>
  <c r="AT23" i="35"/>
  <c r="AU23" i="35"/>
  <c r="AV23" i="35"/>
  <c r="AW23" i="35"/>
  <c r="AX23" i="35"/>
  <c r="AY23" i="35"/>
  <c r="C24" i="35"/>
  <c r="D24" i="35"/>
  <c r="E24" i="35"/>
  <c r="F24" i="35"/>
  <c r="G24" i="35"/>
  <c r="H24" i="35"/>
  <c r="I24" i="35"/>
  <c r="J24" i="35"/>
  <c r="K24" i="35"/>
  <c r="L24" i="35"/>
  <c r="M24" i="35"/>
  <c r="N24" i="35"/>
  <c r="O24" i="35"/>
  <c r="P24" i="35"/>
  <c r="Q24" i="35"/>
  <c r="R24" i="35"/>
  <c r="S24" i="35"/>
  <c r="T24" i="35"/>
  <c r="U24" i="35"/>
  <c r="V24" i="35"/>
  <c r="W24" i="35"/>
  <c r="X24" i="35"/>
  <c r="Y24" i="35"/>
  <c r="Z24" i="35"/>
  <c r="AA24" i="35"/>
  <c r="AB24" i="35"/>
  <c r="AC24" i="35"/>
  <c r="AD24" i="35"/>
  <c r="AE24" i="35"/>
  <c r="AF24" i="35"/>
  <c r="AG24" i="35"/>
  <c r="AH24" i="35"/>
  <c r="AI24" i="35"/>
  <c r="AJ24" i="35"/>
  <c r="AK24" i="35"/>
  <c r="AL24" i="35"/>
  <c r="AM24" i="35"/>
  <c r="AN24" i="35"/>
  <c r="AO24" i="35"/>
  <c r="AP24" i="35"/>
  <c r="AQ24" i="35"/>
  <c r="AR24" i="35"/>
  <c r="AS24" i="35"/>
  <c r="AT24" i="35"/>
  <c r="AU24" i="35"/>
  <c r="AV24" i="35"/>
  <c r="AW24" i="35"/>
  <c r="AX24" i="35"/>
  <c r="AY24" i="35"/>
  <c r="C25" i="35"/>
  <c r="D25" i="35"/>
  <c r="E25" i="35"/>
  <c r="F25" i="35"/>
  <c r="G25" i="35"/>
  <c r="H25" i="35"/>
  <c r="I25" i="35"/>
  <c r="J25" i="35"/>
  <c r="K25" i="35"/>
  <c r="L25" i="35"/>
  <c r="M25" i="35"/>
  <c r="N25" i="35"/>
  <c r="O25" i="35"/>
  <c r="P25" i="35"/>
  <c r="Q25" i="35"/>
  <c r="R25" i="35"/>
  <c r="S25" i="35"/>
  <c r="T25" i="35"/>
  <c r="U25" i="35"/>
  <c r="V25" i="35"/>
  <c r="W25" i="35"/>
  <c r="X25" i="35"/>
  <c r="Y25" i="35"/>
  <c r="Z25" i="35"/>
  <c r="AA25" i="35"/>
  <c r="AB25" i="35"/>
  <c r="AC25" i="35"/>
  <c r="AD25" i="35"/>
  <c r="AE25" i="35"/>
  <c r="AF25" i="35"/>
  <c r="AG25" i="35"/>
  <c r="AH25" i="35"/>
  <c r="AI25" i="35"/>
  <c r="AJ25" i="35"/>
  <c r="AK25" i="35"/>
  <c r="AL25" i="35"/>
  <c r="AM25" i="35"/>
  <c r="AN25" i="35"/>
  <c r="AO25" i="35"/>
  <c r="AP25" i="35"/>
  <c r="AQ25" i="35"/>
  <c r="AR25" i="35"/>
  <c r="AS25" i="35"/>
  <c r="AT25" i="35"/>
  <c r="AU25" i="35"/>
  <c r="AV25" i="35"/>
  <c r="AW25" i="35"/>
  <c r="AX25" i="35"/>
  <c r="AY25" i="35"/>
  <c r="C26" i="35"/>
  <c r="D26" i="35"/>
  <c r="E26" i="35"/>
  <c r="F26" i="35"/>
  <c r="G26" i="35"/>
  <c r="H26" i="35"/>
  <c r="I26" i="35"/>
  <c r="J26" i="35"/>
  <c r="K26" i="35"/>
  <c r="L26" i="35"/>
  <c r="M26" i="35"/>
  <c r="N26" i="35"/>
  <c r="O26" i="35"/>
  <c r="P26" i="35"/>
  <c r="Q26" i="35"/>
  <c r="R26" i="35"/>
  <c r="S26" i="35"/>
  <c r="T26" i="35"/>
  <c r="U26" i="35"/>
  <c r="V26" i="35"/>
  <c r="W26" i="35"/>
  <c r="X26" i="35"/>
  <c r="Y26" i="35"/>
  <c r="Z26" i="35"/>
  <c r="AA26" i="35"/>
  <c r="AB26" i="35"/>
  <c r="AC26" i="35"/>
  <c r="AD26" i="35"/>
  <c r="AE26" i="35"/>
  <c r="AF26" i="35"/>
  <c r="AG26" i="35"/>
  <c r="AH26" i="35"/>
  <c r="AI26" i="35"/>
  <c r="AJ26" i="35"/>
  <c r="AK26" i="35"/>
  <c r="AL26" i="35"/>
  <c r="AM26" i="35"/>
  <c r="AN26" i="35"/>
  <c r="AO26" i="35"/>
  <c r="AP26" i="35"/>
  <c r="AQ26" i="35"/>
  <c r="AR26" i="35"/>
  <c r="AS26" i="35"/>
  <c r="AT26" i="35"/>
  <c r="AU26" i="35"/>
  <c r="AV26" i="35"/>
  <c r="AW26" i="35"/>
  <c r="AX26" i="35"/>
  <c r="AY26" i="35"/>
  <c r="C27" i="35"/>
  <c r="D27" i="35"/>
  <c r="E27" i="35"/>
  <c r="F27" i="35"/>
  <c r="G27" i="35"/>
  <c r="H27" i="35"/>
  <c r="I27" i="35"/>
  <c r="J27" i="35"/>
  <c r="K27" i="35"/>
  <c r="L27" i="35"/>
  <c r="M27" i="35"/>
  <c r="N27" i="35"/>
  <c r="O27" i="35"/>
  <c r="P27" i="35"/>
  <c r="Q27" i="35"/>
  <c r="R27" i="35"/>
  <c r="S27" i="35"/>
  <c r="T27" i="35"/>
  <c r="U27" i="35"/>
  <c r="V27" i="35"/>
  <c r="W27" i="35"/>
  <c r="X27" i="35"/>
  <c r="Y27" i="35"/>
  <c r="Z27" i="35"/>
  <c r="AA27" i="35"/>
  <c r="AB27" i="35"/>
  <c r="AC27" i="35"/>
  <c r="AD27" i="35"/>
  <c r="AE27" i="35"/>
  <c r="AF27" i="35"/>
  <c r="AG27" i="35"/>
  <c r="AH27" i="35"/>
  <c r="AI27" i="35"/>
  <c r="AJ27" i="35"/>
  <c r="AK27" i="35"/>
  <c r="AL27" i="35"/>
  <c r="AM27" i="35"/>
  <c r="AN27" i="35"/>
  <c r="AO27" i="35"/>
  <c r="AP27" i="35"/>
  <c r="AQ27" i="35"/>
  <c r="AR27" i="35"/>
  <c r="AS27" i="35"/>
  <c r="AT27" i="35"/>
  <c r="AU27" i="35"/>
  <c r="AV27" i="35"/>
  <c r="AW27" i="35"/>
  <c r="AX27" i="35"/>
  <c r="AY27" i="35"/>
  <c r="C28" i="35"/>
  <c r="D28" i="35"/>
  <c r="E28" i="35"/>
  <c r="F28" i="35"/>
  <c r="G28" i="35"/>
  <c r="H28" i="35"/>
  <c r="I28" i="35"/>
  <c r="J28" i="35"/>
  <c r="K28" i="35"/>
  <c r="L28" i="35"/>
  <c r="M28" i="35"/>
  <c r="N28" i="35"/>
  <c r="O28" i="35"/>
  <c r="P28" i="35"/>
  <c r="Q28" i="35"/>
  <c r="R28" i="35"/>
  <c r="S28" i="35"/>
  <c r="T28" i="35"/>
  <c r="U28" i="35"/>
  <c r="V28" i="35"/>
  <c r="W28" i="35"/>
  <c r="X28" i="35"/>
  <c r="Y28" i="35"/>
  <c r="Z28" i="35"/>
  <c r="AA28" i="35"/>
  <c r="AB28" i="35"/>
  <c r="AC28" i="35"/>
  <c r="AD28" i="35"/>
  <c r="AE28" i="35"/>
  <c r="AF28" i="35"/>
  <c r="AG28" i="35"/>
  <c r="AH28" i="35"/>
  <c r="AI28" i="35"/>
  <c r="AJ28" i="35"/>
  <c r="AK28" i="35"/>
  <c r="AL28" i="35"/>
  <c r="AM28" i="35"/>
  <c r="AN28" i="35"/>
  <c r="AO28" i="35"/>
  <c r="AP28" i="35"/>
  <c r="AQ28" i="35"/>
  <c r="AR28" i="35"/>
  <c r="AS28" i="35"/>
  <c r="AT28" i="35"/>
  <c r="AU28" i="35"/>
  <c r="AV28" i="35"/>
  <c r="AW28" i="35"/>
  <c r="AX28" i="35"/>
  <c r="AY28" i="35"/>
  <c r="AY52" i="35"/>
  <c r="C45" i="35"/>
  <c r="D45" i="35"/>
  <c r="E45" i="35"/>
  <c r="F45" i="35"/>
  <c r="G45" i="35"/>
  <c r="H45" i="35"/>
  <c r="I45" i="35"/>
  <c r="J45" i="35"/>
  <c r="K45" i="35"/>
  <c r="L45" i="35"/>
  <c r="M45" i="35"/>
  <c r="N45" i="35"/>
  <c r="C46" i="35"/>
  <c r="D46" i="35"/>
  <c r="E46" i="35"/>
  <c r="F46" i="35"/>
  <c r="G46" i="35"/>
  <c r="H46" i="35"/>
  <c r="I46" i="35"/>
  <c r="J46" i="35"/>
  <c r="K46" i="35"/>
  <c r="L46" i="35"/>
  <c r="M46" i="35"/>
  <c r="N46" i="35"/>
  <c r="O46" i="35"/>
  <c r="P46" i="35"/>
  <c r="Q46" i="35"/>
  <c r="R46" i="35"/>
  <c r="S46" i="35"/>
  <c r="T46" i="35"/>
  <c r="U46" i="35"/>
  <c r="V46" i="35"/>
  <c r="W46" i="35"/>
  <c r="X46" i="35"/>
  <c r="Y46" i="35"/>
  <c r="Z46" i="35"/>
  <c r="AA46" i="35"/>
  <c r="AB46" i="35"/>
  <c r="AC46" i="35"/>
  <c r="AD46" i="35"/>
  <c r="AE46" i="35"/>
  <c r="AF46" i="35"/>
  <c r="AG46" i="35"/>
  <c r="AH46" i="35"/>
  <c r="AI46" i="35"/>
  <c r="AJ46" i="35"/>
  <c r="AK46" i="35"/>
  <c r="AL46" i="35"/>
  <c r="AM46" i="35"/>
  <c r="AN46" i="35"/>
  <c r="AO46" i="35"/>
  <c r="AP46" i="35"/>
  <c r="AQ46" i="35"/>
  <c r="AR46" i="35"/>
  <c r="AS46" i="35"/>
  <c r="AT46" i="35"/>
  <c r="AU46" i="35"/>
  <c r="AV46" i="35"/>
  <c r="AW46" i="35"/>
  <c r="AX46" i="35"/>
  <c r="AY46" i="35"/>
  <c r="D47" i="35"/>
  <c r="E47" i="35"/>
  <c r="F47" i="35"/>
  <c r="G47" i="35"/>
  <c r="H47" i="35"/>
  <c r="I47" i="35"/>
  <c r="C48" i="35"/>
  <c r="D48" i="35"/>
  <c r="E48" i="35"/>
  <c r="F48" i="35"/>
  <c r="G48" i="35"/>
  <c r="H48" i="35"/>
  <c r="I48" i="35"/>
  <c r="J48" i="35"/>
  <c r="K48" i="35"/>
  <c r="L48" i="35"/>
  <c r="M48" i="35"/>
  <c r="N48" i="35"/>
  <c r="O48" i="35"/>
  <c r="P48" i="35"/>
  <c r="Q48" i="35"/>
  <c r="R48" i="35"/>
  <c r="S48" i="35"/>
  <c r="T48" i="35"/>
  <c r="U48" i="35"/>
  <c r="V48" i="35"/>
  <c r="W48" i="35"/>
  <c r="X48" i="35"/>
  <c r="Y48" i="35"/>
  <c r="Z48" i="35"/>
  <c r="AA48" i="35"/>
  <c r="AB48" i="35"/>
  <c r="AC48" i="35"/>
  <c r="AD48" i="35"/>
  <c r="AE48" i="35"/>
  <c r="AF48" i="35"/>
  <c r="AG48" i="35"/>
  <c r="AH48" i="35"/>
  <c r="AI48" i="35"/>
  <c r="AJ48" i="35"/>
  <c r="AK48" i="35"/>
  <c r="AL48" i="35"/>
  <c r="AM48" i="35"/>
  <c r="AN48" i="35"/>
  <c r="AO48" i="35"/>
  <c r="AP48" i="35"/>
  <c r="AQ48" i="35"/>
  <c r="AR48" i="35"/>
  <c r="AS48" i="35"/>
  <c r="AT48" i="35"/>
  <c r="AU48" i="35"/>
  <c r="AV48" i="35"/>
  <c r="AW48" i="35"/>
  <c r="AX48" i="35"/>
  <c r="AY48" i="35"/>
  <c r="C49" i="35"/>
  <c r="D49" i="35"/>
  <c r="E49" i="35"/>
  <c r="F49" i="35"/>
  <c r="G49" i="35"/>
  <c r="H49" i="35"/>
  <c r="I49" i="35"/>
  <c r="J49" i="35"/>
  <c r="K49" i="35"/>
  <c r="L49" i="35"/>
  <c r="M49" i="35"/>
  <c r="N49" i="35"/>
  <c r="O49" i="35"/>
  <c r="P49" i="35"/>
  <c r="Q49" i="35"/>
  <c r="R49" i="35"/>
  <c r="S49" i="35"/>
  <c r="T49" i="35"/>
  <c r="U49" i="35"/>
  <c r="V49" i="35"/>
  <c r="W49" i="35"/>
  <c r="X49" i="35"/>
  <c r="Y49" i="35"/>
  <c r="Z49" i="35"/>
  <c r="AA49" i="35"/>
  <c r="AB49" i="35"/>
  <c r="AC49" i="35"/>
  <c r="AD49" i="35"/>
  <c r="AE49" i="35"/>
  <c r="AF49" i="35"/>
  <c r="AG49" i="35"/>
  <c r="AH49" i="35"/>
  <c r="AI49" i="35"/>
  <c r="AJ49" i="35"/>
  <c r="AK49" i="35"/>
  <c r="AL49" i="35"/>
  <c r="AM49" i="35"/>
  <c r="AN49" i="35"/>
  <c r="AO49" i="35"/>
  <c r="AP49" i="35"/>
  <c r="AQ49" i="35"/>
  <c r="AR49" i="35"/>
  <c r="AS49" i="35"/>
  <c r="AT49" i="35"/>
  <c r="AU49" i="35"/>
  <c r="AV49" i="35"/>
  <c r="AW49" i="35"/>
  <c r="AX49" i="35"/>
  <c r="AY49" i="35"/>
  <c r="C50" i="35"/>
  <c r="D50" i="35"/>
  <c r="E50" i="35"/>
  <c r="F50" i="35"/>
  <c r="G50" i="35"/>
  <c r="H50" i="35"/>
  <c r="I50" i="35"/>
  <c r="J50" i="35"/>
  <c r="K50" i="35"/>
  <c r="L50" i="35"/>
  <c r="M50" i="35"/>
  <c r="N50" i="35"/>
  <c r="O50" i="35"/>
  <c r="P50" i="35"/>
  <c r="Q50" i="35"/>
  <c r="R50" i="35"/>
  <c r="S50" i="35"/>
  <c r="T50" i="35"/>
  <c r="U50" i="35"/>
  <c r="V50" i="35"/>
  <c r="W50" i="35"/>
  <c r="X50" i="35"/>
  <c r="Y50" i="35"/>
  <c r="Z50" i="35"/>
  <c r="AA50" i="35"/>
  <c r="AB50" i="35"/>
  <c r="AC50" i="35"/>
  <c r="AD50" i="35"/>
  <c r="AE50" i="35"/>
  <c r="AF50" i="35"/>
  <c r="AG50" i="35"/>
  <c r="AH50" i="35"/>
  <c r="AI50" i="35"/>
  <c r="AJ50" i="35"/>
  <c r="AK50" i="35"/>
  <c r="AL50" i="35"/>
  <c r="AM50" i="35"/>
  <c r="AN50" i="35"/>
  <c r="AO50" i="35"/>
  <c r="AP50" i="35"/>
  <c r="AQ50" i="35"/>
  <c r="AR50" i="35"/>
  <c r="AS50" i="35"/>
  <c r="AT50" i="35"/>
  <c r="AU50" i="35"/>
  <c r="AV50" i="35"/>
  <c r="AW50" i="35"/>
  <c r="AX50" i="35"/>
  <c r="AY50" i="35"/>
  <c r="C51" i="35"/>
  <c r="D51" i="35"/>
  <c r="E51" i="35"/>
  <c r="F51" i="35"/>
  <c r="G51" i="35"/>
  <c r="H51" i="35"/>
  <c r="I51" i="35"/>
  <c r="J51" i="35"/>
  <c r="K51" i="35"/>
  <c r="L51" i="35"/>
  <c r="M51" i="35"/>
  <c r="N51" i="35"/>
  <c r="O51" i="35"/>
  <c r="P51" i="35"/>
  <c r="Q51" i="35"/>
  <c r="R51" i="35"/>
  <c r="S51" i="35"/>
  <c r="T51" i="35"/>
  <c r="U51" i="35"/>
  <c r="V51" i="35"/>
  <c r="W51" i="35"/>
  <c r="X51" i="35"/>
  <c r="Y51" i="35"/>
  <c r="Z51" i="35"/>
  <c r="AA51" i="35"/>
  <c r="AB51" i="35"/>
  <c r="AC51" i="35"/>
  <c r="AD51" i="35"/>
  <c r="AE51" i="35"/>
  <c r="AF51" i="35"/>
  <c r="AG51" i="35"/>
  <c r="AH51" i="35"/>
  <c r="AI51" i="35"/>
  <c r="AJ51" i="35"/>
  <c r="AK51" i="35"/>
  <c r="AL51" i="35"/>
  <c r="AM51" i="35"/>
  <c r="AN51" i="35"/>
  <c r="AO51" i="35"/>
  <c r="AP51" i="35"/>
  <c r="AQ51" i="35"/>
  <c r="AR51" i="35"/>
  <c r="AS51" i="35"/>
  <c r="AT51" i="35"/>
  <c r="AU51" i="35"/>
  <c r="AV51" i="35"/>
  <c r="AW51" i="35"/>
  <c r="AX51" i="35"/>
  <c r="AY51" i="35"/>
  <c r="C58" i="35"/>
  <c r="D58" i="35"/>
  <c r="E58" i="35"/>
  <c r="F58" i="35"/>
  <c r="G58" i="35"/>
  <c r="C59" i="35"/>
  <c r="D59" i="35"/>
  <c r="E59" i="35"/>
  <c r="F59" i="35"/>
  <c r="G59" i="35"/>
  <c r="H59" i="35"/>
  <c r="I59" i="35"/>
  <c r="J59" i="35"/>
  <c r="K59" i="35"/>
  <c r="L59" i="35"/>
  <c r="M59" i="35"/>
  <c r="N59" i="35"/>
  <c r="O59" i="35"/>
  <c r="P59" i="35"/>
  <c r="Q59" i="35"/>
  <c r="R59" i="35"/>
  <c r="S59" i="35"/>
  <c r="T59" i="35"/>
  <c r="U59" i="35"/>
  <c r="V59" i="35"/>
  <c r="W59" i="35"/>
  <c r="X59" i="35"/>
  <c r="Y59" i="35"/>
  <c r="Z59" i="35"/>
  <c r="AA59" i="35"/>
  <c r="AB59" i="35"/>
  <c r="AC59" i="35"/>
  <c r="AD59" i="35"/>
  <c r="AE59" i="35"/>
  <c r="AF59" i="35"/>
  <c r="AG59" i="35"/>
  <c r="AH59" i="35"/>
  <c r="AI59" i="35"/>
  <c r="AJ59" i="35"/>
  <c r="AK59" i="35"/>
  <c r="AL59" i="35"/>
  <c r="AM59" i="35"/>
  <c r="AN59" i="35"/>
  <c r="AO59" i="35"/>
  <c r="AP59" i="35"/>
  <c r="AQ59" i="35"/>
  <c r="AR59" i="35"/>
  <c r="AS59" i="35"/>
  <c r="AT59" i="35"/>
  <c r="AU59" i="35"/>
  <c r="AV59" i="35"/>
  <c r="AW59" i="35"/>
  <c r="AX59" i="35"/>
  <c r="AY59" i="35"/>
  <c r="C60" i="35"/>
  <c r="D60" i="35"/>
  <c r="E60" i="35"/>
  <c r="F60" i="35"/>
  <c r="G60" i="35"/>
  <c r="H60" i="35"/>
  <c r="I60" i="35"/>
  <c r="J60" i="35"/>
  <c r="K60" i="35"/>
  <c r="L60" i="35"/>
  <c r="M60" i="35"/>
  <c r="N60" i="35"/>
  <c r="O60" i="35"/>
  <c r="P60" i="35"/>
  <c r="Q60" i="35"/>
  <c r="R60" i="35"/>
  <c r="S60" i="35"/>
  <c r="T60" i="35"/>
  <c r="U60" i="35"/>
  <c r="V60" i="35"/>
  <c r="W60" i="35"/>
  <c r="X60" i="35"/>
  <c r="Y60" i="35"/>
  <c r="Z60" i="35"/>
  <c r="AA60" i="35"/>
  <c r="AB60" i="35"/>
  <c r="AC60" i="35"/>
  <c r="AD60" i="35"/>
  <c r="AE60" i="35"/>
  <c r="AF60" i="35"/>
  <c r="AG60" i="35"/>
  <c r="AH60" i="35"/>
  <c r="AI60" i="35"/>
  <c r="AJ60" i="35"/>
  <c r="AK60" i="35"/>
  <c r="AL60" i="35"/>
  <c r="AM60" i="35"/>
  <c r="AN60" i="35"/>
  <c r="AO60" i="35"/>
  <c r="AP60" i="35"/>
  <c r="AQ60" i="35"/>
  <c r="AR60" i="35"/>
  <c r="AS60" i="35"/>
  <c r="AT60" i="35"/>
  <c r="AU60" i="35"/>
  <c r="AV60" i="35"/>
  <c r="AW60" i="35"/>
  <c r="AX60" i="35"/>
  <c r="AY60" i="35"/>
  <c r="C61" i="35"/>
  <c r="D61" i="35"/>
  <c r="E61" i="35"/>
  <c r="F61" i="35"/>
  <c r="G61" i="35"/>
  <c r="H61" i="35"/>
  <c r="I61" i="35"/>
  <c r="J61" i="35"/>
  <c r="K61" i="35"/>
  <c r="L61" i="35"/>
  <c r="M61" i="35"/>
  <c r="N61" i="35"/>
  <c r="O61" i="35"/>
  <c r="P61" i="35"/>
  <c r="Q61" i="35"/>
  <c r="R61" i="35"/>
  <c r="S61" i="35"/>
  <c r="T61" i="35"/>
  <c r="U61" i="35"/>
  <c r="V61" i="35"/>
  <c r="W61" i="35"/>
  <c r="X61" i="35"/>
  <c r="Y61" i="35"/>
  <c r="Z61" i="35"/>
  <c r="AA61" i="35"/>
  <c r="AB61" i="35"/>
  <c r="AC61" i="35"/>
  <c r="AD61" i="35"/>
  <c r="AE61" i="35"/>
  <c r="AF61" i="35"/>
  <c r="AG61" i="35"/>
  <c r="AH61" i="35"/>
  <c r="AI61" i="35"/>
  <c r="AJ61" i="35"/>
  <c r="AK61" i="35"/>
  <c r="AL61" i="35"/>
  <c r="AM61" i="35"/>
  <c r="AN61" i="35"/>
  <c r="AO61" i="35"/>
  <c r="AP61" i="35"/>
  <c r="AQ61" i="35"/>
  <c r="AR61" i="35"/>
  <c r="AS61" i="35"/>
  <c r="AT61" i="35"/>
  <c r="AU61" i="35"/>
  <c r="AV61" i="35"/>
  <c r="AW61" i="35"/>
  <c r="AX61" i="35"/>
  <c r="AY61" i="35"/>
  <c r="D55" i="35"/>
  <c r="AY55" i="35"/>
  <c r="D74" i="35"/>
  <c r="C65" i="35"/>
  <c r="D65" i="35"/>
  <c r="E65" i="35"/>
  <c r="F65" i="35"/>
  <c r="G65" i="35"/>
  <c r="H65" i="35"/>
  <c r="I65" i="35"/>
  <c r="J65" i="35"/>
  <c r="K65" i="35"/>
  <c r="L65" i="35"/>
  <c r="M65" i="35"/>
  <c r="N65" i="35"/>
  <c r="O65" i="35"/>
  <c r="P65" i="35"/>
  <c r="Q65" i="35"/>
  <c r="R65" i="35"/>
  <c r="S65" i="35"/>
  <c r="T65" i="35"/>
  <c r="U65" i="35"/>
  <c r="V65" i="35"/>
  <c r="W65" i="35"/>
  <c r="X65" i="35"/>
  <c r="Y65" i="35"/>
  <c r="Z65" i="35"/>
  <c r="AA65" i="35"/>
  <c r="AB65" i="35"/>
  <c r="AC65" i="35"/>
  <c r="AD65" i="35"/>
  <c r="AE65" i="35"/>
  <c r="AF65" i="35"/>
  <c r="AG65" i="35"/>
  <c r="AH65" i="35"/>
  <c r="AI65" i="35"/>
  <c r="AJ65" i="35"/>
  <c r="AK65" i="35"/>
  <c r="AL65" i="35"/>
  <c r="AM65" i="35"/>
  <c r="AN65" i="35"/>
  <c r="AO65" i="35"/>
  <c r="AP65" i="35"/>
  <c r="AQ65" i="35"/>
  <c r="AR65" i="35"/>
  <c r="AS65" i="35"/>
  <c r="AT65" i="35"/>
  <c r="AU65" i="35"/>
  <c r="AV65" i="35"/>
  <c r="AW65" i="35"/>
  <c r="AX65" i="35"/>
  <c r="AY65" i="35"/>
  <c r="C66" i="35"/>
  <c r="D66" i="35"/>
  <c r="E66" i="35"/>
  <c r="F66" i="35"/>
  <c r="G66" i="35"/>
  <c r="H66" i="35"/>
  <c r="I66" i="35"/>
  <c r="J66" i="35"/>
  <c r="K66" i="35"/>
  <c r="L66" i="35"/>
  <c r="M66" i="35"/>
  <c r="N66" i="35"/>
  <c r="O66" i="35"/>
  <c r="P66" i="35"/>
  <c r="Q66" i="35"/>
  <c r="R66" i="35"/>
  <c r="S66" i="35"/>
  <c r="T66" i="35"/>
  <c r="U66" i="35"/>
  <c r="V66" i="35"/>
  <c r="W66" i="35"/>
  <c r="X66" i="35"/>
  <c r="Y66" i="35"/>
  <c r="Z66" i="35"/>
  <c r="AA66" i="35"/>
  <c r="AB66" i="35"/>
  <c r="AC66" i="35"/>
  <c r="AD66" i="35"/>
  <c r="AE66" i="35"/>
  <c r="AF66" i="35"/>
  <c r="AG66" i="35"/>
  <c r="AH66" i="35"/>
  <c r="AI66" i="35"/>
  <c r="AJ66" i="35"/>
  <c r="AK66" i="35"/>
  <c r="AL66" i="35"/>
  <c r="AM66" i="35"/>
  <c r="AN66" i="35"/>
  <c r="AO66" i="35"/>
  <c r="AP66" i="35"/>
  <c r="AQ66" i="35"/>
  <c r="AR66" i="35"/>
  <c r="AS66" i="35"/>
  <c r="AT66" i="35"/>
  <c r="AU66" i="35"/>
  <c r="AV66" i="35"/>
  <c r="AW66" i="35"/>
  <c r="AX66" i="35"/>
  <c r="AY66" i="35"/>
  <c r="D67" i="35"/>
  <c r="E67" i="35"/>
  <c r="F67" i="35"/>
  <c r="G67" i="35"/>
  <c r="H67" i="35"/>
  <c r="I67" i="35"/>
  <c r="J67" i="35"/>
  <c r="K67" i="35"/>
  <c r="L67" i="35"/>
  <c r="M67" i="35"/>
  <c r="N67" i="35"/>
  <c r="O67" i="35"/>
  <c r="P67" i="35"/>
  <c r="Q67" i="35"/>
  <c r="R67" i="35"/>
  <c r="S67" i="35"/>
  <c r="T67" i="35"/>
  <c r="U67" i="35"/>
  <c r="V67" i="35"/>
  <c r="W67" i="35"/>
  <c r="X67" i="35"/>
  <c r="Y67" i="35"/>
  <c r="Z67" i="35"/>
  <c r="AA67" i="35"/>
  <c r="AB67" i="35"/>
  <c r="AC67" i="35"/>
  <c r="AD67" i="35"/>
  <c r="AE67" i="35"/>
  <c r="AF67" i="35"/>
  <c r="AG67" i="35"/>
  <c r="AH67" i="35"/>
  <c r="AI67" i="35"/>
  <c r="AJ67" i="35"/>
  <c r="AK67" i="35"/>
  <c r="AL67" i="35"/>
  <c r="AM67" i="35"/>
  <c r="AN67" i="35"/>
  <c r="AO67" i="35"/>
  <c r="AP67" i="35"/>
  <c r="AQ67" i="35"/>
  <c r="AR67" i="35"/>
  <c r="AS67" i="35"/>
  <c r="AT67" i="35"/>
  <c r="AU67" i="35"/>
  <c r="AV67" i="35"/>
  <c r="AW67" i="35"/>
  <c r="AX67" i="35"/>
  <c r="AY67" i="35"/>
  <c r="C68" i="35"/>
  <c r="D68" i="35"/>
  <c r="E68" i="35"/>
  <c r="F68" i="35"/>
  <c r="G68" i="35"/>
  <c r="H68" i="35"/>
  <c r="I68" i="35"/>
  <c r="J68" i="35"/>
  <c r="K68" i="35"/>
  <c r="L68" i="35"/>
  <c r="M68" i="35"/>
  <c r="N68" i="35"/>
  <c r="O68" i="35"/>
  <c r="P68" i="35"/>
  <c r="Q68" i="35"/>
  <c r="R68" i="35"/>
  <c r="S68" i="35"/>
  <c r="T68" i="35"/>
  <c r="U68" i="35"/>
  <c r="V68" i="35"/>
  <c r="W68" i="35"/>
  <c r="X68" i="35"/>
  <c r="Y68" i="35"/>
  <c r="Z68" i="35"/>
  <c r="AA68" i="35"/>
  <c r="AB68" i="35"/>
  <c r="AC68" i="35"/>
  <c r="AD68" i="35"/>
  <c r="AE68" i="35"/>
  <c r="AF68" i="35"/>
  <c r="AG68" i="35"/>
  <c r="AH68" i="35"/>
  <c r="AI68" i="35"/>
  <c r="AJ68" i="35"/>
  <c r="AK68" i="35"/>
  <c r="AL68" i="35"/>
  <c r="AM68" i="35"/>
  <c r="AN68" i="35"/>
  <c r="AO68" i="35"/>
  <c r="AP68" i="35"/>
  <c r="AQ68" i="35"/>
  <c r="AR68" i="35"/>
  <c r="AS68" i="35"/>
  <c r="AT68" i="35"/>
  <c r="AU68" i="35"/>
  <c r="AV68" i="35"/>
  <c r="AW68" i="35"/>
  <c r="AX68" i="35"/>
  <c r="AY68" i="35"/>
  <c r="C69" i="35"/>
  <c r="D69" i="35"/>
  <c r="E69" i="35"/>
  <c r="F69" i="35"/>
  <c r="G69" i="35"/>
  <c r="H69" i="35"/>
  <c r="I69" i="35"/>
  <c r="J69" i="35"/>
  <c r="K69" i="35"/>
  <c r="L69" i="35"/>
  <c r="M69" i="35"/>
  <c r="N69" i="35"/>
  <c r="O69" i="35"/>
  <c r="P69" i="35"/>
  <c r="Q69" i="35"/>
  <c r="R69" i="35"/>
  <c r="S69" i="35"/>
  <c r="T69" i="35"/>
  <c r="U69" i="35"/>
  <c r="V69" i="35"/>
  <c r="W69" i="35"/>
  <c r="X69" i="35"/>
  <c r="Y69" i="35"/>
  <c r="Z69" i="35"/>
  <c r="AA69" i="35"/>
  <c r="AB69" i="35"/>
  <c r="AC69" i="35"/>
  <c r="AD69" i="35"/>
  <c r="AE69" i="35"/>
  <c r="AF69" i="35"/>
  <c r="AG69" i="35"/>
  <c r="AH69" i="35"/>
  <c r="AI69" i="35"/>
  <c r="AJ69" i="35"/>
  <c r="AK69" i="35"/>
  <c r="AL69" i="35"/>
  <c r="AM69" i="35"/>
  <c r="AN69" i="35"/>
  <c r="AO69" i="35"/>
  <c r="AP69" i="35"/>
  <c r="AQ69" i="35"/>
  <c r="AR69" i="35"/>
  <c r="AS69" i="35"/>
  <c r="AT69" i="35"/>
  <c r="AU69" i="35"/>
  <c r="AV69" i="35"/>
  <c r="AW69" i="35"/>
  <c r="AX69" i="35"/>
  <c r="AY69" i="35"/>
  <c r="C70" i="35"/>
  <c r="D70" i="35"/>
  <c r="E70" i="35"/>
  <c r="F70" i="35"/>
  <c r="G70" i="35"/>
  <c r="H70" i="35"/>
  <c r="I70" i="35"/>
  <c r="J70" i="35"/>
  <c r="K70" i="35"/>
  <c r="L70" i="35"/>
  <c r="M70" i="35"/>
  <c r="N70" i="35"/>
  <c r="O70" i="35"/>
  <c r="P70" i="35"/>
  <c r="Q70" i="35"/>
  <c r="R70" i="35"/>
  <c r="S70" i="35"/>
  <c r="T70" i="35"/>
  <c r="U70" i="35"/>
  <c r="V70" i="35"/>
  <c r="W70" i="35"/>
  <c r="X70" i="35"/>
  <c r="Y70" i="35"/>
  <c r="Z70" i="35"/>
  <c r="AA70" i="35"/>
  <c r="AB70" i="35"/>
  <c r="AC70" i="35"/>
  <c r="AD70" i="35"/>
  <c r="AE70" i="35"/>
  <c r="AF70" i="35"/>
  <c r="AG70" i="35"/>
  <c r="AH70" i="35"/>
  <c r="AI70" i="35"/>
  <c r="AJ70" i="35"/>
  <c r="AK70" i="35"/>
  <c r="AL70" i="35"/>
  <c r="AM70" i="35"/>
  <c r="AN70" i="35"/>
  <c r="AO70" i="35"/>
  <c r="AP70" i="35"/>
  <c r="AQ70" i="35"/>
  <c r="AR70" i="35"/>
  <c r="AS70" i="35"/>
  <c r="AT70" i="35"/>
  <c r="C71" i="35"/>
  <c r="D71" i="35"/>
  <c r="E71" i="35"/>
  <c r="F71" i="35"/>
  <c r="G71" i="35"/>
  <c r="H71" i="35"/>
  <c r="I71" i="35"/>
  <c r="J71" i="35"/>
  <c r="K71" i="35"/>
  <c r="L71" i="35"/>
  <c r="M71" i="35"/>
  <c r="N71" i="35"/>
  <c r="O71" i="35"/>
  <c r="P71" i="35"/>
  <c r="Q71" i="35"/>
  <c r="R71" i="35"/>
  <c r="S71" i="35"/>
  <c r="T71" i="35"/>
  <c r="U71" i="35"/>
  <c r="V71" i="35"/>
  <c r="W71" i="35"/>
  <c r="X71" i="35"/>
  <c r="Y71" i="35"/>
  <c r="Z71" i="35"/>
  <c r="AA71" i="35"/>
  <c r="AB71" i="35"/>
  <c r="AC71" i="35"/>
  <c r="AD71" i="35"/>
  <c r="AE71" i="35"/>
  <c r="AF71" i="35"/>
  <c r="AG71" i="35"/>
  <c r="AH71" i="35"/>
  <c r="AI71" i="35"/>
  <c r="AJ71" i="35"/>
  <c r="AK71" i="35"/>
  <c r="AL71" i="35"/>
  <c r="AM71" i="35"/>
  <c r="AN71" i="35"/>
  <c r="AO71" i="35"/>
  <c r="AP71" i="35"/>
  <c r="AQ71" i="35"/>
  <c r="AR71" i="35"/>
  <c r="AS71" i="35"/>
  <c r="AT71" i="35"/>
  <c r="AU71" i="35"/>
  <c r="AV71" i="35"/>
  <c r="AW71" i="35"/>
  <c r="AX71" i="35"/>
  <c r="AY71" i="35"/>
  <c r="C72" i="35"/>
  <c r="D72" i="35"/>
  <c r="E72" i="35"/>
  <c r="F72" i="35"/>
  <c r="G72" i="35"/>
  <c r="H72" i="35"/>
  <c r="I72" i="35"/>
  <c r="J72" i="35"/>
  <c r="K72" i="35"/>
  <c r="L72" i="35"/>
  <c r="M72" i="35"/>
  <c r="N72" i="35"/>
  <c r="O72" i="35"/>
  <c r="P72" i="35"/>
  <c r="Q72" i="35"/>
  <c r="R72" i="35"/>
  <c r="S72" i="35"/>
  <c r="T72" i="35"/>
  <c r="U72" i="35"/>
  <c r="V72" i="35"/>
  <c r="W72" i="35"/>
  <c r="X72" i="35"/>
  <c r="Y72" i="35"/>
  <c r="Z72" i="35"/>
  <c r="AA72" i="35"/>
  <c r="AB72" i="35"/>
  <c r="AC72" i="35"/>
  <c r="AD72" i="35"/>
  <c r="AE72" i="35"/>
  <c r="AF72" i="35"/>
  <c r="AG72" i="35"/>
  <c r="AH72" i="35"/>
  <c r="AI72" i="35"/>
  <c r="AJ72" i="35"/>
  <c r="AK72" i="35"/>
  <c r="AL72" i="35"/>
  <c r="AM72" i="35"/>
  <c r="AN72" i="35"/>
  <c r="AO72" i="35"/>
  <c r="AP72" i="35"/>
  <c r="AQ72" i="35"/>
  <c r="AR72" i="35"/>
  <c r="AS72" i="35"/>
  <c r="AT72" i="35"/>
  <c r="AU72" i="35"/>
  <c r="AV72" i="35"/>
  <c r="AW72" i="35"/>
  <c r="AX72" i="35"/>
  <c r="AY72" i="35"/>
  <c r="C73" i="35"/>
  <c r="D73" i="35"/>
  <c r="E73" i="35"/>
  <c r="F73" i="35"/>
  <c r="G73" i="35"/>
  <c r="H73" i="35"/>
  <c r="I73" i="35"/>
  <c r="J73" i="35"/>
  <c r="K73" i="35"/>
  <c r="L73" i="35"/>
  <c r="M73" i="35"/>
  <c r="N73" i="35"/>
  <c r="O73" i="35"/>
  <c r="P73" i="35"/>
  <c r="Q73" i="35"/>
  <c r="R73" i="35"/>
  <c r="S73" i="35"/>
  <c r="T73" i="35"/>
  <c r="U73" i="35"/>
  <c r="V73" i="35"/>
  <c r="W73" i="35"/>
  <c r="X73" i="35"/>
  <c r="Y73" i="35"/>
  <c r="Z73" i="35"/>
  <c r="AA73" i="35"/>
  <c r="AB73" i="35"/>
  <c r="AC73" i="35"/>
  <c r="AD73" i="35"/>
  <c r="AE73" i="35"/>
  <c r="AF73" i="35"/>
  <c r="AG73" i="35"/>
  <c r="AH73" i="35"/>
  <c r="AI73" i="35"/>
  <c r="AJ73" i="35"/>
  <c r="AK73" i="35"/>
  <c r="AL73" i="35"/>
  <c r="AM73" i="35"/>
  <c r="AN73" i="35"/>
  <c r="AO73" i="35"/>
  <c r="AP73" i="35"/>
  <c r="AQ73" i="35"/>
  <c r="AR73" i="35"/>
  <c r="AS73" i="35"/>
  <c r="AT73" i="35"/>
  <c r="AU73" i="35"/>
  <c r="AV73" i="35"/>
  <c r="AW73" i="35"/>
  <c r="AX73" i="35"/>
  <c r="AY73" i="35"/>
  <c r="D87" i="35"/>
  <c r="C79" i="35"/>
  <c r="D79" i="35"/>
  <c r="E79" i="35"/>
  <c r="F79" i="35"/>
  <c r="G79" i="35"/>
  <c r="H79" i="35"/>
  <c r="I79" i="35"/>
  <c r="J79" i="35"/>
  <c r="K79" i="35"/>
  <c r="L79" i="35"/>
  <c r="M79" i="35"/>
  <c r="N79" i="35"/>
  <c r="O79" i="35"/>
  <c r="P79" i="35"/>
  <c r="Q79" i="35"/>
  <c r="R79" i="35"/>
  <c r="S79" i="35"/>
  <c r="T79" i="35"/>
  <c r="C80" i="35"/>
  <c r="D80" i="35"/>
  <c r="D81" i="35"/>
  <c r="E81" i="35"/>
  <c r="F81" i="35"/>
  <c r="G81" i="35"/>
  <c r="H81" i="35"/>
  <c r="I81" i="35"/>
  <c r="J81" i="35"/>
  <c r="K81" i="35"/>
  <c r="L81" i="35"/>
  <c r="M81" i="35"/>
  <c r="N81" i="35"/>
  <c r="O81" i="35"/>
  <c r="P81" i="35"/>
  <c r="Q81" i="35"/>
  <c r="R81" i="35"/>
  <c r="S81" i="35"/>
  <c r="T81" i="35"/>
  <c r="U81" i="35"/>
  <c r="V81" i="35"/>
  <c r="W81" i="35"/>
  <c r="X81" i="35"/>
  <c r="Y81" i="35"/>
  <c r="Z81" i="35"/>
  <c r="AA81" i="35"/>
  <c r="AB81" i="35"/>
  <c r="AC81" i="35"/>
  <c r="AD81" i="35"/>
  <c r="AE81" i="35"/>
  <c r="AF81" i="35"/>
  <c r="AG81" i="35"/>
  <c r="AH81" i="35"/>
  <c r="AI81" i="35"/>
  <c r="AJ81" i="35"/>
  <c r="AK81" i="35"/>
  <c r="AL81" i="35"/>
  <c r="AM81" i="35"/>
  <c r="AN81" i="35"/>
  <c r="AO81" i="35"/>
  <c r="AP81" i="35"/>
  <c r="AQ81" i="35"/>
  <c r="AR81" i="35"/>
  <c r="AS81" i="35"/>
  <c r="AT81" i="35"/>
  <c r="AU81" i="35"/>
  <c r="AV81" i="35"/>
  <c r="AW81" i="35"/>
  <c r="AX81" i="35"/>
  <c r="AY81" i="35"/>
  <c r="C82" i="35"/>
  <c r="D82" i="35"/>
  <c r="E82" i="35"/>
  <c r="F82" i="35"/>
  <c r="G82" i="35"/>
  <c r="H82" i="35"/>
  <c r="I82" i="35"/>
  <c r="J82" i="35"/>
  <c r="K82" i="35"/>
  <c r="L82" i="35"/>
  <c r="M82" i="35"/>
  <c r="N82" i="35"/>
  <c r="O82" i="35"/>
  <c r="P82" i="35"/>
  <c r="Q82" i="35"/>
  <c r="R82" i="35"/>
  <c r="S82" i="35"/>
  <c r="T82" i="35"/>
  <c r="U82" i="35"/>
  <c r="V82" i="35"/>
  <c r="W82" i="35"/>
  <c r="X82" i="35"/>
  <c r="Y82" i="35"/>
  <c r="Z82" i="35"/>
  <c r="AA82" i="35"/>
  <c r="AB82" i="35"/>
  <c r="AC82" i="35"/>
  <c r="AD82" i="35"/>
  <c r="AE82" i="35"/>
  <c r="AF82" i="35"/>
  <c r="AG82" i="35"/>
  <c r="AH82" i="35"/>
  <c r="AI82" i="35"/>
  <c r="AJ82" i="35"/>
  <c r="AK82" i="35"/>
  <c r="AL82" i="35"/>
  <c r="AM82" i="35"/>
  <c r="AN82" i="35"/>
  <c r="AO82" i="35"/>
  <c r="AP82" i="35"/>
  <c r="AQ82" i="35"/>
  <c r="AR82" i="35"/>
  <c r="AS82" i="35"/>
  <c r="AT82" i="35"/>
  <c r="AU82" i="35"/>
  <c r="AV82" i="35"/>
  <c r="AW82" i="35"/>
  <c r="AX82" i="35"/>
  <c r="AY82" i="35"/>
  <c r="C83" i="35"/>
  <c r="D83" i="35"/>
  <c r="E83" i="35"/>
  <c r="F83" i="35"/>
  <c r="G83" i="35"/>
  <c r="H83" i="35"/>
  <c r="I83" i="35"/>
  <c r="J83" i="35"/>
  <c r="K83" i="35"/>
  <c r="L83" i="35"/>
  <c r="M83" i="35"/>
  <c r="N83" i="35"/>
  <c r="O83" i="35"/>
  <c r="P83" i="35"/>
  <c r="Q83" i="35"/>
  <c r="R83" i="35"/>
  <c r="S83" i="35"/>
  <c r="T83" i="35"/>
  <c r="U83" i="35"/>
  <c r="V83" i="35"/>
  <c r="W83" i="35"/>
  <c r="X83" i="35"/>
  <c r="Y83" i="35"/>
  <c r="Z83" i="35"/>
  <c r="AA83" i="35"/>
  <c r="AB83" i="35"/>
  <c r="AC83" i="35"/>
  <c r="AD83" i="35"/>
  <c r="AE83" i="35"/>
  <c r="AF83" i="35"/>
  <c r="AG83" i="35"/>
  <c r="AH83" i="35"/>
  <c r="AI83" i="35"/>
  <c r="AJ83" i="35"/>
  <c r="AK83" i="35"/>
  <c r="AL83" i="35"/>
  <c r="AM83" i="35"/>
  <c r="AN83" i="35"/>
  <c r="AO83" i="35"/>
  <c r="AP83" i="35"/>
  <c r="AQ83" i="35"/>
  <c r="AR83" i="35"/>
  <c r="AS83" i="35"/>
  <c r="AT83" i="35"/>
  <c r="AU83" i="35"/>
  <c r="AV83" i="35"/>
  <c r="AW83" i="35"/>
  <c r="AX83" i="35"/>
  <c r="AY83" i="35"/>
  <c r="C84" i="35"/>
  <c r="D84" i="35"/>
  <c r="E84" i="35"/>
  <c r="F84" i="35"/>
  <c r="G84" i="35"/>
  <c r="H84" i="35"/>
  <c r="I84" i="35"/>
  <c r="J84" i="35"/>
  <c r="K84" i="35"/>
  <c r="L84" i="35"/>
  <c r="M84" i="35"/>
  <c r="N84" i="35"/>
  <c r="O84" i="35"/>
  <c r="P84" i="35"/>
  <c r="Q84" i="35"/>
  <c r="R84" i="35"/>
  <c r="S84" i="35"/>
  <c r="T84" i="35"/>
  <c r="U84" i="35"/>
  <c r="V84" i="35"/>
  <c r="W84" i="35"/>
  <c r="X84" i="35"/>
  <c r="Y84" i="35"/>
  <c r="Z84" i="35"/>
  <c r="AA84" i="35"/>
  <c r="AB84" i="35"/>
  <c r="AC84" i="35"/>
  <c r="AD84" i="35"/>
  <c r="AE84" i="35"/>
  <c r="AF84" i="35"/>
  <c r="AG84" i="35"/>
  <c r="AH84" i="35"/>
  <c r="AI84" i="35"/>
  <c r="AJ84" i="35"/>
  <c r="AK84" i="35"/>
  <c r="AL84" i="35"/>
  <c r="AM84" i="35"/>
  <c r="AN84" i="35"/>
  <c r="AO84" i="35"/>
  <c r="AP84" i="35"/>
  <c r="AQ84" i="35"/>
  <c r="AR84" i="35"/>
  <c r="AS84" i="35"/>
  <c r="AT84" i="35"/>
  <c r="AU84" i="35"/>
  <c r="AV84" i="35"/>
  <c r="AW84" i="35"/>
  <c r="AX84" i="35"/>
  <c r="AY84" i="35"/>
  <c r="C85" i="35"/>
  <c r="D85" i="35"/>
  <c r="E85" i="35"/>
  <c r="F85" i="35"/>
  <c r="G85" i="35"/>
  <c r="H85" i="35"/>
  <c r="I85" i="35"/>
  <c r="J85" i="35"/>
  <c r="K85" i="35"/>
  <c r="L85" i="35"/>
  <c r="M85" i="35"/>
  <c r="N85" i="35"/>
  <c r="O85" i="35"/>
  <c r="P85" i="35"/>
  <c r="Q85" i="35"/>
  <c r="R85" i="35"/>
  <c r="S85" i="35"/>
  <c r="T85" i="35"/>
  <c r="U85" i="35"/>
  <c r="V85" i="35"/>
  <c r="W85" i="35"/>
  <c r="X85" i="35"/>
  <c r="Y85" i="35"/>
  <c r="Z85" i="35"/>
  <c r="AA85" i="35"/>
  <c r="AB85" i="35"/>
  <c r="AC85" i="35"/>
  <c r="AD85" i="35"/>
  <c r="AE85" i="35"/>
  <c r="AF85" i="35"/>
  <c r="AG85" i="35"/>
  <c r="AH85" i="35"/>
  <c r="AI85" i="35"/>
  <c r="AJ85" i="35"/>
  <c r="AK85" i="35"/>
  <c r="AL85" i="35"/>
  <c r="AM85" i="35"/>
  <c r="AN85" i="35"/>
  <c r="AO85" i="35"/>
  <c r="AP85" i="35"/>
  <c r="AQ85" i="35"/>
  <c r="AR85" i="35"/>
  <c r="AS85" i="35"/>
  <c r="AT85" i="35"/>
  <c r="AU85" i="35"/>
  <c r="AV85" i="35"/>
  <c r="AW85" i="35"/>
  <c r="AX85" i="35"/>
  <c r="AY85" i="35"/>
  <c r="C86" i="35"/>
  <c r="D86" i="35"/>
  <c r="E86" i="35"/>
  <c r="F86" i="35"/>
  <c r="G86" i="35"/>
  <c r="H86" i="35"/>
  <c r="I86" i="35"/>
  <c r="J86" i="35"/>
  <c r="K86" i="35"/>
  <c r="L86" i="35"/>
  <c r="M86" i="35"/>
  <c r="N86" i="35"/>
  <c r="O86" i="35"/>
  <c r="P86" i="35"/>
  <c r="Q86" i="35"/>
  <c r="R86" i="35"/>
  <c r="S86" i="35"/>
  <c r="T86" i="35"/>
  <c r="U86" i="35"/>
  <c r="V86" i="35"/>
  <c r="W86" i="35"/>
  <c r="X86" i="35"/>
  <c r="Y86" i="35"/>
  <c r="Z86" i="35"/>
  <c r="AA86" i="35"/>
  <c r="AB86" i="35"/>
  <c r="AC86" i="35"/>
  <c r="AD86" i="35"/>
  <c r="AE86" i="35"/>
  <c r="AF86" i="35"/>
  <c r="AG86" i="35"/>
  <c r="AH86" i="35"/>
  <c r="AI86" i="35"/>
  <c r="AJ86" i="35"/>
  <c r="AK86" i="35"/>
  <c r="AL86" i="35"/>
  <c r="AM86" i="35"/>
  <c r="AN86" i="35"/>
  <c r="AO86" i="35"/>
  <c r="AP86" i="35"/>
  <c r="AQ86" i="35"/>
  <c r="AR86" i="35"/>
  <c r="AS86" i="35"/>
  <c r="AT86" i="35"/>
  <c r="AU86" i="35"/>
  <c r="AV86" i="35"/>
  <c r="AW86" i="35"/>
  <c r="AX86" i="35"/>
  <c r="AY86" i="35"/>
  <c r="AX29" i="35"/>
  <c r="AX52" i="35"/>
  <c r="AX55" i="35"/>
  <c r="AW29" i="35"/>
  <c r="AW52" i="35"/>
  <c r="AW55" i="35"/>
  <c r="AV29" i="35"/>
  <c r="AV52" i="35"/>
  <c r="AV55" i="35"/>
  <c r="AU29" i="35"/>
  <c r="AU52" i="35"/>
  <c r="AU55" i="35"/>
  <c r="AU87" i="35"/>
  <c r="AT29" i="35"/>
  <c r="AT52" i="35"/>
  <c r="AT55" i="35"/>
  <c r="AS29" i="35"/>
  <c r="AS52" i="35"/>
  <c r="AS55" i="35"/>
  <c r="AS87" i="35"/>
  <c r="AR29" i="35"/>
  <c r="AR52" i="35"/>
  <c r="AR55" i="35"/>
  <c r="AQ29" i="35"/>
  <c r="AQ52" i="35"/>
  <c r="AQ55" i="35"/>
  <c r="AP29" i="35"/>
  <c r="AP52" i="35"/>
  <c r="AP55" i="35"/>
  <c r="AO29" i="35"/>
  <c r="AO52" i="35"/>
  <c r="AO55" i="35"/>
  <c r="AO87" i="35"/>
  <c r="AN29" i="35"/>
  <c r="AN52" i="35"/>
  <c r="AN55" i="35"/>
  <c r="AN87" i="35"/>
  <c r="AM29" i="35"/>
  <c r="AM52" i="35"/>
  <c r="AM55" i="35"/>
  <c r="AL29" i="35"/>
  <c r="AL52" i="35"/>
  <c r="AL55" i="35"/>
  <c r="AK29" i="35"/>
  <c r="AK52" i="35"/>
  <c r="AK55" i="35"/>
  <c r="AJ29" i="35"/>
  <c r="AJ52" i="35"/>
  <c r="AJ55" i="35"/>
  <c r="AJ87" i="35"/>
  <c r="AI29" i="35"/>
  <c r="AI52" i="35"/>
  <c r="AI55" i="35"/>
  <c r="AI87" i="35"/>
  <c r="AH29" i="35"/>
  <c r="AH52" i="35"/>
  <c r="AH55" i="35"/>
  <c r="AG29" i="35"/>
  <c r="AG52" i="35"/>
  <c r="AG55" i="35"/>
  <c r="AF29" i="35"/>
  <c r="AF52" i="35"/>
  <c r="AF55" i="35"/>
  <c r="AF87" i="35"/>
  <c r="AE29" i="35"/>
  <c r="AE52" i="35"/>
  <c r="AE55" i="35"/>
  <c r="AE87" i="35"/>
  <c r="AD29" i="35"/>
  <c r="AD52" i="35"/>
  <c r="AD55" i="35"/>
  <c r="D17" i="34"/>
  <c r="E17" i="34"/>
  <c r="F17" i="34"/>
  <c r="AY29" i="34"/>
  <c r="D20" i="34"/>
  <c r="E20" i="34"/>
  <c r="F20" i="34"/>
  <c r="G20" i="34"/>
  <c r="H20" i="34"/>
  <c r="I20" i="34"/>
  <c r="D21" i="34"/>
  <c r="E21" i="34"/>
  <c r="F21" i="34"/>
  <c r="G21" i="34"/>
  <c r="H21" i="34"/>
  <c r="D22" i="34"/>
  <c r="E22" i="34"/>
  <c r="F22" i="34"/>
  <c r="G22" i="34"/>
  <c r="H22" i="34"/>
  <c r="I22" i="34"/>
  <c r="J22" i="34"/>
  <c r="K22" i="34"/>
  <c r="L22" i="34"/>
  <c r="M22" i="34"/>
  <c r="N22" i="34"/>
  <c r="O22" i="34"/>
  <c r="P22" i="34"/>
  <c r="Q22" i="34"/>
  <c r="R22" i="34"/>
  <c r="S22" i="34"/>
  <c r="T22" i="34"/>
  <c r="U22" i="34"/>
  <c r="V22" i="34"/>
  <c r="W22" i="34"/>
  <c r="X22" i="34"/>
  <c r="Y22" i="34"/>
  <c r="Z22" i="34"/>
  <c r="AA22" i="34"/>
  <c r="AB22" i="34"/>
  <c r="AC22" i="34"/>
  <c r="AD22" i="34"/>
  <c r="AE22" i="34"/>
  <c r="AF22" i="34"/>
  <c r="AG22" i="34"/>
  <c r="AH22" i="34"/>
  <c r="AI22" i="34"/>
  <c r="AJ22" i="34"/>
  <c r="AK22" i="34"/>
  <c r="AL22" i="34"/>
  <c r="AM22" i="34"/>
  <c r="AN22" i="34"/>
  <c r="AO22" i="34"/>
  <c r="AP22" i="34"/>
  <c r="AQ22" i="34"/>
  <c r="AR22" i="34"/>
  <c r="AS22" i="34"/>
  <c r="AT22" i="34"/>
  <c r="AU22" i="34"/>
  <c r="AV22" i="34"/>
  <c r="AW22" i="34"/>
  <c r="AX22" i="34"/>
  <c r="AY22" i="34"/>
  <c r="D23" i="34"/>
  <c r="E23" i="34"/>
  <c r="F23" i="34"/>
  <c r="G23" i="34"/>
  <c r="H23" i="34"/>
  <c r="I23" i="34"/>
  <c r="J23" i="34"/>
  <c r="K23" i="34"/>
  <c r="L23" i="34"/>
  <c r="M23" i="34"/>
  <c r="N23" i="34"/>
  <c r="O23" i="34"/>
  <c r="P23" i="34"/>
  <c r="Q23" i="34"/>
  <c r="R23" i="34"/>
  <c r="S23" i="34"/>
  <c r="T23" i="34"/>
  <c r="U23" i="34"/>
  <c r="V23" i="34"/>
  <c r="W23" i="34"/>
  <c r="X23" i="34"/>
  <c r="Y23" i="34"/>
  <c r="Z23" i="34"/>
  <c r="AA23" i="34"/>
  <c r="AB23" i="34"/>
  <c r="AC23" i="34"/>
  <c r="AD23" i="34"/>
  <c r="AE23" i="34"/>
  <c r="AF23" i="34"/>
  <c r="AG23" i="34"/>
  <c r="AH23" i="34"/>
  <c r="AI23" i="34"/>
  <c r="AJ23" i="34"/>
  <c r="AK23" i="34"/>
  <c r="AL23" i="34"/>
  <c r="AM23" i="34"/>
  <c r="AN23" i="34"/>
  <c r="AO23" i="34"/>
  <c r="AP23" i="34"/>
  <c r="AQ23" i="34"/>
  <c r="AR23" i="34"/>
  <c r="AS23" i="34"/>
  <c r="AT23" i="34"/>
  <c r="AU23" i="34"/>
  <c r="AV23" i="34"/>
  <c r="AW23" i="34"/>
  <c r="AX23" i="34"/>
  <c r="AY23" i="34"/>
  <c r="D24" i="34"/>
  <c r="E24" i="34"/>
  <c r="F24" i="34"/>
  <c r="G24" i="34"/>
  <c r="H24" i="34"/>
  <c r="I24" i="34"/>
  <c r="J24" i="34"/>
  <c r="K24" i="34"/>
  <c r="L24" i="34"/>
  <c r="M24" i="34"/>
  <c r="N24" i="34"/>
  <c r="O24" i="34"/>
  <c r="P24" i="34"/>
  <c r="Q24" i="34"/>
  <c r="R24" i="34"/>
  <c r="S24" i="34"/>
  <c r="T24" i="34"/>
  <c r="U24" i="34"/>
  <c r="V24" i="34"/>
  <c r="W24" i="34"/>
  <c r="X24" i="34"/>
  <c r="Y24" i="34"/>
  <c r="Z24" i="34"/>
  <c r="AA24" i="34"/>
  <c r="AB24" i="34"/>
  <c r="AC24" i="34"/>
  <c r="AD24" i="34"/>
  <c r="AE24" i="34"/>
  <c r="AF24" i="34"/>
  <c r="AG24" i="34"/>
  <c r="AH24" i="34"/>
  <c r="AI24" i="34"/>
  <c r="AJ24" i="34"/>
  <c r="AK24" i="34"/>
  <c r="AL24" i="34"/>
  <c r="AM24" i="34"/>
  <c r="AN24" i="34"/>
  <c r="AO24" i="34"/>
  <c r="AP24" i="34"/>
  <c r="AQ24" i="34"/>
  <c r="AR24" i="34"/>
  <c r="AS24" i="34"/>
  <c r="AT24" i="34"/>
  <c r="AU24" i="34"/>
  <c r="AV24" i="34"/>
  <c r="AW24" i="34"/>
  <c r="AX24" i="34"/>
  <c r="AY24" i="34"/>
  <c r="D25" i="34"/>
  <c r="E25" i="34"/>
  <c r="F25" i="34"/>
  <c r="G25" i="34"/>
  <c r="H25" i="34"/>
  <c r="I25" i="34"/>
  <c r="J25" i="34"/>
  <c r="K25" i="34"/>
  <c r="L25" i="34"/>
  <c r="M25" i="34"/>
  <c r="N25" i="34"/>
  <c r="O25" i="34"/>
  <c r="P25" i="34"/>
  <c r="Q25" i="34"/>
  <c r="R25" i="34"/>
  <c r="S25" i="34"/>
  <c r="T25" i="34"/>
  <c r="U25" i="34"/>
  <c r="V25" i="34"/>
  <c r="W25" i="34"/>
  <c r="X25" i="34"/>
  <c r="Y25" i="34"/>
  <c r="Z25" i="34"/>
  <c r="AA25" i="34"/>
  <c r="AB25" i="34"/>
  <c r="AC25" i="34"/>
  <c r="AD25" i="34"/>
  <c r="AE25" i="34"/>
  <c r="AF25" i="34"/>
  <c r="AG25" i="34"/>
  <c r="AH25" i="34"/>
  <c r="AI25" i="34"/>
  <c r="AJ25" i="34"/>
  <c r="AK25" i="34"/>
  <c r="AL25" i="34"/>
  <c r="AM25" i="34"/>
  <c r="AN25" i="34"/>
  <c r="AO25" i="34"/>
  <c r="AP25" i="34"/>
  <c r="AQ25" i="34"/>
  <c r="AR25" i="34"/>
  <c r="AS25" i="34"/>
  <c r="AT25" i="34"/>
  <c r="AU25" i="34"/>
  <c r="AV25" i="34"/>
  <c r="AW25" i="34"/>
  <c r="AX25" i="34"/>
  <c r="AY25" i="34"/>
  <c r="D26" i="34"/>
  <c r="D27" i="34"/>
  <c r="E27" i="34"/>
  <c r="F27" i="34"/>
  <c r="G27" i="34"/>
  <c r="H27" i="34"/>
  <c r="I27" i="34"/>
  <c r="J27" i="34"/>
  <c r="K27" i="34"/>
  <c r="L27" i="34"/>
  <c r="M27" i="34"/>
  <c r="N27" i="34"/>
  <c r="O27" i="34"/>
  <c r="P27" i="34"/>
  <c r="Q27" i="34"/>
  <c r="R27" i="34"/>
  <c r="S27" i="34"/>
  <c r="T27" i="34"/>
  <c r="U27" i="34"/>
  <c r="V27" i="34"/>
  <c r="W27" i="34"/>
  <c r="X27" i="34"/>
  <c r="Y27" i="34"/>
  <c r="Z27" i="34"/>
  <c r="AA27" i="34"/>
  <c r="AB27" i="34"/>
  <c r="AC27" i="34"/>
  <c r="AD27" i="34"/>
  <c r="AE27" i="34"/>
  <c r="AF27" i="34"/>
  <c r="AG27" i="34"/>
  <c r="AH27" i="34"/>
  <c r="AI27" i="34"/>
  <c r="AJ27" i="34"/>
  <c r="AK27" i="34"/>
  <c r="AL27" i="34"/>
  <c r="AM27" i="34"/>
  <c r="AN27" i="34"/>
  <c r="AO27" i="34"/>
  <c r="AP27" i="34"/>
  <c r="AQ27" i="34"/>
  <c r="AR27" i="34"/>
  <c r="AS27" i="34"/>
  <c r="AT27" i="34"/>
  <c r="AU27" i="34"/>
  <c r="AV27" i="34"/>
  <c r="AW27" i="34"/>
  <c r="AX27" i="34"/>
  <c r="AY27" i="34"/>
  <c r="D28" i="34"/>
  <c r="E28" i="34"/>
  <c r="F28" i="34"/>
  <c r="G28" i="34"/>
  <c r="H28" i="34"/>
  <c r="I28" i="34"/>
  <c r="J28" i="34"/>
  <c r="K28" i="34"/>
  <c r="L28" i="34"/>
  <c r="M28" i="34"/>
  <c r="N28" i="34"/>
  <c r="O28" i="34"/>
  <c r="P28" i="34"/>
  <c r="Q28" i="34"/>
  <c r="R28" i="34"/>
  <c r="S28" i="34"/>
  <c r="T28" i="34"/>
  <c r="U28" i="34"/>
  <c r="V28" i="34"/>
  <c r="W28" i="34"/>
  <c r="X28" i="34"/>
  <c r="Y28" i="34"/>
  <c r="Z28" i="34"/>
  <c r="AA28" i="34"/>
  <c r="AB28" i="34"/>
  <c r="AC28" i="34"/>
  <c r="AD28" i="34"/>
  <c r="AE28" i="34"/>
  <c r="AF28" i="34"/>
  <c r="AG28" i="34"/>
  <c r="AH28" i="34"/>
  <c r="AI28" i="34"/>
  <c r="AJ28" i="34"/>
  <c r="AK28" i="34"/>
  <c r="AL28" i="34"/>
  <c r="AM28" i="34"/>
  <c r="AN28" i="34"/>
  <c r="AO28" i="34"/>
  <c r="AP28" i="34"/>
  <c r="AQ28" i="34"/>
  <c r="AR28" i="34"/>
  <c r="AS28" i="34"/>
  <c r="AT28" i="34"/>
  <c r="AU28" i="34"/>
  <c r="AV28" i="34"/>
  <c r="AW28" i="34"/>
  <c r="AX28" i="34"/>
  <c r="AY28" i="34"/>
  <c r="AY52" i="34"/>
  <c r="D45" i="34"/>
  <c r="E45" i="34"/>
  <c r="F45" i="34"/>
  <c r="G45" i="34"/>
  <c r="H45" i="34"/>
  <c r="I45" i="34"/>
  <c r="J45" i="34"/>
  <c r="K45" i="34"/>
  <c r="D46" i="34"/>
  <c r="E46" i="34"/>
  <c r="F46" i="34"/>
  <c r="G46" i="34"/>
  <c r="H46" i="34"/>
  <c r="I46" i="34"/>
  <c r="J46" i="34"/>
  <c r="K46" i="34"/>
  <c r="L46" i="34"/>
  <c r="M46" i="34"/>
  <c r="N46" i="34"/>
  <c r="O46" i="34"/>
  <c r="P46" i="34"/>
  <c r="Q46" i="34"/>
  <c r="R46" i="34"/>
  <c r="S46" i="34"/>
  <c r="T46" i="34"/>
  <c r="U46" i="34"/>
  <c r="V46" i="34"/>
  <c r="W46" i="34"/>
  <c r="X46" i="34"/>
  <c r="Y46" i="34"/>
  <c r="Z46" i="34"/>
  <c r="AA46" i="34"/>
  <c r="D47" i="34"/>
  <c r="E47" i="34"/>
  <c r="F47" i="34"/>
  <c r="G47" i="34"/>
  <c r="H47" i="34"/>
  <c r="I47" i="34"/>
  <c r="J47" i="34"/>
  <c r="K47" i="34"/>
  <c r="L47" i="34"/>
  <c r="M47" i="34"/>
  <c r="N47" i="34"/>
  <c r="O47" i="34"/>
  <c r="P47" i="34"/>
  <c r="Q47" i="34"/>
  <c r="R47" i="34"/>
  <c r="S47" i="34"/>
  <c r="T47" i="34"/>
  <c r="U47" i="34"/>
  <c r="V47" i="34"/>
  <c r="W47" i="34"/>
  <c r="X47" i="34"/>
  <c r="Y47" i="34"/>
  <c r="Z47" i="34"/>
  <c r="AA47" i="34"/>
  <c r="AB47" i="34"/>
  <c r="AC47" i="34"/>
  <c r="AD47" i="34"/>
  <c r="AE47" i="34"/>
  <c r="AF47" i="34"/>
  <c r="AG47" i="34"/>
  <c r="AH47" i="34"/>
  <c r="AI47" i="34"/>
  <c r="AJ47" i="34"/>
  <c r="AK47" i="34"/>
  <c r="AL47" i="34"/>
  <c r="AM47" i="34"/>
  <c r="AN47" i="34"/>
  <c r="AO47" i="34"/>
  <c r="AP47" i="34"/>
  <c r="AQ47" i="34"/>
  <c r="AR47" i="34"/>
  <c r="AS47" i="34"/>
  <c r="AT47" i="34"/>
  <c r="AU47" i="34"/>
  <c r="AV47" i="34"/>
  <c r="AW47" i="34"/>
  <c r="AX47" i="34"/>
  <c r="AY47" i="34"/>
  <c r="D48" i="34"/>
  <c r="E48" i="34"/>
  <c r="F48" i="34"/>
  <c r="G48" i="34"/>
  <c r="H48" i="34"/>
  <c r="I48" i="34"/>
  <c r="J48" i="34"/>
  <c r="K48" i="34"/>
  <c r="L48" i="34"/>
  <c r="M48" i="34"/>
  <c r="N48" i="34"/>
  <c r="O48" i="34"/>
  <c r="P48" i="34"/>
  <c r="Q48" i="34"/>
  <c r="R48" i="34"/>
  <c r="S48" i="34"/>
  <c r="T48" i="34"/>
  <c r="U48" i="34"/>
  <c r="V48" i="34"/>
  <c r="W48" i="34"/>
  <c r="X48" i="34"/>
  <c r="Y48" i="34"/>
  <c r="Z48" i="34"/>
  <c r="AA48" i="34"/>
  <c r="AB48" i="34"/>
  <c r="AC48" i="34"/>
  <c r="AD48" i="34"/>
  <c r="AE48" i="34"/>
  <c r="AF48" i="34"/>
  <c r="AG48" i="34"/>
  <c r="AH48" i="34"/>
  <c r="AI48" i="34"/>
  <c r="AJ48" i="34"/>
  <c r="AK48" i="34"/>
  <c r="AL48" i="34"/>
  <c r="AM48" i="34"/>
  <c r="AN48" i="34"/>
  <c r="AO48" i="34"/>
  <c r="AP48" i="34"/>
  <c r="AQ48" i="34"/>
  <c r="AR48" i="34"/>
  <c r="AS48" i="34"/>
  <c r="AT48" i="34"/>
  <c r="AU48" i="34"/>
  <c r="AV48" i="34"/>
  <c r="AW48" i="34"/>
  <c r="AX48" i="34"/>
  <c r="AY48" i="34"/>
  <c r="D49" i="34"/>
  <c r="E49" i="34"/>
  <c r="F49" i="34"/>
  <c r="G49" i="34"/>
  <c r="H49" i="34"/>
  <c r="I49" i="34"/>
  <c r="J49" i="34"/>
  <c r="K49" i="34"/>
  <c r="L49" i="34"/>
  <c r="M49" i="34"/>
  <c r="N49" i="34"/>
  <c r="O49" i="34"/>
  <c r="P49" i="34"/>
  <c r="Q49" i="34"/>
  <c r="R49" i="34"/>
  <c r="S49" i="34"/>
  <c r="T49" i="34"/>
  <c r="U49" i="34"/>
  <c r="V49" i="34"/>
  <c r="W49" i="34"/>
  <c r="X49" i="34"/>
  <c r="Y49" i="34"/>
  <c r="Z49" i="34"/>
  <c r="AA49" i="34"/>
  <c r="AB49" i="34"/>
  <c r="AC49" i="34"/>
  <c r="AD49" i="34"/>
  <c r="AE49" i="34"/>
  <c r="AF49" i="34"/>
  <c r="AG49" i="34"/>
  <c r="AH49" i="34"/>
  <c r="AI49" i="34"/>
  <c r="AJ49" i="34"/>
  <c r="AK49" i="34"/>
  <c r="AL49" i="34"/>
  <c r="AM49" i="34"/>
  <c r="AN49" i="34"/>
  <c r="AO49" i="34"/>
  <c r="AP49" i="34"/>
  <c r="AQ49" i="34"/>
  <c r="AR49" i="34"/>
  <c r="AS49" i="34"/>
  <c r="AT49" i="34"/>
  <c r="AU49" i="34"/>
  <c r="AV49" i="34"/>
  <c r="AW49" i="34"/>
  <c r="AX49" i="34"/>
  <c r="AY49" i="34"/>
  <c r="D50" i="34"/>
  <c r="E50" i="34"/>
  <c r="F50" i="34"/>
  <c r="G50" i="34"/>
  <c r="H50" i="34"/>
  <c r="I50" i="34"/>
  <c r="J50" i="34"/>
  <c r="K50" i="34"/>
  <c r="L50" i="34"/>
  <c r="M50" i="34"/>
  <c r="N50" i="34"/>
  <c r="O50" i="34"/>
  <c r="P50" i="34"/>
  <c r="Q50" i="34"/>
  <c r="R50" i="34"/>
  <c r="S50" i="34"/>
  <c r="T50" i="34"/>
  <c r="U50" i="34"/>
  <c r="V50" i="34"/>
  <c r="W50" i="34"/>
  <c r="X50" i="34"/>
  <c r="Y50" i="34"/>
  <c r="Z50" i="34"/>
  <c r="AA50" i="34"/>
  <c r="AB50" i="34"/>
  <c r="AC50" i="34"/>
  <c r="AD50" i="34"/>
  <c r="AE50" i="34"/>
  <c r="AF50" i="34"/>
  <c r="AG50" i="34"/>
  <c r="AH50" i="34"/>
  <c r="AI50" i="34"/>
  <c r="AJ50" i="34"/>
  <c r="AK50" i="34"/>
  <c r="AL50" i="34"/>
  <c r="AM50" i="34"/>
  <c r="AN50" i="34"/>
  <c r="AO50" i="34"/>
  <c r="AP50" i="34"/>
  <c r="AQ50" i="34"/>
  <c r="AR50" i="34"/>
  <c r="AS50" i="34"/>
  <c r="AT50" i="34"/>
  <c r="AU50" i="34"/>
  <c r="AV50" i="34"/>
  <c r="AW50" i="34"/>
  <c r="AX50" i="34"/>
  <c r="AY50" i="34"/>
  <c r="D51" i="34"/>
  <c r="E51" i="34"/>
  <c r="F51" i="34"/>
  <c r="G51" i="34"/>
  <c r="H51" i="34"/>
  <c r="I51" i="34"/>
  <c r="J51" i="34"/>
  <c r="K51" i="34"/>
  <c r="L51" i="34"/>
  <c r="M51" i="34"/>
  <c r="N51" i="34"/>
  <c r="O51" i="34"/>
  <c r="P51" i="34"/>
  <c r="Q51" i="34"/>
  <c r="R51" i="34"/>
  <c r="S51" i="34"/>
  <c r="T51" i="34"/>
  <c r="U51" i="34"/>
  <c r="V51" i="34"/>
  <c r="W51" i="34"/>
  <c r="X51" i="34"/>
  <c r="Y51" i="34"/>
  <c r="Z51" i="34"/>
  <c r="AA51" i="34"/>
  <c r="AB51" i="34"/>
  <c r="AC51" i="34"/>
  <c r="AD51" i="34"/>
  <c r="AE51" i="34"/>
  <c r="AF51" i="34"/>
  <c r="AG51" i="34"/>
  <c r="AH51" i="34"/>
  <c r="AI51" i="34"/>
  <c r="AJ51" i="34"/>
  <c r="AK51" i="34"/>
  <c r="AL51" i="34"/>
  <c r="AM51" i="34"/>
  <c r="AN51" i="34"/>
  <c r="AO51" i="34"/>
  <c r="AP51" i="34"/>
  <c r="AQ51" i="34"/>
  <c r="AR51" i="34"/>
  <c r="AS51" i="34"/>
  <c r="AT51" i="34"/>
  <c r="AU51" i="34"/>
  <c r="AV51" i="34"/>
  <c r="AW51" i="34"/>
  <c r="AX51" i="34"/>
  <c r="AY51" i="34"/>
  <c r="D58" i="34"/>
  <c r="E58" i="34"/>
  <c r="D59" i="34"/>
  <c r="E59" i="34"/>
  <c r="F59" i="34"/>
  <c r="G59" i="34"/>
  <c r="H59" i="34"/>
  <c r="I59" i="34"/>
  <c r="J59" i="34"/>
  <c r="K59" i="34"/>
  <c r="L59" i="34"/>
  <c r="M59" i="34"/>
  <c r="N59" i="34"/>
  <c r="O59" i="34"/>
  <c r="P59" i="34"/>
  <c r="Q59" i="34"/>
  <c r="R59" i="34"/>
  <c r="S59" i="34"/>
  <c r="T59" i="34"/>
  <c r="U59" i="34"/>
  <c r="V59" i="34"/>
  <c r="W59" i="34"/>
  <c r="X59" i="34"/>
  <c r="Y59" i="34"/>
  <c r="Z59" i="34"/>
  <c r="AA59" i="34"/>
  <c r="AB59" i="34"/>
  <c r="AC59" i="34"/>
  <c r="AD59" i="34"/>
  <c r="AE59" i="34"/>
  <c r="AF59" i="34"/>
  <c r="AG59" i="34"/>
  <c r="AH59" i="34"/>
  <c r="AI59" i="34"/>
  <c r="AJ59" i="34"/>
  <c r="AK59" i="34"/>
  <c r="AL59" i="34"/>
  <c r="AM59" i="34"/>
  <c r="AN59" i="34"/>
  <c r="AO59" i="34"/>
  <c r="AP59" i="34"/>
  <c r="AQ59" i="34"/>
  <c r="AR59" i="34"/>
  <c r="AS59" i="34"/>
  <c r="AT59" i="34"/>
  <c r="AU59" i="34"/>
  <c r="AV59" i="34"/>
  <c r="AW59" i="34"/>
  <c r="AX59" i="34"/>
  <c r="AY59" i="34"/>
  <c r="D60" i="34"/>
  <c r="E60" i="34"/>
  <c r="F60" i="34"/>
  <c r="G60" i="34"/>
  <c r="H60" i="34"/>
  <c r="I60" i="34"/>
  <c r="J60" i="34"/>
  <c r="K60" i="34"/>
  <c r="L60" i="34"/>
  <c r="M60" i="34"/>
  <c r="N60" i="34"/>
  <c r="O60" i="34"/>
  <c r="P60" i="34"/>
  <c r="Q60" i="34"/>
  <c r="R60" i="34"/>
  <c r="S60" i="34"/>
  <c r="T60" i="34"/>
  <c r="U60" i="34"/>
  <c r="V60" i="34"/>
  <c r="W60" i="34"/>
  <c r="X60" i="34"/>
  <c r="Y60" i="34"/>
  <c r="Z60" i="34"/>
  <c r="AA60" i="34"/>
  <c r="AB60" i="34"/>
  <c r="AC60" i="34"/>
  <c r="AD60" i="34"/>
  <c r="AE60" i="34"/>
  <c r="AF60" i="34"/>
  <c r="AG60" i="34"/>
  <c r="AH60" i="34"/>
  <c r="AI60" i="34"/>
  <c r="AJ60" i="34"/>
  <c r="AK60" i="34"/>
  <c r="AL60" i="34"/>
  <c r="AM60" i="34"/>
  <c r="AN60" i="34"/>
  <c r="AO60" i="34"/>
  <c r="AP60" i="34"/>
  <c r="AQ60" i="34"/>
  <c r="AR60" i="34"/>
  <c r="AS60" i="34"/>
  <c r="AT60" i="34"/>
  <c r="AU60" i="34"/>
  <c r="AV60" i="34"/>
  <c r="AW60" i="34"/>
  <c r="AX60" i="34"/>
  <c r="AY60" i="34"/>
  <c r="D61" i="34"/>
  <c r="E61" i="34"/>
  <c r="F61" i="34"/>
  <c r="G61" i="34"/>
  <c r="H61" i="34"/>
  <c r="I61" i="34"/>
  <c r="J61" i="34"/>
  <c r="K61" i="34"/>
  <c r="L61" i="34"/>
  <c r="M61" i="34"/>
  <c r="N61" i="34"/>
  <c r="O61" i="34"/>
  <c r="P61" i="34"/>
  <c r="Q61" i="34"/>
  <c r="R61" i="34"/>
  <c r="S61" i="34"/>
  <c r="T61" i="34"/>
  <c r="U61" i="34"/>
  <c r="V61" i="34"/>
  <c r="W61" i="34"/>
  <c r="X61" i="34"/>
  <c r="Y61" i="34"/>
  <c r="Z61" i="34"/>
  <c r="AA61" i="34"/>
  <c r="AB61" i="34"/>
  <c r="AC61" i="34"/>
  <c r="AD61" i="34"/>
  <c r="AE61" i="34"/>
  <c r="AF61" i="34"/>
  <c r="AG61" i="34"/>
  <c r="AH61" i="34"/>
  <c r="AI61" i="34"/>
  <c r="AJ61" i="34"/>
  <c r="AK61" i="34"/>
  <c r="AL61" i="34"/>
  <c r="AM61" i="34"/>
  <c r="AN61" i="34"/>
  <c r="AO61" i="34"/>
  <c r="AP61" i="34"/>
  <c r="AQ61" i="34"/>
  <c r="AR61" i="34"/>
  <c r="AS61" i="34"/>
  <c r="AT61" i="34"/>
  <c r="AU61" i="34"/>
  <c r="AV61" i="34"/>
  <c r="AW61" i="34"/>
  <c r="AX61" i="34"/>
  <c r="AY61" i="34"/>
  <c r="D55" i="34"/>
  <c r="D74" i="34"/>
  <c r="AY74" i="34"/>
  <c r="D65" i="34"/>
  <c r="E65" i="34"/>
  <c r="F65" i="34"/>
  <c r="G65" i="34"/>
  <c r="H65" i="34"/>
  <c r="I65" i="34"/>
  <c r="J65" i="34"/>
  <c r="K65" i="34"/>
  <c r="L65" i="34"/>
  <c r="M65" i="34"/>
  <c r="N65" i="34"/>
  <c r="O65" i="34"/>
  <c r="P65" i="34"/>
  <c r="Q65" i="34"/>
  <c r="R65" i="34"/>
  <c r="D66" i="34"/>
  <c r="E66" i="34"/>
  <c r="F66" i="34"/>
  <c r="G66" i="34"/>
  <c r="H66" i="34"/>
  <c r="I66" i="34"/>
  <c r="J66" i="34"/>
  <c r="K66" i="34"/>
  <c r="L66" i="34"/>
  <c r="D67" i="34"/>
  <c r="E67" i="34"/>
  <c r="F67" i="34"/>
  <c r="G67" i="34"/>
  <c r="H67" i="34"/>
  <c r="I67" i="34"/>
  <c r="J67" i="34"/>
  <c r="K67" i="34"/>
  <c r="L67" i="34"/>
  <c r="M67" i="34"/>
  <c r="N67" i="34"/>
  <c r="O67" i="34"/>
  <c r="P67" i="34"/>
  <c r="Q67" i="34"/>
  <c r="R67" i="34"/>
  <c r="S67" i="34"/>
  <c r="T67" i="34"/>
  <c r="U67" i="34"/>
  <c r="V67" i="34"/>
  <c r="W67" i="34"/>
  <c r="X67" i="34"/>
  <c r="Y67" i="34"/>
  <c r="Z67" i="34"/>
  <c r="AA67" i="34"/>
  <c r="AB67" i="34"/>
  <c r="AC67" i="34"/>
  <c r="AD67" i="34"/>
  <c r="AE67" i="34"/>
  <c r="AF67" i="34"/>
  <c r="AG67" i="34"/>
  <c r="AH67" i="34"/>
  <c r="AI67" i="34"/>
  <c r="AJ67" i="34"/>
  <c r="AK67" i="34"/>
  <c r="AL67" i="34"/>
  <c r="AM67" i="34"/>
  <c r="AN67" i="34"/>
  <c r="AO67" i="34"/>
  <c r="AP67" i="34"/>
  <c r="AQ67" i="34"/>
  <c r="AR67" i="34"/>
  <c r="AS67" i="34"/>
  <c r="AT67" i="34"/>
  <c r="AU67" i="34"/>
  <c r="AV67" i="34"/>
  <c r="AW67" i="34"/>
  <c r="AX67" i="34"/>
  <c r="AY67" i="34"/>
  <c r="D68" i="34"/>
  <c r="E68" i="34"/>
  <c r="F68" i="34"/>
  <c r="G68" i="34"/>
  <c r="H68" i="34"/>
  <c r="I68" i="34"/>
  <c r="J68" i="34"/>
  <c r="K68" i="34"/>
  <c r="L68" i="34"/>
  <c r="M68" i="34"/>
  <c r="N68" i="34"/>
  <c r="O68" i="34"/>
  <c r="P68" i="34"/>
  <c r="Q68" i="34"/>
  <c r="R68" i="34"/>
  <c r="S68" i="34"/>
  <c r="T68" i="34"/>
  <c r="U68" i="34"/>
  <c r="V68" i="34"/>
  <c r="W68" i="34"/>
  <c r="X68" i="34"/>
  <c r="Y68" i="34"/>
  <c r="Z68" i="34"/>
  <c r="AA68" i="34"/>
  <c r="AB68" i="34"/>
  <c r="AC68" i="34"/>
  <c r="AD68" i="34"/>
  <c r="AE68" i="34"/>
  <c r="AF68" i="34"/>
  <c r="AG68" i="34"/>
  <c r="AH68" i="34"/>
  <c r="AI68" i="34"/>
  <c r="AJ68" i="34"/>
  <c r="AK68" i="34"/>
  <c r="AL68" i="34"/>
  <c r="AM68" i="34"/>
  <c r="AN68" i="34"/>
  <c r="AO68" i="34"/>
  <c r="AP68" i="34"/>
  <c r="AQ68" i="34"/>
  <c r="AR68" i="34"/>
  <c r="AS68" i="34"/>
  <c r="AT68" i="34"/>
  <c r="AU68" i="34"/>
  <c r="AV68" i="34"/>
  <c r="AW68" i="34"/>
  <c r="AX68" i="34"/>
  <c r="AY68" i="34"/>
  <c r="D69" i="34"/>
  <c r="E69" i="34"/>
  <c r="F69" i="34"/>
  <c r="G69" i="34"/>
  <c r="H69" i="34"/>
  <c r="I69" i="34"/>
  <c r="J69" i="34"/>
  <c r="K69" i="34"/>
  <c r="L69" i="34"/>
  <c r="M69" i="34"/>
  <c r="N69" i="34"/>
  <c r="O69" i="34"/>
  <c r="P69" i="34"/>
  <c r="Q69" i="34"/>
  <c r="R69" i="34"/>
  <c r="S69" i="34"/>
  <c r="T69" i="34"/>
  <c r="U69" i="34"/>
  <c r="V69" i="34"/>
  <c r="W69" i="34"/>
  <c r="X69" i="34"/>
  <c r="Y69" i="34"/>
  <c r="Z69" i="34"/>
  <c r="AA69" i="34"/>
  <c r="AB69" i="34"/>
  <c r="AC69" i="34"/>
  <c r="AD69" i="34"/>
  <c r="AE69" i="34"/>
  <c r="AF69" i="34"/>
  <c r="AG69" i="34"/>
  <c r="AH69" i="34"/>
  <c r="AI69" i="34"/>
  <c r="AJ69" i="34"/>
  <c r="AK69" i="34"/>
  <c r="AL69" i="34"/>
  <c r="AM69" i="34"/>
  <c r="AN69" i="34"/>
  <c r="AO69" i="34"/>
  <c r="AP69" i="34"/>
  <c r="AQ69" i="34"/>
  <c r="AR69" i="34"/>
  <c r="AS69" i="34"/>
  <c r="AT69" i="34"/>
  <c r="AU69" i="34"/>
  <c r="AV69" i="34"/>
  <c r="AW69" i="34"/>
  <c r="AX69" i="34"/>
  <c r="AY69" i="34"/>
  <c r="D70" i="34"/>
  <c r="E70" i="34"/>
  <c r="F70" i="34"/>
  <c r="G70" i="34"/>
  <c r="H70" i="34"/>
  <c r="D71" i="34"/>
  <c r="E71" i="34"/>
  <c r="F71" i="34"/>
  <c r="G71" i="34"/>
  <c r="H71" i="34"/>
  <c r="I71" i="34"/>
  <c r="J71" i="34"/>
  <c r="K71" i="34"/>
  <c r="L71" i="34"/>
  <c r="M71" i="34"/>
  <c r="N71" i="34"/>
  <c r="O71" i="34"/>
  <c r="P71" i="34"/>
  <c r="Q71" i="34"/>
  <c r="R71" i="34"/>
  <c r="S71" i="34"/>
  <c r="T71" i="34"/>
  <c r="U71" i="34"/>
  <c r="V71" i="34"/>
  <c r="W71" i="34"/>
  <c r="X71" i="34"/>
  <c r="Y71" i="34"/>
  <c r="Z71" i="34"/>
  <c r="AA71" i="34"/>
  <c r="AB71" i="34"/>
  <c r="AC71" i="34"/>
  <c r="AD71" i="34"/>
  <c r="AE71" i="34"/>
  <c r="AF71" i="34"/>
  <c r="AG71" i="34"/>
  <c r="AH71" i="34"/>
  <c r="AI71" i="34"/>
  <c r="AJ71" i="34"/>
  <c r="AK71" i="34"/>
  <c r="AL71" i="34"/>
  <c r="AM71" i="34"/>
  <c r="AN71" i="34"/>
  <c r="AO71" i="34"/>
  <c r="AP71" i="34"/>
  <c r="AQ71" i="34"/>
  <c r="AR71" i="34"/>
  <c r="AS71" i="34"/>
  <c r="AT71" i="34"/>
  <c r="AU71" i="34"/>
  <c r="AV71" i="34"/>
  <c r="AW71" i="34"/>
  <c r="AX71" i="34"/>
  <c r="AY71" i="34"/>
  <c r="D72" i="34"/>
  <c r="E72" i="34"/>
  <c r="F72" i="34"/>
  <c r="G72" i="34"/>
  <c r="H72" i="34"/>
  <c r="I72" i="34"/>
  <c r="J72" i="34"/>
  <c r="K72" i="34"/>
  <c r="L72" i="34"/>
  <c r="M72" i="34"/>
  <c r="N72" i="34"/>
  <c r="O72" i="34"/>
  <c r="P72" i="34"/>
  <c r="Q72" i="34"/>
  <c r="R72" i="34"/>
  <c r="S72" i="34"/>
  <c r="T72" i="34"/>
  <c r="U72" i="34"/>
  <c r="V72" i="34"/>
  <c r="W72" i="34"/>
  <c r="X72" i="34"/>
  <c r="Y72" i="34"/>
  <c r="Z72" i="34"/>
  <c r="AA72" i="34"/>
  <c r="AB72" i="34"/>
  <c r="AC72" i="34"/>
  <c r="AD72" i="34"/>
  <c r="AE72" i="34"/>
  <c r="AF72" i="34"/>
  <c r="AG72" i="34"/>
  <c r="AH72" i="34"/>
  <c r="AI72" i="34"/>
  <c r="AJ72" i="34"/>
  <c r="AK72" i="34"/>
  <c r="AL72" i="34"/>
  <c r="AM72" i="34"/>
  <c r="AN72" i="34"/>
  <c r="AO72" i="34"/>
  <c r="AP72" i="34"/>
  <c r="AQ72" i="34"/>
  <c r="AR72" i="34"/>
  <c r="AS72" i="34"/>
  <c r="AT72" i="34"/>
  <c r="AU72" i="34"/>
  <c r="AV72" i="34"/>
  <c r="AW72" i="34"/>
  <c r="AX72" i="34"/>
  <c r="AY72" i="34"/>
  <c r="D73" i="34"/>
  <c r="E73" i="34"/>
  <c r="F73" i="34"/>
  <c r="G73" i="34"/>
  <c r="H73" i="34"/>
  <c r="I73" i="34"/>
  <c r="J73" i="34"/>
  <c r="K73" i="34"/>
  <c r="L73" i="34"/>
  <c r="M73" i="34"/>
  <c r="N73" i="34"/>
  <c r="O73" i="34"/>
  <c r="P73" i="34"/>
  <c r="Q73" i="34"/>
  <c r="R73" i="34"/>
  <c r="S73" i="34"/>
  <c r="T73" i="34"/>
  <c r="U73" i="34"/>
  <c r="V73" i="34"/>
  <c r="W73" i="34"/>
  <c r="X73" i="34"/>
  <c r="Y73" i="34"/>
  <c r="Z73" i="34"/>
  <c r="AA73" i="34"/>
  <c r="AB73" i="34"/>
  <c r="AC73" i="34"/>
  <c r="AD73" i="34"/>
  <c r="AE73" i="34"/>
  <c r="AF73" i="34"/>
  <c r="AG73" i="34"/>
  <c r="AH73" i="34"/>
  <c r="AI73" i="34"/>
  <c r="AJ73" i="34"/>
  <c r="AK73" i="34"/>
  <c r="AL73" i="34"/>
  <c r="AM73" i="34"/>
  <c r="AN73" i="34"/>
  <c r="AO73" i="34"/>
  <c r="AP73" i="34"/>
  <c r="AQ73" i="34"/>
  <c r="AR73" i="34"/>
  <c r="AS73" i="34"/>
  <c r="AT73" i="34"/>
  <c r="AU73" i="34"/>
  <c r="AV73" i="34"/>
  <c r="AW73" i="34"/>
  <c r="AX73" i="34"/>
  <c r="AY73" i="34"/>
  <c r="D87" i="34"/>
  <c r="AY87" i="34"/>
  <c r="D79" i="34"/>
  <c r="D80" i="34"/>
  <c r="E80" i="34"/>
  <c r="F80" i="34"/>
  <c r="G80" i="34"/>
  <c r="H80" i="34"/>
  <c r="I80" i="34"/>
  <c r="J80" i="34"/>
  <c r="K80" i="34"/>
  <c r="L80" i="34"/>
  <c r="M80" i="34"/>
  <c r="N80" i="34"/>
  <c r="O80" i="34"/>
  <c r="P80" i="34"/>
  <c r="Q80" i="34"/>
  <c r="R80" i="34"/>
  <c r="S80" i="34"/>
  <c r="T80" i="34"/>
  <c r="U80" i="34"/>
  <c r="V80" i="34"/>
  <c r="W80" i="34"/>
  <c r="X80" i="34"/>
  <c r="Y80" i="34"/>
  <c r="Z80" i="34"/>
  <c r="AA80" i="34"/>
  <c r="AB80" i="34"/>
  <c r="AC80" i="34"/>
  <c r="AD80" i="34"/>
  <c r="AE80" i="34"/>
  <c r="AF80" i="34"/>
  <c r="AG80" i="34"/>
  <c r="AH80" i="34"/>
  <c r="AI80" i="34"/>
  <c r="AJ80" i="34"/>
  <c r="AK80" i="34"/>
  <c r="AL80" i="34"/>
  <c r="AM80" i="34"/>
  <c r="AN80" i="34"/>
  <c r="AO80" i="34"/>
  <c r="AP80" i="34"/>
  <c r="AQ80" i="34"/>
  <c r="AR80" i="34"/>
  <c r="AS80" i="34"/>
  <c r="AT80" i="34"/>
  <c r="AU80" i="34"/>
  <c r="AV80" i="34"/>
  <c r="AW80" i="34"/>
  <c r="AX80" i="34"/>
  <c r="AY80" i="34"/>
  <c r="D81" i="34"/>
  <c r="E81" i="34"/>
  <c r="F81" i="34"/>
  <c r="G81" i="34"/>
  <c r="H81" i="34"/>
  <c r="I81" i="34"/>
  <c r="J81" i="34"/>
  <c r="K81" i="34"/>
  <c r="L81" i="34"/>
  <c r="M81" i="34"/>
  <c r="N81" i="34"/>
  <c r="O81" i="34"/>
  <c r="P81" i="34"/>
  <c r="Q81" i="34"/>
  <c r="R81" i="34"/>
  <c r="S81" i="34"/>
  <c r="T81" i="34"/>
  <c r="U81" i="34"/>
  <c r="V81" i="34"/>
  <c r="W81" i="34"/>
  <c r="X81" i="34"/>
  <c r="Y81" i="34"/>
  <c r="Z81" i="34"/>
  <c r="AA81" i="34"/>
  <c r="AB81" i="34"/>
  <c r="AC81" i="34"/>
  <c r="AD81" i="34"/>
  <c r="AE81" i="34"/>
  <c r="AF81" i="34"/>
  <c r="AG81" i="34"/>
  <c r="AH81" i="34"/>
  <c r="AI81" i="34"/>
  <c r="AJ81" i="34"/>
  <c r="AK81" i="34"/>
  <c r="AL81" i="34"/>
  <c r="AM81" i="34"/>
  <c r="AN81" i="34"/>
  <c r="AO81" i="34"/>
  <c r="AP81" i="34"/>
  <c r="AQ81" i="34"/>
  <c r="AR81" i="34"/>
  <c r="AS81" i="34"/>
  <c r="AT81" i="34"/>
  <c r="AU81" i="34"/>
  <c r="AV81" i="34"/>
  <c r="AW81" i="34"/>
  <c r="AX81" i="34"/>
  <c r="AY81" i="34"/>
  <c r="D82" i="34"/>
  <c r="E82" i="34"/>
  <c r="F82" i="34"/>
  <c r="G82" i="34"/>
  <c r="H82" i="34"/>
  <c r="I82" i="34"/>
  <c r="J82" i="34"/>
  <c r="K82" i="34"/>
  <c r="L82" i="34"/>
  <c r="M82" i="34"/>
  <c r="N82" i="34"/>
  <c r="O82" i="34"/>
  <c r="P82" i="34"/>
  <c r="Q82" i="34"/>
  <c r="R82" i="34"/>
  <c r="S82" i="34"/>
  <c r="T82" i="34"/>
  <c r="U82" i="34"/>
  <c r="V82" i="34"/>
  <c r="W82" i="34"/>
  <c r="X82" i="34"/>
  <c r="Y82" i="34"/>
  <c r="Z82" i="34"/>
  <c r="AA82" i="34"/>
  <c r="AB82" i="34"/>
  <c r="AC82" i="34"/>
  <c r="AD82" i="34"/>
  <c r="AE82" i="34"/>
  <c r="AF82" i="34"/>
  <c r="AG82" i="34"/>
  <c r="AH82" i="34"/>
  <c r="AI82" i="34"/>
  <c r="AJ82" i="34"/>
  <c r="AK82" i="34"/>
  <c r="AL82" i="34"/>
  <c r="AM82" i="34"/>
  <c r="AN82" i="34"/>
  <c r="AO82" i="34"/>
  <c r="AP82" i="34"/>
  <c r="AQ82" i="34"/>
  <c r="AR82" i="34"/>
  <c r="AS82" i="34"/>
  <c r="AT82" i="34"/>
  <c r="AU82" i="34"/>
  <c r="AV82" i="34"/>
  <c r="AW82" i="34"/>
  <c r="AX82" i="34"/>
  <c r="AY82" i="34"/>
  <c r="D83" i="34"/>
  <c r="E83" i="34"/>
  <c r="F83" i="34"/>
  <c r="G83" i="34"/>
  <c r="H83" i="34"/>
  <c r="I83" i="34"/>
  <c r="J83" i="34"/>
  <c r="K83" i="34"/>
  <c r="L83" i="34"/>
  <c r="M83" i="34"/>
  <c r="N83" i="34"/>
  <c r="O83" i="34"/>
  <c r="P83" i="34"/>
  <c r="Q83" i="34"/>
  <c r="R83" i="34"/>
  <c r="S83" i="34"/>
  <c r="T83" i="34"/>
  <c r="U83" i="34"/>
  <c r="V83" i="34"/>
  <c r="W83" i="34"/>
  <c r="X83" i="34"/>
  <c r="Y83" i="34"/>
  <c r="Z83" i="34"/>
  <c r="AA83" i="34"/>
  <c r="AB83" i="34"/>
  <c r="AC83" i="34"/>
  <c r="AD83" i="34"/>
  <c r="AE83" i="34"/>
  <c r="AF83" i="34"/>
  <c r="AG83" i="34"/>
  <c r="AH83" i="34"/>
  <c r="AI83" i="34"/>
  <c r="AJ83" i="34"/>
  <c r="AK83" i="34"/>
  <c r="AL83" i="34"/>
  <c r="AM83" i="34"/>
  <c r="AN83" i="34"/>
  <c r="AO83" i="34"/>
  <c r="AP83" i="34"/>
  <c r="AQ83" i="34"/>
  <c r="AR83" i="34"/>
  <c r="AS83" i="34"/>
  <c r="AT83" i="34"/>
  <c r="AU83" i="34"/>
  <c r="AV83" i="34"/>
  <c r="AW83" i="34"/>
  <c r="AX83" i="34"/>
  <c r="AY83" i="34"/>
  <c r="D84" i="34"/>
  <c r="E84" i="34"/>
  <c r="F84" i="34"/>
  <c r="G84" i="34"/>
  <c r="H84" i="34"/>
  <c r="I84" i="34"/>
  <c r="J84" i="34"/>
  <c r="K84" i="34"/>
  <c r="L84" i="34"/>
  <c r="M84" i="34"/>
  <c r="N84" i="34"/>
  <c r="O84" i="34"/>
  <c r="P84" i="34"/>
  <c r="Q84" i="34"/>
  <c r="R84" i="34"/>
  <c r="S84" i="34"/>
  <c r="T84" i="34"/>
  <c r="U84" i="34"/>
  <c r="V84" i="34"/>
  <c r="W84" i="34"/>
  <c r="X84" i="34"/>
  <c r="Y84" i="34"/>
  <c r="Z84" i="34"/>
  <c r="AA84" i="34"/>
  <c r="AB84" i="34"/>
  <c r="AC84" i="34"/>
  <c r="AD84" i="34"/>
  <c r="AE84" i="34"/>
  <c r="AF84" i="34"/>
  <c r="AG84" i="34"/>
  <c r="AH84" i="34"/>
  <c r="AI84" i="34"/>
  <c r="AJ84" i="34"/>
  <c r="AK84" i="34"/>
  <c r="AL84" i="34"/>
  <c r="AM84" i="34"/>
  <c r="AN84" i="34"/>
  <c r="AO84" i="34"/>
  <c r="AP84" i="34"/>
  <c r="AQ84" i="34"/>
  <c r="AR84" i="34"/>
  <c r="AS84" i="34"/>
  <c r="AT84" i="34"/>
  <c r="AU84" i="34"/>
  <c r="AV84" i="34"/>
  <c r="AW84" i="34"/>
  <c r="AX84" i="34"/>
  <c r="AY84" i="34"/>
  <c r="D85" i="34"/>
  <c r="E85" i="34"/>
  <c r="F85" i="34"/>
  <c r="G85" i="34"/>
  <c r="H85" i="34"/>
  <c r="I85" i="34"/>
  <c r="J85" i="34"/>
  <c r="K85" i="34"/>
  <c r="L85" i="34"/>
  <c r="M85" i="34"/>
  <c r="N85" i="34"/>
  <c r="O85" i="34"/>
  <c r="P85" i="34"/>
  <c r="Q85" i="34"/>
  <c r="R85" i="34"/>
  <c r="S85" i="34"/>
  <c r="T85" i="34"/>
  <c r="U85" i="34"/>
  <c r="V85" i="34"/>
  <c r="W85" i="34"/>
  <c r="X85" i="34"/>
  <c r="Y85" i="34"/>
  <c r="Z85" i="34"/>
  <c r="AA85" i="34"/>
  <c r="AB85" i="34"/>
  <c r="AC85" i="34"/>
  <c r="AD85" i="34"/>
  <c r="AE85" i="34"/>
  <c r="AF85" i="34"/>
  <c r="AG85" i="34"/>
  <c r="AH85" i="34"/>
  <c r="AI85" i="34"/>
  <c r="AJ85" i="34"/>
  <c r="AK85" i="34"/>
  <c r="AL85" i="34"/>
  <c r="AM85" i="34"/>
  <c r="AN85" i="34"/>
  <c r="AO85" i="34"/>
  <c r="AP85" i="34"/>
  <c r="AQ85" i="34"/>
  <c r="AR85" i="34"/>
  <c r="AS85" i="34"/>
  <c r="AT85" i="34"/>
  <c r="AU85" i="34"/>
  <c r="AV85" i="34"/>
  <c r="AW85" i="34"/>
  <c r="AX85" i="34"/>
  <c r="AY85" i="34"/>
  <c r="D86" i="34"/>
  <c r="E86" i="34"/>
  <c r="F86" i="34"/>
  <c r="G86" i="34"/>
  <c r="H86" i="34"/>
  <c r="I86" i="34"/>
  <c r="J86" i="34"/>
  <c r="K86" i="34"/>
  <c r="L86" i="34"/>
  <c r="M86" i="34"/>
  <c r="N86" i="34"/>
  <c r="O86" i="34"/>
  <c r="P86" i="34"/>
  <c r="Q86" i="34"/>
  <c r="R86" i="34"/>
  <c r="S86" i="34"/>
  <c r="T86" i="34"/>
  <c r="U86" i="34"/>
  <c r="V86" i="34"/>
  <c r="W86" i="34"/>
  <c r="X86" i="34"/>
  <c r="Y86" i="34"/>
  <c r="Z86" i="34"/>
  <c r="AA86" i="34"/>
  <c r="AB86" i="34"/>
  <c r="AC86" i="34"/>
  <c r="AD86" i="34"/>
  <c r="AE86" i="34"/>
  <c r="AF86" i="34"/>
  <c r="AG86" i="34"/>
  <c r="AH86" i="34"/>
  <c r="AI86" i="34"/>
  <c r="AJ86" i="34"/>
  <c r="AK86" i="34"/>
  <c r="AL86" i="34"/>
  <c r="AM86" i="34"/>
  <c r="AN86" i="34"/>
  <c r="AO86" i="34"/>
  <c r="AP86" i="34"/>
  <c r="AQ86" i="34"/>
  <c r="AR86" i="34"/>
  <c r="AS86" i="34"/>
  <c r="AT86" i="34"/>
  <c r="AU86" i="34"/>
  <c r="AV86" i="34"/>
  <c r="AW86" i="34"/>
  <c r="AX86" i="34"/>
  <c r="AY86" i="34"/>
  <c r="AX29" i="34"/>
  <c r="AX52" i="34"/>
  <c r="AX74" i="34"/>
  <c r="AX87" i="34"/>
  <c r="AW29" i="34"/>
  <c r="AW52" i="34"/>
  <c r="AW74" i="34"/>
  <c r="AW87" i="34"/>
  <c r="AV29" i="34"/>
  <c r="AV52" i="34"/>
  <c r="AV74" i="34"/>
  <c r="AV87" i="34"/>
  <c r="AU29" i="34"/>
  <c r="AU52" i="34"/>
  <c r="AU74" i="34"/>
  <c r="AT29" i="34"/>
  <c r="AT52" i="34"/>
  <c r="AT74" i="34"/>
  <c r="AT87" i="34"/>
  <c r="AS29" i="34"/>
  <c r="AS52" i="34"/>
  <c r="AS74" i="34"/>
  <c r="AS87" i="34"/>
  <c r="AR29" i="34"/>
  <c r="AR52" i="34"/>
  <c r="AR74" i="34"/>
  <c r="AR87" i="34"/>
  <c r="AQ29" i="34"/>
  <c r="AQ52" i="34"/>
  <c r="AQ74" i="34"/>
  <c r="AP29" i="34"/>
  <c r="AP52" i="34"/>
  <c r="AP74" i="34"/>
  <c r="AP87" i="34"/>
  <c r="AO29" i="34"/>
  <c r="AO52" i="34"/>
  <c r="AO74" i="34"/>
  <c r="AO87" i="34"/>
  <c r="AN29" i="34"/>
  <c r="AN52" i="34"/>
  <c r="AN74" i="34"/>
  <c r="AN87" i="34"/>
  <c r="AM29" i="34"/>
  <c r="AM52" i="34"/>
  <c r="AM74" i="34"/>
  <c r="AL29" i="34"/>
  <c r="AL52" i="34"/>
  <c r="AL74" i="34"/>
  <c r="AL87" i="34"/>
  <c r="AK29" i="34"/>
  <c r="AK52" i="34"/>
  <c r="AK74" i="34"/>
  <c r="AK87" i="34"/>
  <c r="AJ29" i="34"/>
  <c r="AJ52" i="34"/>
  <c r="AJ74" i="34"/>
  <c r="AJ87" i="34"/>
  <c r="AI29" i="34"/>
  <c r="AI52" i="34"/>
  <c r="AI74" i="34"/>
  <c r="AH29" i="34"/>
  <c r="AH52" i="34"/>
  <c r="AH74" i="34"/>
  <c r="AH87" i="34"/>
  <c r="AG29" i="34"/>
  <c r="AG52" i="34"/>
  <c r="AG74" i="34"/>
  <c r="AG87" i="34"/>
  <c r="AF29" i="34"/>
  <c r="AF52" i="34"/>
  <c r="AF74" i="34"/>
  <c r="AF87" i="34"/>
  <c r="AE29" i="34"/>
  <c r="AE52" i="34"/>
  <c r="AE74" i="34"/>
  <c r="AD29" i="34"/>
  <c r="AD52" i="34"/>
  <c r="AD74" i="34"/>
  <c r="AD87" i="34"/>
  <c r="D17" i="32"/>
  <c r="E17" i="32"/>
  <c r="F17" i="32"/>
  <c r="G17" i="32"/>
  <c r="H17" i="32"/>
  <c r="AY29" i="32"/>
  <c r="D20" i="32"/>
  <c r="E20" i="32"/>
  <c r="F20" i="32"/>
  <c r="D21" i="32"/>
  <c r="E21" i="32"/>
  <c r="F21" i="32"/>
  <c r="G21" i="32"/>
  <c r="H21" i="32"/>
  <c r="I21" i="32"/>
  <c r="J21" i="32"/>
  <c r="K21" i="32"/>
  <c r="L21" i="32"/>
  <c r="M21" i="32"/>
  <c r="N21" i="32"/>
  <c r="O21" i="32"/>
  <c r="P21" i="32"/>
  <c r="Q21" i="32"/>
  <c r="R21" i="32"/>
  <c r="S21" i="32"/>
  <c r="T21" i="32"/>
  <c r="U21" i="32"/>
  <c r="V21" i="32"/>
  <c r="W21" i="32"/>
  <c r="X21" i="32"/>
  <c r="Y21" i="32"/>
  <c r="Z21" i="32"/>
  <c r="AA21" i="32"/>
  <c r="AB21" i="32"/>
  <c r="AC21" i="32"/>
  <c r="AD21" i="32"/>
  <c r="AE21" i="32"/>
  <c r="AF21" i="32"/>
  <c r="AG21" i="32"/>
  <c r="AH21" i="32"/>
  <c r="AI21" i="32"/>
  <c r="AJ21" i="32"/>
  <c r="AK21" i="32"/>
  <c r="AL21" i="32"/>
  <c r="AM21" i="32"/>
  <c r="AN21" i="32"/>
  <c r="AO21" i="32"/>
  <c r="AP21" i="32"/>
  <c r="AQ21" i="32"/>
  <c r="AR21" i="32"/>
  <c r="AS21" i="32"/>
  <c r="AT21" i="32"/>
  <c r="AU21" i="32"/>
  <c r="AV21" i="32"/>
  <c r="AW21" i="32"/>
  <c r="AX21" i="32"/>
  <c r="AY21" i="32"/>
  <c r="D22" i="32"/>
  <c r="E22" i="32"/>
  <c r="F22" i="32"/>
  <c r="G22" i="32"/>
  <c r="H22" i="32"/>
  <c r="I22" i="32"/>
  <c r="J22" i="32"/>
  <c r="K22" i="32"/>
  <c r="L22" i="32"/>
  <c r="M22" i="32"/>
  <c r="N22" i="32"/>
  <c r="O22" i="32"/>
  <c r="P22" i="32"/>
  <c r="Q22" i="32"/>
  <c r="R22" i="32"/>
  <c r="S22" i="32"/>
  <c r="T22" i="32"/>
  <c r="U22" i="32"/>
  <c r="V22" i="32"/>
  <c r="W22" i="32"/>
  <c r="X22" i="32"/>
  <c r="Y22" i="32"/>
  <c r="Z22" i="32"/>
  <c r="AA22" i="32"/>
  <c r="AB22" i="32"/>
  <c r="AC22" i="32"/>
  <c r="AD22" i="32"/>
  <c r="AE22" i="32"/>
  <c r="AF22" i="32"/>
  <c r="AG22" i="32"/>
  <c r="AH22" i="32"/>
  <c r="AI22" i="32"/>
  <c r="AJ22" i="32"/>
  <c r="AK22" i="32"/>
  <c r="AL22" i="32"/>
  <c r="AM22" i="32"/>
  <c r="AN22" i="32"/>
  <c r="AO22" i="32"/>
  <c r="AP22" i="32"/>
  <c r="AQ22" i="32"/>
  <c r="AR22" i="32"/>
  <c r="AS22" i="32"/>
  <c r="AT22" i="32"/>
  <c r="AU22" i="32"/>
  <c r="AV22" i="32"/>
  <c r="AW22" i="32"/>
  <c r="AX22" i="32"/>
  <c r="AY22" i="32"/>
  <c r="D23" i="32"/>
  <c r="E23" i="32"/>
  <c r="F23" i="32"/>
  <c r="G23" i="32"/>
  <c r="H23" i="32"/>
  <c r="I23" i="32"/>
  <c r="J23" i="32"/>
  <c r="K23" i="32"/>
  <c r="L23" i="32"/>
  <c r="M23" i="32"/>
  <c r="N23" i="32"/>
  <c r="O23" i="32"/>
  <c r="P23" i="32"/>
  <c r="Q23" i="32"/>
  <c r="R23" i="32"/>
  <c r="S23" i="32"/>
  <c r="T23" i="32"/>
  <c r="U23" i="32"/>
  <c r="V23" i="32"/>
  <c r="W23" i="32"/>
  <c r="X23" i="32"/>
  <c r="Y23" i="32"/>
  <c r="Z23" i="32"/>
  <c r="AA23" i="32"/>
  <c r="AB23" i="32"/>
  <c r="AC23" i="32"/>
  <c r="AD23" i="32"/>
  <c r="AE23" i="32"/>
  <c r="AF23" i="32"/>
  <c r="AG23" i="32"/>
  <c r="AH23" i="32"/>
  <c r="AI23" i="32"/>
  <c r="AJ23" i="32"/>
  <c r="AK23" i="32"/>
  <c r="AL23" i="32"/>
  <c r="AM23" i="32"/>
  <c r="AN23" i="32"/>
  <c r="AO23" i="32"/>
  <c r="AP23" i="32"/>
  <c r="AQ23" i="32"/>
  <c r="AR23" i="32"/>
  <c r="AS23" i="32"/>
  <c r="AT23" i="32"/>
  <c r="AU23" i="32"/>
  <c r="AV23" i="32"/>
  <c r="AW23" i="32"/>
  <c r="AX23" i="32"/>
  <c r="AY23" i="32"/>
  <c r="D24" i="32"/>
  <c r="E24" i="32"/>
  <c r="F24" i="32"/>
  <c r="G24" i="32"/>
  <c r="H24" i="32"/>
  <c r="I24" i="32"/>
  <c r="J24" i="32"/>
  <c r="K24" i="32"/>
  <c r="L24" i="32"/>
  <c r="M24" i="32"/>
  <c r="N24" i="32"/>
  <c r="O24" i="32"/>
  <c r="P24" i="32"/>
  <c r="Q24" i="32"/>
  <c r="R24" i="32"/>
  <c r="S24" i="32"/>
  <c r="T24" i="32"/>
  <c r="U24" i="32"/>
  <c r="V24" i="32"/>
  <c r="W24" i="32"/>
  <c r="X24" i="32"/>
  <c r="Y24" i="32"/>
  <c r="Z24" i="32"/>
  <c r="AA24" i="32"/>
  <c r="AB24" i="32"/>
  <c r="AC24" i="32"/>
  <c r="AD24" i="32"/>
  <c r="AE24" i="32"/>
  <c r="AF24" i="32"/>
  <c r="AG24" i="32"/>
  <c r="AH24" i="32"/>
  <c r="AI24" i="32"/>
  <c r="AJ24" i="32"/>
  <c r="AK24" i="32"/>
  <c r="AL24" i="32"/>
  <c r="AM24" i="32"/>
  <c r="AN24" i="32"/>
  <c r="AO24" i="32"/>
  <c r="AP24" i="32"/>
  <c r="AQ24" i="32"/>
  <c r="AR24" i="32"/>
  <c r="AS24" i="32"/>
  <c r="AT24" i="32"/>
  <c r="AU24" i="32"/>
  <c r="AV24" i="32"/>
  <c r="AW24" i="32"/>
  <c r="AX24" i="32"/>
  <c r="AY24" i="32"/>
  <c r="D25" i="32"/>
  <c r="E25" i="32"/>
  <c r="F25" i="32"/>
  <c r="G25" i="32"/>
  <c r="H25" i="32"/>
  <c r="I25" i="32"/>
  <c r="J25" i="32"/>
  <c r="K25" i="32"/>
  <c r="L25" i="32"/>
  <c r="M25" i="32"/>
  <c r="N25" i="32"/>
  <c r="O25" i="32"/>
  <c r="P25" i="32"/>
  <c r="Q25" i="32"/>
  <c r="R25" i="32"/>
  <c r="S25" i="32"/>
  <c r="T25" i="32"/>
  <c r="U25" i="32"/>
  <c r="V25" i="32"/>
  <c r="W25" i="32"/>
  <c r="X25" i="32"/>
  <c r="Y25" i="32"/>
  <c r="Z25" i="32"/>
  <c r="AA25" i="32"/>
  <c r="AB25" i="32"/>
  <c r="AC25" i="32"/>
  <c r="AD25" i="32"/>
  <c r="AE25" i="32"/>
  <c r="AF25" i="32"/>
  <c r="AG25" i="32"/>
  <c r="AH25" i="32"/>
  <c r="AI25" i="32"/>
  <c r="AJ25" i="32"/>
  <c r="AK25" i="32"/>
  <c r="AL25" i="32"/>
  <c r="AM25" i="32"/>
  <c r="AN25" i="32"/>
  <c r="AO25" i="32"/>
  <c r="AP25" i="32"/>
  <c r="AQ25" i="32"/>
  <c r="AR25" i="32"/>
  <c r="AS25" i="32"/>
  <c r="AT25" i="32"/>
  <c r="AU25" i="32"/>
  <c r="AV25" i="32"/>
  <c r="AW25" i="32"/>
  <c r="AX25" i="32"/>
  <c r="AY25" i="32"/>
  <c r="D26" i="32"/>
  <c r="E26" i="32"/>
  <c r="F26" i="32"/>
  <c r="G26" i="32"/>
  <c r="H26" i="32"/>
  <c r="I26" i="32"/>
  <c r="J26" i="32"/>
  <c r="K26" i="32"/>
  <c r="L26" i="32"/>
  <c r="M26" i="32"/>
  <c r="N26" i="32"/>
  <c r="O26" i="32"/>
  <c r="P26" i="32"/>
  <c r="Q26" i="32"/>
  <c r="R26" i="32"/>
  <c r="S26" i="32"/>
  <c r="T26" i="32"/>
  <c r="U26" i="32"/>
  <c r="V26" i="32"/>
  <c r="W26" i="32"/>
  <c r="X26" i="32"/>
  <c r="Y26" i="32"/>
  <c r="Z26" i="32"/>
  <c r="AA26" i="32"/>
  <c r="AB26" i="32"/>
  <c r="AC26" i="32"/>
  <c r="AD26" i="32"/>
  <c r="AE26" i="32"/>
  <c r="AF26" i="32"/>
  <c r="AG26" i="32"/>
  <c r="AH26" i="32"/>
  <c r="AI26" i="32"/>
  <c r="AJ26" i="32"/>
  <c r="AK26" i="32"/>
  <c r="AL26" i="32"/>
  <c r="AM26" i="32"/>
  <c r="AN26" i="32"/>
  <c r="AO26" i="32"/>
  <c r="AP26" i="32"/>
  <c r="AQ26" i="32"/>
  <c r="AR26" i="32"/>
  <c r="AS26" i="32"/>
  <c r="AT26" i="32"/>
  <c r="AU26" i="32"/>
  <c r="AV26" i="32"/>
  <c r="AW26" i="32"/>
  <c r="AX26" i="32"/>
  <c r="AY26" i="32"/>
  <c r="D27" i="32"/>
  <c r="E27" i="32"/>
  <c r="F27" i="32"/>
  <c r="G27" i="32"/>
  <c r="H27" i="32"/>
  <c r="I27" i="32"/>
  <c r="J27" i="32"/>
  <c r="K27" i="32"/>
  <c r="L27" i="32"/>
  <c r="M27" i="32"/>
  <c r="N27" i="32"/>
  <c r="O27" i="32"/>
  <c r="P27" i="32"/>
  <c r="Q27" i="32"/>
  <c r="R27" i="32"/>
  <c r="S27" i="32"/>
  <c r="T27" i="32"/>
  <c r="U27" i="32"/>
  <c r="V27" i="32"/>
  <c r="W27" i="32"/>
  <c r="X27" i="32"/>
  <c r="Y27" i="32"/>
  <c r="Z27" i="32"/>
  <c r="AA27" i="32"/>
  <c r="AB27" i="32"/>
  <c r="AC27" i="32"/>
  <c r="AD27" i="32"/>
  <c r="AE27" i="32"/>
  <c r="AF27" i="32"/>
  <c r="AG27" i="32"/>
  <c r="AH27" i="32"/>
  <c r="AI27" i="32"/>
  <c r="AJ27" i="32"/>
  <c r="AK27" i="32"/>
  <c r="AL27" i="32"/>
  <c r="AM27" i="32"/>
  <c r="AN27" i="32"/>
  <c r="AO27" i="32"/>
  <c r="AP27" i="32"/>
  <c r="AQ27" i="32"/>
  <c r="AR27" i="32"/>
  <c r="AS27" i="32"/>
  <c r="AT27" i="32"/>
  <c r="AU27" i="32"/>
  <c r="AV27" i="32"/>
  <c r="AW27" i="32"/>
  <c r="AX27" i="32"/>
  <c r="AY27" i="32"/>
  <c r="D28" i="32"/>
  <c r="E28" i="32"/>
  <c r="F28" i="32"/>
  <c r="G28" i="32"/>
  <c r="H28" i="32"/>
  <c r="I28" i="32"/>
  <c r="J28" i="32"/>
  <c r="K28" i="32"/>
  <c r="L28" i="32"/>
  <c r="M28" i="32"/>
  <c r="N28" i="32"/>
  <c r="O28" i="32"/>
  <c r="P28" i="32"/>
  <c r="Q28" i="32"/>
  <c r="R28" i="32"/>
  <c r="S28" i="32"/>
  <c r="T28" i="32"/>
  <c r="U28" i="32"/>
  <c r="V28" i="32"/>
  <c r="W28" i="32"/>
  <c r="X28" i="32"/>
  <c r="Y28" i="32"/>
  <c r="Z28" i="32"/>
  <c r="AA28" i="32"/>
  <c r="AB28" i="32"/>
  <c r="AC28" i="32"/>
  <c r="AD28" i="32"/>
  <c r="AE28" i="32"/>
  <c r="AF28" i="32"/>
  <c r="AG28" i="32"/>
  <c r="AH28" i="32"/>
  <c r="AI28" i="32"/>
  <c r="AJ28" i="32"/>
  <c r="AK28" i="32"/>
  <c r="AL28" i="32"/>
  <c r="AM28" i="32"/>
  <c r="AN28" i="32"/>
  <c r="AO28" i="32"/>
  <c r="AP28" i="32"/>
  <c r="AQ28" i="32"/>
  <c r="AR28" i="32"/>
  <c r="AS28" i="32"/>
  <c r="AT28" i="32"/>
  <c r="AU28" i="32"/>
  <c r="AV28" i="32"/>
  <c r="AW28" i="32"/>
  <c r="AX28" i="32"/>
  <c r="AY28" i="32"/>
  <c r="AY52" i="32"/>
  <c r="D45" i="32"/>
  <c r="E45" i="32"/>
  <c r="F45" i="32"/>
  <c r="G45" i="32"/>
  <c r="H45" i="32"/>
  <c r="I45" i="32"/>
  <c r="D46" i="32"/>
  <c r="E46" i="32"/>
  <c r="F46" i="32"/>
  <c r="G46" i="32"/>
  <c r="H46" i="32"/>
  <c r="I46" i="32"/>
  <c r="J46" i="32"/>
  <c r="K46" i="32"/>
  <c r="L46" i="32"/>
  <c r="M46" i="32"/>
  <c r="N46" i="32"/>
  <c r="O46" i="32"/>
  <c r="P46" i="32"/>
  <c r="Q46" i="32"/>
  <c r="R46" i="32"/>
  <c r="S46" i="32"/>
  <c r="T46" i="32"/>
  <c r="U46" i="32"/>
  <c r="V46" i="32"/>
  <c r="W46" i="32"/>
  <c r="X46" i="32"/>
  <c r="Y46" i="32"/>
  <c r="Z46" i="32"/>
  <c r="AA46" i="32"/>
  <c r="AB46" i="32"/>
  <c r="AC46" i="32"/>
  <c r="AD46" i="32"/>
  <c r="AE46" i="32"/>
  <c r="AF46" i="32"/>
  <c r="AG46" i="32"/>
  <c r="AH46" i="32"/>
  <c r="AI46" i="32"/>
  <c r="AJ46" i="32"/>
  <c r="AK46" i="32"/>
  <c r="AL46" i="32"/>
  <c r="AM46" i="32"/>
  <c r="AN46" i="32"/>
  <c r="AO46" i="32"/>
  <c r="AP46" i="32"/>
  <c r="AQ46" i="32"/>
  <c r="AR46" i="32"/>
  <c r="AS46" i="32"/>
  <c r="AT46" i="32"/>
  <c r="AU46" i="32"/>
  <c r="AV46" i="32"/>
  <c r="AW46" i="32"/>
  <c r="AX46" i="32"/>
  <c r="AY46" i="32"/>
  <c r="D47" i="32"/>
  <c r="E47" i="32"/>
  <c r="F47" i="32"/>
  <c r="G47" i="32"/>
  <c r="H47" i="32"/>
  <c r="I47" i="32"/>
  <c r="J47" i="32"/>
  <c r="K47" i="32"/>
  <c r="L47" i="32"/>
  <c r="M47" i="32"/>
  <c r="N47" i="32"/>
  <c r="O47" i="32"/>
  <c r="P47" i="32"/>
  <c r="Q47" i="32"/>
  <c r="R47" i="32"/>
  <c r="S47" i="32"/>
  <c r="T47" i="32"/>
  <c r="U47" i="32"/>
  <c r="V47" i="32"/>
  <c r="W47" i="32"/>
  <c r="X47" i="32"/>
  <c r="Y47" i="32"/>
  <c r="Z47" i="32"/>
  <c r="AA47" i="32"/>
  <c r="AB47" i="32"/>
  <c r="AC47" i="32"/>
  <c r="AD47" i="32"/>
  <c r="AE47" i="32"/>
  <c r="AF47" i="32"/>
  <c r="AG47" i="32"/>
  <c r="AH47" i="32"/>
  <c r="AI47" i="32"/>
  <c r="AJ47" i="32"/>
  <c r="AK47" i="32"/>
  <c r="AL47" i="32"/>
  <c r="AM47" i="32"/>
  <c r="AN47" i="32"/>
  <c r="AO47" i="32"/>
  <c r="AP47" i="32"/>
  <c r="AQ47" i="32"/>
  <c r="AR47" i="32"/>
  <c r="AS47" i="32"/>
  <c r="AT47" i="32"/>
  <c r="AU47" i="32"/>
  <c r="AV47" i="32"/>
  <c r="AW47" i="32"/>
  <c r="AX47" i="32"/>
  <c r="AY47" i="32"/>
  <c r="D48" i="32"/>
  <c r="E48" i="32"/>
  <c r="F48" i="32"/>
  <c r="G48" i="32"/>
  <c r="H48" i="32"/>
  <c r="I48" i="32"/>
  <c r="J48" i="32"/>
  <c r="K48" i="32"/>
  <c r="L48" i="32"/>
  <c r="M48" i="32"/>
  <c r="N48" i="32"/>
  <c r="O48" i="32"/>
  <c r="P48" i="32"/>
  <c r="Q48" i="32"/>
  <c r="R48" i="32"/>
  <c r="S48" i="32"/>
  <c r="T48" i="32"/>
  <c r="U48" i="32"/>
  <c r="V48" i="32"/>
  <c r="W48" i="32"/>
  <c r="X48" i="32"/>
  <c r="Y48" i="32"/>
  <c r="Z48" i="32"/>
  <c r="AA48" i="32"/>
  <c r="AB48" i="32"/>
  <c r="AC48" i="32"/>
  <c r="AD48" i="32"/>
  <c r="AE48" i="32"/>
  <c r="AF48" i="32"/>
  <c r="AG48" i="32"/>
  <c r="AH48" i="32"/>
  <c r="AI48" i="32"/>
  <c r="AJ48" i="32"/>
  <c r="AK48" i="32"/>
  <c r="AL48" i="32"/>
  <c r="AM48" i="32"/>
  <c r="AN48" i="32"/>
  <c r="AO48" i="32"/>
  <c r="AP48" i="32"/>
  <c r="AQ48" i="32"/>
  <c r="AR48" i="32"/>
  <c r="AS48" i="32"/>
  <c r="AT48" i="32"/>
  <c r="AU48" i="32"/>
  <c r="AV48" i="32"/>
  <c r="AW48" i="32"/>
  <c r="AX48" i="32"/>
  <c r="AY48" i="32"/>
  <c r="D49" i="32"/>
  <c r="E49" i="32"/>
  <c r="F49" i="32"/>
  <c r="G49" i="32"/>
  <c r="H49" i="32"/>
  <c r="I49" i="32"/>
  <c r="J49" i="32"/>
  <c r="K49" i="32"/>
  <c r="L49" i="32"/>
  <c r="M49" i="32"/>
  <c r="N49" i="32"/>
  <c r="O49" i="32"/>
  <c r="P49" i="32"/>
  <c r="Q49" i="32"/>
  <c r="R49" i="32"/>
  <c r="S49" i="32"/>
  <c r="T49" i="32"/>
  <c r="U49" i="32"/>
  <c r="V49" i="32"/>
  <c r="W49" i="32"/>
  <c r="X49" i="32"/>
  <c r="Y49" i="32"/>
  <c r="Z49" i="32"/>
  <c r="AA49" i="32"/>
  <c r="AB49" i="32"/>
  <c r="AC49" i="32"/>
  <c r="AD49" i="32"/>
  <c r="AE49" i="32"/>
  <c r="AF49" i="32"/>
  <c r="AG49" i="32"/>
  <c r="AH49" i="32"/>
  <c r="AI49" i="32"/>
  <c r="AJ49" i="32"/>
  <c r="AK49" i="32"/>
  <c r="AL49" i="32"/>
  <c r="AM49" i="32"/>
  <c r="AN49" i="32"/>
  <c r="AO49" i="32"/>
  <c r="AP49" i="32"/>
  <c r="AQ49" i="32"/>
  <c r="AR49" i="32"/>
  <c r="AS49" i="32"/>
  <c r="AT49" i="32"/>
  <c r="AU49" i="32"/>
  <c r="AV49" i="32"/>
  <c r="AW49" i="32"/>
  <c r="AX49" i="32"/>
  <c r="AY49" i="32"/>
  <c r="D50" i="32"/>
  <c r="E50" i="32"/>
  <c r="F50" i="32"/>
  <c r="G50" i="32"/>
  <c r="H50" i="32"/>
  <c r="I50" i="32"/>
  <c r="J50" i="32"/>
  <c r="K50" i="32"/>
  <c r="L50" i="32"/>
  <c r="M50" i="32"/>
  <c r="N50" i="32"/>
  <c r="O50" i="32"/>
  <c r="P50" i="32"/>
  <c r="Q50" i="32"/>
  <c r="R50" i="32"/>
  <c r="S50" i="32"/>
  <c r="T50" i="32"/>
  <c r="U50" i="32"/>
  <c r="V50" i="32"/>
  <c r="W50" i="32"/>
  <c r="X50" i="32"/>
  <c r="Y50" i="32"/>
  <c r="Z50" i="32"/>
  <c r="AA50" i="32"/>
  <c r="AB50" i="32"/>
  <c r="AC50" i="32"/>
  <c r="AD50" i="32"/>
  <c r="AE50" i="32"/>
  <c r="AF50" i="32"/>
  <c r="AG50" i="32"/>
  <c r="AH50" i="32"/>
  <c r="AI50" i="32"/>
  <c r="AJ50" i="32"/>
  <c r="AK50" i="32"/>
  <c r="AL50" i="32"/>
  <c r="AM50" i="32"/>
  <c r="AN50" i="32"/>
  <c r="AO50" i="32"/>
  <c r="AP50" i="32"/>
  <c r="AQ50" i="32"/>
  <c r="AR50" i="32"/>
  <c r="AS50" i="32"/>
  <c r="AT50" i="32"/>
  <c r="AU50" i="32"/>
  <c r="AV50" i="32"/>
  <c r="AW50" i="32"/>
  <c r="AX50" i="32"/>
  <c r="AY50" i="32"/>
  <c r="D51" i="32"/>
  <c r="E51" i="32"/>
  <c r="F51" i="32"/>
  <c r="G51" i="32"/>
  <c r="H51" i="32"/>
  <c r="I51" i="32"/>
  <c r="J51" i="32"/>
  <c r="K51" i="32"/>
  <c r="L51" i="32"/>
  <c r="M51" i="32"/>
  <c r="N51" i="32"/>
  <c r="O51" i="32"/>
  <c r="P51" i="32"/>
  <c r="Q51" i="32"/>
  <c r="R51" i="32"/>
  <c r="S51" i="32"/>
  <c r="T51" i="32"/>
  <c r="U51" i="32"/>
  <c r="V51" i="32"/>
  <c r="W51" i="32"/>
  <c r="X51" i="32"/>
  <c r="Y51" i="32"/>
  <c r="Z51" i="32"/>
  <c r="AA51" i="32"/>
  <c r="AB51" i="32"/>
  <c r="AC51" i="32"/>
  <c r="AD51" i="32"/>
  <c r="AE51" i="32"/>
  <c r="AF51" i="32"/>
  <c r="AG51" i="32"/>
  <c r="AH51" i="32"/>
  <c r="AI51" i="32"/>
  <c r="AJ51" i="32"/>
  <c r="AK51" i="32"/>
  <c r="AL51" i="32"/>
  <c r="AM51" i="32"/>
  <c r="AN51" i="32"/>
  <c r="AO51" i="32"/>
  <c r="AP51" i="32"/>
  <c r="AQ51" i="32"/>
  <c r="AR51" i="32"/>
  <c r="AS51" i="32"/>
  <c r="AT51" i="32"/>
  <c r="AU51" i="32"/>
  <c r="AV51" i="32"/>
  <c r="AW51" i="32"/>
  <c r="AX51" i="32"/>
  <c r="AY51" i="32"/>
  <c r="D58" i="32"/>
  <c r="E58" i="32"/>
  <c r="F58" i="32"/>
  <c r="G58" i="32"/>
  <c r="D59" i="32"/>
  <c r="E59" i="32"/>
  <c r="F59" i="32"/>
  <c r="D60" i="32"/>
  <c r="E60" i="32"/>
  <c r="F60" i="32"/>
  <c r="G60" i="32"/>
  <c r="H60" i="32"/>
  <c r="I60" i="32"/>
  <c r="J60" i="32"/>
  <c r="K60" i="32"/>
  <c r="L60" i="32"/>
  <c r="M60" i="32"/>
  <c r="N60" i="32"/>
  <c r="O60" i="32"/>
  <c r="P60" i="32"/>
  <c r="Q60" i="32"/>
  <c r="R60" i="32"/>
  <c r="S60" i="32"/>
  <c r="T60" i="32"/>
  <c r="U60" i="32"/>
  <c r="V60" i="32"/>
  <c r="W60" i="32"/>
  <c r="X60" i="32"/>
  <c r="Y60" i="32"/>
  <c r="Z60" i="32"/>
  <c r="AA60" i="32"/>
  <c r="AB60" i="32"/>
  <c r="AC60" i="32"/>
  <c r="AD60" i="32"/>
  <c r="AE60" i="32"/>
  <c r="AF60" i="32"/>
  <c r="AG60" i="32"/>
  <c r="AH60" i="32"/>
  <c r="AI60" i="32"/>
  <c r="AJ60" i="32"/>
  <c r="AK60" i="32"/>
  <c r="AL60" i="32"/>
  <c r="AM60" i="32"/>
  <c r="AN60" i="32"/>
  <c r="AO60" i="32"/>
  <c r="AP60" i="32"/>
  <c r="AQ60" i="32"/>
  <c r="AR60" i="32"/>
  <c r="AS60" i="32"/>
  <c r="AT60" i="32"/>
  <c r="AU60" i="32"/>
  <c r="AV60" i="32"/>
  <c r="AW60" i="32"/>
  <c r="AX60" i="32"/>
  <c r="AY60" i="32"/>
  <c r="D61" i="32"/>
  <c r="E61" i="32"/>
  <c r="F61" i="32"/>
  <c r="G61" i="32"/>
  <c r="H61" i="32"/>
  <c r="I61" i="32"/>
  <c r="J61" i="32"/>
  <c r="K61" i="32"/>
  <c r="L61" i="32"/>
  <c r="M61" i="32"/>
  <c r="N61" i="32"/>
  <c r="O61" i="32"/>
  <c r="P61" i="32"/>
  <c r="Q61" i="32"/>
  <c r="R61" i="32"/>
  <c r="S61" i="32"/>
  <c r="T61" i="32"/>
  <c r="U61" i="32"/>
  <c r="V61" i="32"/>
  <c r="W61" i="32"/>
  <c r="X61" i="32"/>
  <c r="Y61" i="32"/>
  <c r="Z61" i="32"/>
  <c r="AA61" i="32"/>
  <c r="AB61" i="32"/>
  <c r="AC61" i="32"/>
  <c r="AD61" i="32"/>
  <c r="AE61" i="32"/>
  <c r="AF61" i="32"/>
  <c r="AG61" i="32"/>
  <c r="AH61" i="32"/>
  <c r="AI61" i="32"/>
  <c r="AJ61" i="32"/>
  <c r="AK61" i="32"/>
  <c r="AL61" i="32"/>
  <c r="AM61" i="32"/>
  <c r="AN61" i="32"/>
  <c r="AO61" i="32"/>
  <c r="AP61" i="32"/>
  <c r="AQ61" i="32"/>
  <c r="AR61" i="32"/>
  <c r="AS61" i="32"/>
  <c r="AT61" i="32"/>
  <c r="AU61" i="32"/>
  <c r="AV61" i="32"/>
  <c r="AW61" i="32"/>
  <c r="AX61" i="32"/>
  <c r="AY61" i="32"/>
  <c r="D55" i="32"/>
  <c r="CX29" i="32"/>
  <c r="BC22" i="32"/>
  <c r="BD22" i="32"/>
  <c r="BE22" i="32"/>
  <c r="BF22" i="32"/>
  <c r="BG22" i="32"/>
  <c r="BH22" i="32"/>
  <c r="BI22" i="32"/>
  <c r="BJ22" i="32"/>
  <c r="BK22" i="32"/>
  <c r="BL22" i="32"/>
  <c r="BM22" i="32"/>
  <c r="BN22" i="32"/>
  <c r="BO22" i="32"/>
  <c r="BP22" i="32"/>
  <c r="BQ22" i="32"/>
  <c r="BR22" i="32"/>
  <c r="BS22" i="32"/>
  <c r="BT22" i="32"/>
  <c r="BU22" i="32"/>
  <c r="BV22" i="32"/>
  <c r="BW22" i="32"/>
  <c r="BX22" i="32"/>
  <c r="BY22" i="32"/>
  <c r="BZ22" i="32"/>
  <c r="CA22" i="32"/>
  <c r="CB22" i="32"/>
  <c r="CC22" i="32"/>
  <c r="CD22" i="32"/>
  <c r="CE22" i="32"/>
  <c r="CF22" i="32"/>
  <c r="CG22" i="32"/>
  <c r="CH22" i="32"/>
  <c r="CI22" i="32"/>
  <c r="CJ22" i="32"/>
  <c r="CK22" i="32"/>
  <c r="CL22" i="32"/>
  <c r="CM22" i="32"/>
  <c r="CN22" i="32"/>
  <c r="CO22" i="32"/>
  <c r="CP22" i="32"/>
  <c r="CQ22" i="32"/>
  <c r="CR22" i="32"/>
  <c r="CS22" i="32"/>
  <c r="CT22" i="32"/>
  <c r="CU22" i="32"/>
  <c r="CV22" i="32"/>
  <c r="CW22" i="32"/>
  <c r="CX22" i="32"/>
  <c r="BC20" i="32"/>
  <c r="BD20" i="32"/>
  <c r="BE20" i="32"/>
  <c r="BF20" i="32"/>
  <c r="BG20" i="32"/>
  <c r="BH20" i="32"/>
  <c r="BI20" i="32"/>
  <c r="BJ20" i="32"/>
  <c r="BK20" i="32"/>
  <c r="BC21" i="32"/>
  <c r="BD21" i="32"/>
  <c r="BE21" i="32"/>
  <c r="BC23" i="32"/>
  <c r="BD23" i="32"/>
  <c r="BE23" i="32"/>
  <c r="BF23" i="32"/>
  <c r="BG23" i="32"/>
  <c r="BH23" i="32"/>
  <c r="BI23" i="32"/>
  <c r="BJ23" i="32"/>
  <c r="BK23" i="32"/>
  <c r="BL23" i="32"/>
  <c r="BM23" i="32"/>
  <c r="BN23" i="32"/>
  <c r="BO23" i="32"/>
  <c r="BP23" i="32"/>
  <c r="BQ23" i="32"/>
  <c r="BR23" i="32"/>
  <c r="BS23" i="32"/>
  <c r="BT23" i="32"/>
  <c r="BU23" i="32"/>
  <c r="BV23" i="32"/>
  <c r="BW23" i="32"/>
  <c r="BX23" i="32"/>
  <c r="BY23" i="32"/>
  <c r="BZ23" i="32"/>
  <c r="CA23" i="32"/>
  <c r="CB23" i="32"/>
  <c r="CC23" i="32"/>
  <c r="CD23" i="32"/>
  <c r="CE23" i="32"/>
  <c r="CF23" i="32"/>
  <c r="CG23" i="32"/>
  <c r="CH23" i="32"/>
  <c r="CI23" i="32"/>
  <c r="CJ23" i="32"/>
  <c r="CK23" i="32"/>
  <c r="CL23" i="32"/>
  <c r="CM23" i="32"/>
  <c r="CN23" i="32"/>
  <c r="CO23" i="32"/>
  <c r="CP23" i="32"/>
  <c r="CQ23" i="32"/>
  <c r="CR23" i="32"/>
  <c r="CS23" i="32"/>
  <c r="CT23" i="32"/>
  <c r="CU23" i="32"/>
  <c r="CV23" i="32"/>
  <c r="CW23" i="32"/>
  <c r="CX23" i="32"/>
  <c r="BC24" i="32"/>
  <c r="BD24" i="32"/>
  <c r="BE24" i="32"/>
  <c r="BF24" i="32"/>
  <c r="BG24" i="32"/>
  <c r="BH24" i="32"/>
  <c r="BI24" i="32"/>
  <c r="BJ24" i="32"/>
  <c r="BK24" i="32"/>
  <c r="BL24" i="32"/>
  <c r="BM24" i="32"/>
  <c r="BN24" i="32"/>
  <c r="BO24" i="32"/>
  <c r="BP24" i="32"/>
  <c r="BQ24" i="32"/>
  <c r="BR24" i="32"/>
  <c r="BS24" i="32"/>
  <c r="BC25" i="32"/>
  <c r="BD25" i="32"/>
  <c r="BE25" i="32"/>
  <c r="BF25" i="32"/>
  <c r="BG25" i="32"/>
  <c r="BH25" i="32"/>
  <c r="BI25" i="32"/>
  <c r="BJ25" i="32"/>
  <c r="BK25" i="32"/>
  <c r="BL25" i="32"/>
  <c r="BM25" i="32"/>
  <c r="BN25" i="32"/>
  <c r="BO25" i="32"/>
  <c r="BP25" i="32"/>
  <c r="BQ25" i="32"/>
  <c r="BR25" i="32"/>
  <c r="BS25" i="32"/>
  <c r="BT25" i="32"/>
  <c r="BU25" i="32"/>
  <c r="BV25" i="32"/>
  <c r="BW25" i="32"/>
  <c r="BX25" i="32"/>
  <c r="BY25" i="32"/>
  <c r="BZ25" i="32"/>
  <c r="CA25" i="32"/>
  <c r="CB25" i="32"/>
  <c r="CC25" i="32"/>
  <c r="CD25" i="32"/>
  <c r="CE25" i="32"/>
  <c r="CF25" i="32"/>
  <c r="CG25" i="32"/>
  <c r="CH25" i="32"/>
  <c r="CI25" i="32"/>
  <c r="CJ25" i="32"/>
  <c r="CK25" i="32"/>
  <c r="CL25" i="32"/>
  <c r="CM25" i="32"/>
  <c r="CN25" i="32"/>
  <c r="CO25" i="32"/>
  <c r="CP25" i="32"/>
  <c r="CQ25" i="32"/>
  <c r="CR25" i="32"/>
  <c r="CS25" i="32"/>
  <c r="CT25" i="32"/>
  <c r="CU25" i="32"/>
  <c r="CV25" i="32"/>
  <c r="CW25" i="32"/>
  <c r="CX25" i="32"/>
  <c r="BC26" i="32"/>
  <c r="BC27" i="32"/>
  <c r="BD27" i="32"/>
  <c r="BE27" i="32"/>
  <c r="BF27" i="32"/>
  <c r="BG27" i="32"/>
  <c r="BH27" i="32"/>
  <c r="BI27" i="32"/>
  <c r="BJ27" i="32"/>
  <c r="BK27" i="32"/>
  <c r="BL27" i="32"/>
  <c r="BM27" i="32"/>
  <c r="BN27" i="32"/>
  <c r="BO27" i="32"/>
  <c r="BP27" i="32"/>
  <c r="BQ27" i="32"/>
  <c r="BR27" i="32"/>
  <c r="BS27" i="32"/>
  <c r="BT27" i="32"/>
  <c r="BU27" i="32"/>
  <c r="BV27" i="32"/>
  <c r="BW27" i="32"/>
  <c r="BX27" i="32"/>
  <c r="BY27" i="32"/>
  <c r="BZ27" i="32"/>
  <c r="CA27" i="32"/>
  <c r="CB27" i="32"/>
  <c r="CC27" i="32"/>
  <c r="CD27" i="32"/>
  <c r="CE27" i="32"/>
  <c r="CF27" i="32"/>
  <c r="CG27" i="32"/>
  <c r="CH27" i="32"/>
  <c r="CI27" i="32"/>
  <c r="CJ27" i="32"/>
  <c r="CK27" i="32"/>
  <c r="CL27" i="32"/>
  <c r="CM27" i="32"/>
  <c r="CN27" i="32"/>
  <c r="CO27" i="32"/>
  <c r="CP27" i="32"/>
  <c r="CQ27" i="32"/>
  <c r="CR27" i="32"/>
  <c r="CS27" i="32"/>
  <c r="CT27" i="32"/>
  <c r="CU27" i="32"/>
  <c r="CV27" i="32"/>
  <c r="CW27" i="32"/>
  <c r="CX27" i="32"/>
  <c r="BC28" i="32"/>
  <c r="BD28" i="32"/>
  <c r="BE28" i="32"/>
  <c r="BF28" i="32"/>
  <c r="BG28" i="32"/>
  <c r="BH28" i="32"/>
  <c r="BI28" i="32"/>
  <c r="BJ28" i="32"/>
  <c r="BK28" i="32"/>
  <c r="BL28" i="32"/>
  <c r="BM28" i="32"/>
  <c r="BN28" i="32"/>
  <c r="BO28" i="32"/>
  <c r="BP28" i="32"/>
  <c r="BQ28" i="32"/>
  <c r="BR28" i="32"/>
  <c r="BS28" i="32"/>
  <c r="BT28" i="32"/>
  <c r="BU28" i="32"/>
  <c r="BV28" i="32"/>
  <c r="BW28" i="32"/>
  <c r="BX28" i="32"/>
  <c r="BY28" i="32"/>
  <c r="BZ28" i="32"/>
  <c r="CA28" i="32"/>
  <c r="CB28" i="32"/>
  <c r="CC28" i="32"/>
  <c r="CD28" i="32"/>
  <c r="CE28" i="32"/>
  <c r="CF28" i="32"/>
  <c r="CG28" i="32"/>
  <c r="CH28" i="32"/>
  <c r="CI28" i="32"/>
  <c r="CJ28" i="32"/>
  <c r="CK28" i="32"/>
  <c r="CL28" i="32"/>
  <c r="CM28" i="32"/>
  <c r="CN28" i="32"/>
  <c r="CO28" i="32"/>
  <c r="CP28" i="32"/>
  <c r="CQ28" i="32"/>
  <c r="CR28" i="32"/>
  <c r="CS28" i="32"/>
  <c r="CT28" i="32"/>
  <c r="CU28" i="32"/>
  <c r="CV28" i="32"/>
  <c r="CW28" i="32"/>
  <c r="CX28" i="32"/>
  <c r="CX52" i="32"/>
  <c r="BC45" i="32"/>
  <c r="BD45" i="32"/>
  <c r="BE45" i="32"/>
  <c r="BF45" i="32"/>
  <c r="BC46" i="32"/>
  <c r="BD46" i="32"/>
  <c r="BE46" i="32"/>
  <c r="BF46" i="32"/>
  <c r="BG46" i="32"/>
  <c r="BH46" i="32"/>
  <c r="BI46" i="32"/>
  <c r="BJ46" i="32"/>
  <c r="BK46" i="32"/>
  <c r="BL46" i="32"/>
  <c r="BM46" i="32"/>
  <c r="BN46" i="32"/>
  <c r="BO46" i="32"/>
  <c r="BP46" i="32"/>
  <c r="BQ46" i="32"/>
  <c r="BR46" i="32"/>
  <c r="BS46" i="32"/>
  <c r="BT46" i="32"/>
  <c r="BU46" i="32"/>
  <c r="BV46" i="32"/>
  <c r="BW46" i="32"/>
  <c r="BX46" i="32"/>
  <c r="BY46" i="32"/>
  <c r="BZ46" i="32"/>
  <c r="CA46" i="32"/>
  <c r="CB46" i="32"/>
  <c r="CC46" i="32"/>
  <c r="CD46" i="32"/>
  <c r="CE46" i="32"/>
  <c r="CF46" i="32"/>
  <c r="CG46" i="32"/>
  <c r="CH46" i="32"/>
  <c r="CI46" i="32"/>
  <c r="CJ46" i="32"/>
  <c r="CK46" i="32"/>
  <c r="CL46" i="32"/>
  <c r="CM46" i="32"/>
  <c r="CN46" i="32"/>
  <c r="CO46" i="32"/>
  <c r="CP46" i="32"/>
  <c r="CQ46" i="32"/>
  <c r="CR46" i="32"/>
  <c r="CS46" i="32"/>
  <c r="CT46" i="32"/>
  <c r="CU46" i="32"/>
  <c r="CV46" i="32"/>
  <c r="CW46" i="32"/>
  <c r="CX46" i="32"/>
  <c r="BC47" i="32"/>
  <c r="BD47" i="32"/>
  <c r="BE47" i="32"/>
  <c r="BF47" i="32"/>
  <c r="BG47" i="32"/>
  <c r="BH47" i="32"/>
  <c r="BI47" i="32"/>
  <c r="BJ47" i="32"/>
  <c r="BK47" i="32"/>
  <c r="BL47" i="32"/>
  <c r="BM47" i="32"/>
  <c r="BN47" i="32"/>
  <c r="BO47" i="32"/>
  <c r="BP47" i="32"/>
  <c r="BQ47" i="32"/>
  <c r="BR47" i="32"/>
  <c r="BS47" i="32"/>
  <c r="BT47" i="32"/>
  <c r="BU47" i="32"/>
  <c r="BV47" i="32"/>
  <c r="BW47" i="32"/>
  <c r="BX47" i="32"/>
  <c r="BY47" i="32"/>
  <c r="BZ47" i="32"/>
  <c r="CA47" i="32"/>
  <c r="CB47" i="32"/>
  <c r="CC47" i="32"/>
  <c r="CD47" i="32"/>
  <c r="CE47" i="32"/>
  <c r="CF47" i="32"/>
  <c r="CG47" i="32"/>
  <c r="CH47" i="32"/>
  <c r="CI47" i="32"/>
  <c r="CJ47" i="32"/>
  <c r="CK47" i="32"/>
  <c r="CL47" i="32"/>
  <c r="CM47" i="32"/>
  <c r="CN47" i="32"/>
  <c r="CO47" i="32"/>
  <c r="CP47" i="32"/>
  <c r="CQ47" i="32"/>
  <c r="CR47" i="32"/>
  <c r="CS47" i="32"/>
  <c r="CT47" i="32"/>
  <c r="CU47" i="32"/>
  <c r="CV47" i="32"/>
  <c r="CW47" i="32"/>
  <c r="CX47" i="32"/>
  <c r="BC48" i="32"/>
  <c r="BD48" i="32"/>
  <c r="BE48" i="32"/>
  <c r="BC49" i="32"/>
  <c r="BD49" i="32"/>
  <c r="BE49" i="32"/>
  <c r="BF49" i="32"/>
  <c r="BG49" i="32"/>
  <c r="BH49" i="32"/>
  <c r="BI49" i="32"/>
  <c r="BJ49" i="32"/>
  <c r="BK49" i="32"/>
  <c r="BL49" i="32"/>
  <c r="BM49" i="32"/>
  <c r="BN49" i="32"/>
  <c r="BO49" i="32"/>
  <c r="BP49" i="32"/>
  <c r="BQ49" i="32"/>
  <c r="BR49" i="32"/>
  <c r="BS49" i="32"/>
  <c r="BT49" i="32"/>
  <c r="BU49" i="32"/>
  <c r="BV49" i="32"/>
  <c r="BW49" i="32"/>
  <c r="BX49" i="32"/>
  <c r="BY49" i="32"/>
  <c r="BZ49" i="32"/>
  <c r="CA49" i="32"/>
  <c r="CB49" i="32"/>
  <c r="CC49" i="32"/>
  <c r="CD49" i="32"/>
  <c r="CE49" i="32"/>
  <c r="CF49" i="32"/>
  <c r="CG49" i="32"/>
  <c r="CH49" i="32"/>
  <c r="CI49" i="32"/>
  <c r="CJ49" i="32"/>
  <c r="CK49" i="32"/>
  <c r="CL49" i="32"/>
  <c r="CM49" i="32"/>
  <c r="CN49" i="32"/>
  <c r="CO49" i="32"/>
  <c r="CP49" i="32"/>
  <c r="CQ49" i="32"/>
  <c r="CR49" i="32"/>
  <c r="CS49" i="32"/>
  <c r="CT49" i="32"/>
  <c r="CU49" i="32"/>
  <c r="CV49" i="32"/>
  <c r="CW49" i="32"/>
  <c r="CX49" i="32"/>
  <c r="BC50" i="32"/>
  <c r="BD50" i="32"/>
  <c r="BE50" i="32"/>
  <c r="BF50" i="32"/>
  <c r="BG50" i="32"/>
  <c r="BH50" i="32"/>
  <c r="BI50" i="32"/>
  <c r="BJ50" i="32"/>
  <c r="BK50" i="32"/>
  <c r="BL50" i="32"/>
  <c r="BM50" i="32"/>
  <c r="BN50" i="32"/>
  <c r="BO50" i="32"/>
  <c r="BP50" i="32"/>
  <c r="BQ50" i="32"/>
  <c r="BR50" i="32"/>
  <c r="BS50" i="32"/>
  <c r="BT50" i="32"/>
  <c r="BU50" i="32"/>
  <c r="BV50" i="32"/>
  <c r="BW50" i="32"/>
  <c r="BX50" i="32"/>
  <c r="BY50" i="32"/>
  <c r="BZ50" i="32"/>
  <c r="CA50" i="32"/>
  <c r="CB50" i="32"/>
  <c r="CC50" i="32"/>
  <c r="CD50" i="32"/>
  <c r="CE50" i="32"/>
  <c r="CF50" i="32"/>
  <c r="CG50" i="32"/>
  <c r="CH50" i="32"/>
  <c r="CI50" i="32"/>
  <c r="CJ50" i="32"/>
  <c r="CK50" i="32"/>
  <c r="CL50" i="32"/>
  <c r="CM50" i="32"/>
  <c r="CN50" i="32"/>
  <c r="CO50" i="32"/>
  <c r="CP50" i="32"/>
  <c r="CQ50" i="32"/>
  <c r="CR50" i="32"/>
  <c r="CS50" i="32"/>
  <c r="CT50" i="32"/>
  <c r="CU50" i="32"/>
  <c r="CV50" i="32"/>
  <c r="CW50" i="32"/>
  <c r="CX50" i="32"/>
  <c r="BC51" i="32"/>
  <c r="BD51" i="32"/>
  <c r="BE51" i="32"/>
  <c r="BF51" i="32"/>
  <c r="BG51" i="32"/>
  <c r="BH51" i="32"/>
  <c r="BI51" i="32"/>
  <c r="BJ51" i="32"/>
  <c r="BK51" i="32"/>
  <c r="BL51" i="32"/>
  <c r="BM51" i="32"/>
  <c r="BN51" i="32"/>
  <c r="BO51" i="32"/>
  <c r="BP51" i="32"/>
  <c r="BQ51" i="32"/>
  <c r="BR51" i="32"/>
  <c r="BS51" i="32"/>
  <c r="BT51" i="32"/>
  <c r="BU51" i="32"/>
  <c r="BV51" i="32"/>
  <c r="BW51" i="32"/>
  <c r="BX51" i="32"/>
  <c r="BY51" i="32"/>
  <c r="BZ51" i="32"/>
  <c r="CA51" i="32"/>
  <c r="CB51" i="32"/>
  <c r="CC51" i="32"/>
  <c r="CD51" i="32"/>
  <c r="CE51" i="32"/>
  <c r="CF51" i="32"/>
  <c r="CG51" i="32"/>
  <c r="CH51" i="32"/>
  <c r="CI51" i="32"/>
  <c r="CJ51" i="32"/>
  <c r="CK51" i="32"/>
  <c r="CL51" i="32"/>
  <c r="CM51" i="32"/>
  <c r="CN51" i="32"/>
  <c r="CO51" i="32"/>
  <c r="CP51" i="32"/>
  <c r="CQ51" i="32"/>
  <c r="CR51" i="32"/>
  <c r="CS51" i="32"/>
  <c r="CT51" i="32"/>
  <c r="CU51" i="32"/>
  <c r="CV51" i="32"/>
  <c r="CW51" i="32"/>
  <c r="CX51" i="32"/>
  <c r="BC58" i="32"/>
  <c r="BD58" i="32"/>
  <c r="BE58" i="32"/>
  <c r="BC60" i="32"/>
  <c r="BD60" i="32"/>
  <c r="BE60" i="32"/>
  <c r="BC61" i="32"/>
  <c r="BD61" i="32"/>
  <c r="BE61" i="32"/>
  <c r="BE62" i="32"/>
  <c r="BF60" i="32"/>
  <c r="BG60" i="32"/>
  <c r="BH60" i="32"/>
  <c r="BI60" i="32"/>
  <c r="BJ60" i="32"/>
  <c r="BK60" i="32"/>
  <c r="BL60" i="32"/>
  <c r="BM60" i="32"/>
  <c r="BN60" i="32"/>
  <c r="BO60" i="32"/>
  <c r="BP60" i="32"/>
  <c r="BQ60" i="32"/>
  <c r="BR60" i="32"/>
  <c r="BS60" i="32"/>
  <c r="BT60" i="32"/>
  <c r="BU60" i="32"/>
  <c r="BV60" i="32"/>
  <c r="BW60" i="32"/>
  <c r="BX60" i="32"/>
  <c r="BY60" i="32"/>
  <c r="BZ60" i="32"/>
  <c r="CA60" i="32"/>
  <c r="CB60" i="32"/>
  <c r="CC60" i="32"/>
  <c r="CD60" i="32"/>
  <c r="CE60" i="32"/>
  <c r="CF60" i="32"/>
  <c r="CG60" i="32"/>
  <c r="CH60" i="32"/>
  <c r="CI60" i="32"/>
  <c r="CJ60" i="32"/>
  <c r="CK60" i="32"/>
  <c r="CL60" i="32"/>
  <c r="CM60" i="32"/>
  <c r="CN60" i="32"/>
  <c r="CO60" i="32"/>
  <c r="CP60" i="32"/>
  <c r="CQ60" i="32"/>
  <c r="CR60" i="32"/>
  <c r="CS60" i="32"/>
  <c r="CT60" i="32"/>
  <c r="CU60" i="32"/>
  <c r="CV60" i="32"/>
  <c r="CW60" i="32"/>
  <c r="CX60" i="32"/>
  <c r="BF61" i="32"/>
  <c r="BG61" i="32"/>
  <c r="BH61" i="32"/>
  <c r="BI61" i="32"/>
  <c r="BJ61" i="32"/>
  <c r="BK61" i="32"/>
  <c r="BL61" i="32"/>
  <c r="BM61" i="32"/>
  <c r="BN61" i="32"/>
  <c r="BO61" i="32"/>
  <c r="BP61" i="32"/>
  <c r="BQ61" i="32"/>
  <c r="BR61" i="32"/>
  <c r="BS61" i="32"/>
  <c r="BT61" i="32"/>
  <c r="BU61" i="32"/>
  <c r="BV61" i="32"/>
  <c r="BW61" i="32"/>
  <c r="BX61" i="32"/>
  <c r="BY61" i="32"/>
  <c r="BZ61" i="32"/>
  <c r="CA61" i="32"/>
  <c r="CB61" i="32"/>
  <c r="CC61" i="32"/>
  <c r="CD61" i="32"/>
  <c r="CE61" i="32"/>
  <c r="CF61" i="32"/>
  <c r="CG61" i="32"/>
  <c r="CH61" i="32"/>
  <c r="CI61" i="32"/>
  <c r="CJ61" i="32"/>
  <c r="CK61" i="32"/>
  <c r="CL61" i="32"/>
  <c r="CM61" i="32"/>
  <c r="CN61" i="32"/>
  <c r="CO61" i="32"/>
  <c r="CP61" i="32"/>
  <c r="CQ61" i="32"/>
  <c r="CR61" i="32"/>
  <c r="CS61" i="32"/>
  <c r="CT61" i="32"/>
  <c r="CU61" i="32"/>
  <c r="CV61" i="32"/>
  <c r="CW61" i="32"/>
  <c r="CX61" i="32"/>
  <c r="BC55" i="32"/>
  <c r="BD55" i="32"/>
  <c r="BE55" i="32"/>
  <c r="BF55" i="32"/>
  <c r="BG55" i="32"/>
  <c r="BH55" i="32"/>
  <c r="BI55" i="32"/>
  <c r="BJ55" i="32"/>
  <c r="BK55" i="32"/>
  <c r="BL55" i="32"/>
  <c r="BM55" i="32"/>
  <c r="BN55" i="32"/>
  <c r="BO55" i="32"/>
  <c r="BP55" i="32"/>
  <c r="BQ55" i="32"/>
  <c r="BR55" i="32"/>
  <c r="BS55" i="32"/>
  <c r="BT55" i="32"/>
  <c r="BU55" i="32"/>
  <c r="BV55" i="32"/>
  <c r="BW55" i="32"/>
  <c r="BX55" i="32"/>
  <c r="BY55" i="32"/>
  <c r="BZ55" i="32"/>
  <c r="CA55" i="32"/>
  <c r="CB55" i="32"/>
  <c r="CC55" i="32"/>
  <c r="CD55" i="32"/>
  <c r="CE55" i="32"/>
  <c r="CF55" i="32"/>
  <c r="CG55" i="32"/>
  <c r="CH55" i="32"/>
  <c r="CI55" i="32"/>
  <c r="CJ55" i="32"/>
  <c r="CK55" i="32"/>
  <c r="CL55" i="32"/>
  <c r="CM55" i="32"/>
  <c r="CN55" i="32"/>
  <c r="CO55" i="32"/>
  <c r="CP55" i="32"/>
  <c r="CQ55" i="32"/>
  <c r="CR55" i="32"/>
  <c r="CS55" i="32"/>
  <c r="CT55" i="32"/>
  <c r="CU55" i="32"/>
  <c r="CV55" i="32"/>
  <c r="CW55" i="32"/>
  <c r="CX55" i="32"/>
  <c r="D74" i="32"/>
  <c r="G74" i="32"/>
  <c r="D65" i="32"/>
  <c r="E65" i="32"/>
  <c r="F65" i="32"/>
  <c r="G65" i="32"/>
  <c r="H65" i="32"/>
  <c r="I65" i="32"/>
  <c r="J65" i="32"/>
  <c r="K65" i="32"/>
  <c r="L65" i="32"/>
  <c r="M65" i="32"/>
  <c r="N65" i="32"/>
  <c r="O65" i="32"/>
  <c r="P65" i="32"/>
  <c r="Q65" i="32"/>
  <c r="R65" i="32"/>
  <c r="D66" i="32"/>
  <c r="E66" i="32"/>
  <c r="F66" i="32"/>
  <c r="G66" i="32"/>
  <c r="H66" i="32"/>
  <c r="I66" i="32"/>
  <c r="J66" i="32"/>
  <c r="K66" i="32"/>
  <c r="L66" i="32"/>
  <c r="M66" i="32"/>
  <c r="N66" i="32"/>
  <c r="O66" i="32"/>
  <c r="P66" i="32"/>
  <c r="Q66" i="32"/>
  <c r="R66" i="32"/>
  <c r="S66" i="32"/>
  <c r="T66" i="32"/>
  <c r="U66" i="32"/>
  <c r="V66" i="32"/>
  <c r="W66" i="32"/>
  <c r="X66" i="32"/>
  <c r="Y66" i="32"/>
  <c r="Z66" i="32"/>
  <c r="AA66" i="32"/>
  <c r="AB66" i="32"/>
  <c r="AC66" i="32"/>
  <c r="AD66" i="32"/>
  <c r="AE66" i="32"/>
  <c r="AF66" i="32"/>
  <c r="AG66" i="32"/>
  <c r="AH66" i="32"/>
  <c r="AI66" i="32"/>
  <c r="AJ66" i="32"/>
  <c r="AK66" i="32"/>
  <c r="AL66" i="32"/>
  <c r="AM66" i="32"/>
  <c r="AN66" i="32"/>
  <c r="AO66" i="32"/>
  <c r="AP66" i="32"/>
  <c r="AQ66" i="32"/>
  <c r="AR66" i="32"/>
  <c r="AS66" i="32"/>
  <c r="AT66" i="32"/>
  <c r="AU66" i="32"/>
  <c r="AV66" i="32"/>
  <c r="AW66" i="32"/>
  <c r="AX66" i="32"/>
  <c r="AY66" i="32"/>
  <c r="D67" i="32"/>
  <c r="E67" i="32"/>
  <c r="F67" i="32"/>
  <c r="G67" i="32"/>
  <c r="H67" i="32"/>
  <c r="I67" i="32"/>
  <c r="J67" i="32"/>
  <c r="K67" i="32"/>
  <c r="L67" i="32"/>
  <c r="M67" i="32"/>
  <c r="N67" i="32"/>
  <c r="O67" i="32"/>
  <c r="P67" i="32"/>
  <c r="Q67" i="32"/>
  <c r="R67" i="32"/>
  <c r="S67" i="32"/>
  <c r="T67" i="32"/>
  <c r="U67" i="32"/>
  <c r="V67" i="32"/>
  <c r="W67" i="32"/>
  <c r="X67" i="32"/>
  <c r="Y67" i="32"/>
  <c r="Z67" i="32"/>
  <c r="AA67" i="32"/>
  <c r="AB67" i="32"/>
  <c r="AC67" i="32"/>
  <c r="AD67" i="32"/>
  <c r="AE67" i="32"/>
  <c r="AF67" i="32"/>
  <c r="AG67" i="32"/>
  <c r="AH67" i="32"/>
  <c r="AI67" i="32"/>
  <c r="AJ67" i="32"/>
  <c r="AK67" i="32"/>
  <c r="AL67" i="32"/>
  <c r="AM67" i="32"/>
  <c r="AN67" i="32"/>
  <c r="AO67" i="32"/>
  <c r="AP67" i="32"/>
  <c r="AQ67" i="32"/>
  <c r="AR67" i="32"/>
  <c r="AS67" i="32"/>
  <c r="AT67" i="32"/>
  <c r="AU67" i="32"/>
  <c r="AV67" i="32"/>
  <c r="AW67" i="32"/>
  <c r="AX67" i="32"/>
  <c r="AY67" i="32"/>
  <c r="D68" i="32"/>
  <c r="E68" i="32"/>
  <c r="F68" i="32"/>
  <c r="G68" i="32"/>
  <c r="H68" i="32"/>
  <c r="I68" i="32"/>
  <c r="J68" i="32"/>
  <c r="K68" i="32"/>
  <c r="L68" i="32"/>
  <c r="M68" i="32"/>
  <c r="N68" i="32"/>
  <c r="O68" i="32"/>
  <c r="P68" i="32"/>
  <c r="D69" i="32"/>
  <c r="E69" i="32"/>
  <c r="F69" i="32"/>
  <c r="G69" i="32"/>
  <c r="H69" i="32"/>
  <c r="I69" i="32"/>
  <c r="J69" i="32"/>
  <c r="K69" i="32"/>
  <c r="D70" i="32"/>
  <c r="E70" i="32"/>
  <c r="F70" i="32"/>
  <c r="G70" i="32"/>
  <c r="H70" i="32"/>
  <c r="I70" i="32"/>
  <c r="J70" i="32"/>
  <c r="K70" i="32"/>
  <c r="L70" i="32"/>
  <c r="M70" i="32"/>
  <c r="N70" i="32"/>
  <c r="O70" i="32"/>
  <c r="P70" i="32"/>
  <c r="Q70" i="32"/>
  <c r="R70" i="32"/>
  <c r="S70" i="32"/>
  <c r="T70" i="32"/>
  <c r="U70" i="32"/>
  <c r="V70" i="32"/>
  <c r="W70" i="32"/>
  <c r="X70" i="32"/>
  <c r="Y70" i="32"/>
  <c r="Z70" i="32"/>
  <c r="AA70" i="32"/>
  <c r="AB70" i="32"/>
  <c r="AC70" i="32"/>
  <c r="AD70" i="32"/>
  <c r="AE70" i="32"/>
  <c r="AF70" i="32"/>
  <c r="AG70" i="32"/>
  <c r="AH70" i="32"/>
  <c r="AI70" i="32"/>
  <c r="AJ70" i="32"/>
  <c r="AK70" i="32"/>
  <c r="AL70" i="32"/>
  <c r="AM70" i="32"/>
  <c r="AN70" i="32"/>
  <c r="AO70" i="32"/>
  <c r="AP70" i="32"/>
  <c r="AQ70" i="32"/>
  <c r="AR70" i="32"/>
  <c r="AS70" i="32"/>
  <c r="AT70" i="32"/>
  <c r="AU70" i="32"/>
  <c r="AV70" i="32"/>
  <c r="AW70" i="32"/>
  <c r="AX70" i="32"/>
  <c r="AY70" i="32"/>
  <c r="D71" i="32"/>
  <c r="E71" i="32"/>
  <c r="F71" i="32"/>
  <c r="G71" i="32"/>
  <c r="H71" i="32"/>
  <c r="I71" i="32"/>
  <c r="J71" i="32"/>
  <c r="K71" i="32"/>
  <c r="L71" i="32"/>
  <c r="M71" i="32"/>
  <c r="N71" i="32"/>
  <c r="O71" i="32"/>
  <c r="P71" i="32"/>
  <c r="Q71" i="32"/>
  <c r="R71" i="32"/>
  <c r="S71" i="32"/>
  <c r="T71" i="32"/>
  <c r="U71" i="32"/>
  <c r="V71" i="32"/>
  <c r="W71" i="32"/>
  <c r="X71" i="32"/>
  <c r="Y71" i="32"/>
  <c r="Z71" i="32"/>
  <c r="AA71" i="32"/>
  <c r="AB71" i="32"/>
  <c r="AC71" i="32"/>
  <c r="AD71" i="32"/>
  <c r="AE71" i="32"/>
  <c r="AF71" i="32"/>
  <c r="AG71" i="32"/>
  <c r="AH71" i="32"/>
  <c r="AI71" i="32"/>
  <c r="AJ71" i="32"/>
  <c r="AK71" i="32"/>
  <c r="AL71" i="32"/>
  <c r="AM71" i="32"/>
  <c r="AN71" i="32"/>
  <c r="AO71" i="32"/>
  <c r="AP71" i="32"/>
  <c r="AQ71" i="32"/>
  <c r="AR71" i="32"/>
  <c r="AS71" i="32"/>
  <c r="AT71" i="32"/>
  <c r="AU71" i="32"/>
  <c r="AV71" i="32"/>
  <c r="AW71" i="32"/>
  <c r="AX71" i="32"/>
  <c r="AY71" i="32"/>
  <c r="D72" i="32"/>
  <c r="E72" i="32"/>
  <c r="F72" i="32"/>
  <c r="G72" i="32"/>
  <c r="H72" i="32"/>
  <c r="I72" i="32"/>
  <c r="J72" i="32"/>
  <c r="K72" i="32"/>
  <c r="L72" i="32"/>
  <c r="M72" i="32"/>
  <c r="N72" i="32"/>
  <c r="O72" i="32"/>
  <c r="P72" i="32"/>
  <c r="Q72" i="32"/>
  <c r="R72" i="32"/>
  <c r="S72" i="32"/>
  <c r="T72" i="32"/>
  <c r="U72" i="32"/>
  <c r="V72" i="32"/>
  <c r="W72" i="32"/>
  <c r="X72" i="32"/>
  <c r="Y72" i="32"/>
  <c r="Z72" i="32"/>
  <c r="AA72" i="32"/>
  <c r="AB72" i="32"/>
  <c r="AC72" i="32"/>
  <c r="AD72" i="32"/>
  <c r="AE72" i="32"/>
  <c r="AF72" i="32"/>
  <c r="AG72" i="32"/>
  <c r="AH72" i="32"/>
  <c r="AI72" i="32"/>
  <c r="AJ72" i="32"/>
  <c r="AK72" i="32"/>
  <c r="AL72" i="32"/>
  <c r="AM72" i="32"/>
  <c r="AN72" i="32"/>
  <c r="AO72" i="32"/>
  <c r="AP72" i="32"/>
  <c r="AQ72" i="32"/>
  <c r="AR72" i="32"/>
  <c r="AS72" i="32"/>
  <c r="AT72" i="32"/>
  <c r="AU72" i="32"/>
  <c r="AV72" i="32"/>
  <c r="AW72" i="32"/>
  <c r="AX72" i="32"/>
  <c r="AY72" i="32"/>
  <c r="D73" i="32"/>
  <c r="E73" i="32"/>
  <c r="F73" i="32"/>
  <c r="G73" i="32"/>
  <c r="H73" i="32"/>
  <c r="I73" i="32"/>
  <c r="J73" i="32"/>
  <c r="K73" i="32"/>
  <c r="L73" i="32"/>
  <c r="M73" i="32"/>
  <c r="N73" i="32"/>
  <c r="O73" i="32"/>
  <c r="P73" i="32"/>
  <c r="Q73" i="32"/>
  <c r="R73" i="32"/>
  <c r="S73" i="32"/>
  <c r="T73" i="32"/>
  <c r="U73" i="32"/>
  <c r="V73" i="32"/>
  <c r="W73" i="32"/>
  <c r="X73" i="32"/>
  <c r="Y73" i="32"/>
  <c r="Z73" i="32"/>
  <c r="AA73" i="32"/>
  <c r="AB73" i="32"/>
  <c r="AC73" i="32"/>
  <c r="AD73" i="32"/>
  <c r="AE73" i="32"/>
  <c r="AF73" i="32"/>
  <c r="AG73" i="32"/>
  <c r="AH73" i="32"/>
  <c r="AI73" i="32"/>
  <c r="AJ73" i="32"/>
  <c r="AK73" i="32"/>
  <c r="AL73" i="32"/>
  <c r="AM73" i="32"/>
  <c r="AN73" i="32"/>
  <c r="AO73" i="32"/>
  <c r="AP73" i="32"/>
  <c r="AQ73" i="32"/>
  <c r="AR73" i="32"/>
  <c r="AS73" i="32"/>
  <c r="AT73" i="32"/>
  <c r="AU73" i="32"/>
  <c r="AV73" i="32"/>
  <c r="AW73" i="32"/>
  <c r="AX73" i="32"/>
  <c r="AY73" i="32"/>
  <c r="D87" i="32"/>
  <c r="D79" i="32"/>
  <c r="E79" i="32"/>
  <c r="F79" i="32"/>
  <c r="D80" i="32"/>
  <c r="D81" i="32"/>
  <c r="E81" i="32"/>
  <c r="F81" i="32"/>
  <c r="G81" i="32"/>
  <c r="H81" i="32"/>
  <c r="I81" i="32"/>
  <c r="J81" i="32"/>
  <c r="K81" i="32"/>
  <c r="L81" i="32"/>
  <c r="M81" i="32"/>
  <c r="N81" i="32"/>
  <c r="O81" i="32"/>
  <c r="P81" i="32"/>
  <c r="Q81" i="32"/>
  <c r="R81" i="32"/>
  <c r="S81" i="32"/>
  <c r="T81" i="32"/>
  <c r="U81" i="32"/>
  <c r="V81" i="32"/>
  <c r="W81" i="32"/>
  <c r="X81" i="32"/>
  <c r="Y81" i="32"/>
  <c r="Z81" i="32"/>
  <c r="AA81" i="32"/>
  <c r="AB81" i="32"/>
  <c r="AC81" i="32"/>
  <c r="AD81" i="32"/>
  <c r="AE81" i="32"/>
  <c r="AF81" i="32"/>
  <c r="AG81" i="32"/>
  <c r="AH81" i="32"/>
  <c r="AI81" i="32"/>
  <c r="AJ81" i="32"/>
  <c r="AK81" i="32"/>
  <c r="AL81" i="32"/>
  <c r="AM81" i="32"/>
  <c r="AN81" i="32"/>
  <c r="AO81" i="32"/>
  <c r="AP81" i="32"/>
  <c r="AQ81" i="32"/>
  <c r="AR81" i="32"/>
  <c r="AS81" i="32"/>
  <c r="AT81" i="32"/>
  <c r="AU81" i="32"/>
  <c r="AV81" i="32"/>
  <c r="AW81" i="32"/>
  <c r="AX81" i="32"/>
  <c r="AY81" i="32"/>
  <c r="D82" i="32"/>
  <c r="E82" i="32"/>
  <c r="F82" i="32"/>
  <c r="G82" i="32"/>
  <c r="H82" i="32"/>
  <c r="I82" i="32"/>
  <c r="J82" i="32"/>
  <c r="K82" i="32"/>
  <c r="L82" i="32"/>
  <c r="M82" i="32"/>
  <c r="N82" i="32"/>
  <c r="O82" i="32"/>
  <c r="P82" i="32"/>
  <c r="Q82" i="32"/>
  <c r="R82" i="32"/>
  <c r="S82" i="32"/>
  <c r="T82" i="32"/>
  <c r="U82" i="32"/>
  <c r="V82" i="32"/>
  <c r="W82" i="32"/>
  <c r="X82" i="32"/>
  <c r="Y82" i="32"/>
  <c r="Z82" i="32"/>
  <c r="AA82" i="32"/>
  <c r="AB82" i="32"/>
  <c r="AC82" i="32"/>
  <c r="AD82" i="32"/>
  <c r="AE82" i="32"/>
  <c r="AF82" i="32"/>
  <c r="AG82" i="32"/>
  <c r="AH82" i="32"/>
  <c r="AI82" i="32"/>
  <c r="AJ82" i="32"/>
  <c r="AK82" i="32"/>
  <c r="AL82" i="32"/>
  <c r="AM82" i="32"/>
  <c r="AN82" i="32"/>
  <c r="AO82" i="32"/>
  <c r="AP82" i="32"/>
  <c r="AQ82" i="32"/>
  <c r="AR82" i="32"/>
  <c r="AS82" i="32"/>
  <c r="AT82" i="32"/>
  <c r="AU82" i="32"/>
  <c r="AV82" i="32"/>
  <c r="AW82" i="32"/>
  <c r="AX82" i="32"/>
  <c r="AY82" i="32"/>
  <c r="D83" i="32"/>
  <c r="E83" i="32"/>
  <c r="F83" i="32"/>
  <c r="G83" i="32"/>
  <c r="H83" i="32"/>
  <c r="I83" i="32"/>
  <c r="J83" i="32"/>
  <c r="K83" i="32"/>
  <c r="L83" i="32"/>
  <c r="M83" i="32"/>
  <c r="N83" i="32"/>
  <c r="O83" i="32"/>
  <c r="P83" i="32"/>
  <c r="Q83" i="32"/>
  <c r="R83" i="32"/>
  <c r="S83" i="32"/>
  <c r="T83" i="32"/>
  <c r="U83" i="32"/>
  <c r="V83" i="32"/>
  <c r="W83" i="32"/>
  <c r="X83" i="32"/>
  <c r="Y83" i="32"/>
  <c r="Z83" i="32"/>
  <c r="AA83" i="32"/>
  <c r="AB83" i="32"/>
  <c r="AC83" i="32"/>
  <c r="AD83" i="32"/>
  <c r="AE83" i="32"/>
  <c r="AF83" i="32"/>
  <c r="AG83" i="32"/>
  <c r="AH83" i="32"/>
  <c r="AI83" i="32"/>
  <c r="AJ83" i="32"/>
  <c r="AK83" i="32"/>
  <c r="AL83" i="32"/>
  <c r="AM83" i="32"/>
  <c r="AN83" i="32"/>
  <c r="AO83" i="32"/>
  <c r="AP83" i="32"/>
  <c r="AQ83" i="32"/>
  <c r="AR83" i="32"/>
  <c r="AS83" i="32"/>
  <c r="AT83" i="32"/>
  <c r="AU83" i="32"/>
  <c r="AV83" i="32"/>
  <c r="AW83" i="32"/>
  <c r="AX83" i="32"/>
  <c r="AY83" i="32"/>
  <c r="D84" i="32"/>
  <c r="E84" i="32"/>
  <c r="F84" i="32"/>
  <c r="G84" i="32"/>
  <c r="H84" i="32"/>
  <c r="I84" i="32"/>
  <c r="J84" i="32"/>
  <c r="K84" i="32"/>
  <c r="L84" i="32"/>
  <c r="M84" i="32"/>
  <c r="N84" i="32"/>
  <c r="O84" i="32"/>
  <c r="P84" i="32"/>
  <c r="Q84" i="32"/>
  <c r="R84" i="32"/>
  <c r="S84" i="32"/>
  <c r="T84" i="32"/>
  <c r="U84" i="32"/>
  <c r="V84" i="32"/>
  <c r="W84" i="32"/>
  <c r="X84" i="32"/>
  <c r="Y84" i="32"/>
  <c r="Z84" i="32"/>
  <c r="AA84" i="32"/>
  <c r="AB84" i="32"/>
  <c r="AC84" i="32"/>
  <c r="AD84" i="32"/>
  <c r="AE84" i="32"/>
  <c r="AF84" i="32"/>
  <c r="AG84" i="32"/>
  <c r="AH84" i="32"/>
  <c r="AI84" i="32"/>
  <c r="AJ84" i="32"/>
  <c r="AK84" i="32"/>
  <c r="AL84" i="32"/>
  <c r="AM84" i="32"/>
  <c r="AN84" i="32"/>
  <c r="AO84" i="32"/>
  <c r="AP84" i="32"/>
  <c r="AQ84" i="32"/>
  <c r="AR84" i="32"/>
  <c r="AS84" i="32"/>
  <c r="AT84" i="32"/>
  <c r="AU84" i="32"/>
  <c r="AV84" i="32"/>
  <c r="AW84" i="32"/>
  <c r="AX84" i="32"/>
  <c r="AY84" i="32"/>
  <c r="D85" i="32"/>
  <c r="E85" i="32"/>
  <c r="F85" i="32"/>
  <c r="G85" i="32"/>
  <c r="H85" i="32"/>
  <c r="I85" i="32"/>
  <c r="J85" i="32"/>
  <c r="K85" i="32"/>
  <c r="L85" i="32"/>
  <c r="M85" i="32"/>
  <c r="N85" i="32"/>
  <c r="O85" i="32"/>
  <c r="P85" i="32"/>
  <c r="Q85" i="32"/>
  <c r="R85" i="32"/>
  <c r="S85" i="32"/>
  <c r="T85" i="32"/>
  <c r="U85" i="32"/>
  <c r="V85" i="32"/>
  <c r="W85" i="32"/>
  <c r="X85" i="32"/>
  <c r="Y85" i="32"/>
  <c r="Z85" i="32"/>
  <c r="AA85" i="32"/>
  <c r="AB85" i="32"/>
  <c r="AC85" i="32"/>
  <c r="AD85" i="32"/>
  <c r="AE85" i="32"/>
  <c r="AF85" i="32"/>
  <c r="AG85" i="32"/>
  <c r="AH85" i="32"/>
  <c r="AI85" i="32"/>
  <c r="AJ85" i="32"/>
  <c r="AK85" i="32"/>
  <c r="AL85" i="32"/>
  <c r="AM85" i="32"/>
  <c r="AN85" i="32"/>
  <c r="AO85" i="32"/>
  <c r="AP85" i="32"/>
  <c r="AQ85" i="32"/>
  <c r="AR85" i="32"/>
  <c r="AS85" i="32"/>
  <c r="AT85" i="32"/>
  <c r="AU85" i="32"/>
  <c r="AV85" i="32"/>
  <c r="AW85" i="32"/>
  <c r="AX85" i="32"/>
  <c r="AY85" i="32"/>
  <c r="D86" i="32"/>
  <c r="E86" i="32"/>
  <c r="F86" i="32"/>
  <c r="G86" i="32"/>
  <c r="H86" i="32"/>
  <c r="I86" i="32"/>
  <c r="J86" i="32"/>
  <c r="K86" i="32"/>
  <c r="L86" i="32"/>
  <c r="M86" i="32"/>
  <c r="N86" i="32"/>
  <c r="O86" i="32"/>
  <c r="P86" i="32"/>
  <c r="Q86" i="32"/>
  <c r="R86" i="32"/>
  <c r="S86" i="32"/>
  <c r="T86" i="32"/>
  <c r="U86" i="32"/>
  <c r="V86" i="32"/>
  <c r="W86" i="32"/>
  <c r="X86" i="32"/>
  <c r="Y86" i="32"/>
  <c r="Z86" i="32"/>
  <c r="AA86" i="32"/>
  <c r="AB86" i="32"/>
  <c r="AC86" i="32"/>
  <c r="AD86" i="32"/>
  <c r="AE86" i="32"/>
  <c r="AF86" i="32"/>
  <c r="AG86" i="32"/>
  <c r="AH86" i="32"/>
  <c r="AI86" i="32"/>
  <c r="AJ86" i="32"/>
  <c r="AK86" i="32"/>
  <c r="AL86" i="32"/>
  <c r="AM86" i="32"/>
  <c r="AN86" i="32"/>
  <c r="AO86" i="32"/>
  <c r="AP86" i="32"/>
  <c r="AQ86" i="32"/>
  <c r="AR86" i="32"/>
  <c r="AS86" i="32"/>
  <c r="AT86" i="32"/>
  <c r="AU86" i="32"/>
  <c r="AV86" i="32"/>
  <c r="AW86" i="32"/>
  <c r="AX86" i="32"/>
  <c r="AY86" i="32"/>
  <c r="CX74" i="32"/>
  <c r="BC65" i="32"/>
  <c r="BD65" i="32"/>
  <c r="BC66" i="32"/>
  <c r="BD66" i="32"/>
  <c r="BE66" i="32"/>
  <c r="BF66" i="32"/>
  <c r="BG66" i="32"/>
  <c r="BH66" i="32"/>
  <c r="BI66" i="32"/>
  <c r="BJ66" i="32"/>
  <c r="BK66" i="32"/>
  <c r="BL66" i="32"/>
  <c r="BM66" i="32"/>
  <c r="BN66" i="32"/>
  <c r="BO66" i="32"/>
  <c r="BP66" i="32"/>
  <c r="BQ66" i="32"/>
  <c r="BR66" i="32"/>
  <c r="BS66" i="32"/>
  <c r="BT66" i="32"/>
  <c r="BU66" i="32"/>
  <c r="BV66" i="32"/>
  <c r="BW66" i="32"/>
  <c r="BX66" i="32"/>
  <c r="BY66" i="32"/>
  <c r="BZ66" i="32"/>
  <c r="CA66" i="32"/>
  <c r="CB66" i="32"/>
  <c r="CC66" i="32"/>
  <c r="CD66" i="32"/>
  <c r="CE66" i="32"/>
  <c r="CF66" i="32"/>
  <c r="CG66" i="32"/>
  <c r="CH66" i="32"/>
  <c r="CI66" i="32"/>
  <c r="CJ66" i="32"/>
  <c r="CK66" i="32"/>
  <c r="CL66" i="32"/>
  <c r="CM66" i="32"/>
  <c r="CN66" i="32"/>
  <c r="CO66" i="32"/>
  <c r="CP66" i="32"/>
  <c r="CQ66" i="32"/>
  <c r="CR66" i="32"/>
  <c r="CS66" i="32"/>
  <c r="CT66" i="32"/>
  <c r="CU66" i="32"/>
  <c r="CV66" i="32"/>
  <c r="CW66" i="32"/>
  <c r="CX66" i="32"/>
  <c r="BC67" i="32"/>
  <c r="BD67" i="32"/>
  <c r="BE67" i="32"/>
  <c r="BF67" i="32"/>
  <c r="BG67" i="32"/>
  <c r="BH67" i="32"/>
  <c r="BI67" i="32"/>
  <c r="BJ67" i="32"/>
  <c r="BK67" i="32"/>
  <c r="BL67" i="32"/>
  <c r="BM67" i="32"/>
  <c r="BN67" i="32"/>
  <c r="BO67" i="32"/>
  <c r="BP67" i="32"/>
  <c r="BQ67" i="32"/>
  <c r="BR67" i="32"/>
  <c r="BS67" i="32"/>
  <c r="BT67" i="32"/>
  <c r="BU67" i="32"/>
  <c r="BV67" i="32"/>
  <c r="BW67" i="32"/>
  <c r="BX67" i="32"/>
  <c r="BY67" i="32"/>
  <c r="BZ67" i="32"/>
  <c r="CA67" i="32"/>
  <c r="CB67" i="32"/>
  <c r="CC67" i="32"/>
  <c r="CD67" i="32"/>
  <c r="CE67" i="32"/>
  <c r="CF67" i="32"/>
  <c r="CG67" i="32"/>
  <c r="CH67" i="32"/>
  <c r="CI67" i="32"/>
  <c r="CJ67" i="32"/>
  <c r="CK67" i="32"/>
  <c r="CL67" i="32"/>
  <c r="CM67" i="32"/>
  <c r="CN67" i="32"/>
  <c r="CO67" i="32"/>
  <c r="CP67" i="32"/>
  <c r="CQ67" i="32"/>
  <c r="CR67" i="32"/>
  <c r="CS67" i="32"/>
  <c r="CT67" i="32"/>
  <c r="CU67" i="32"/>
  <c r="CV67" i="32"/>
  <c r="CW67" i="32"/>
  <c r="CX67" i="32"/>
  <c r="BC68" i="32"/>
  <c r="BD68" i="32"/>
  <c r="BE68" i="32"/>
  <c r="BF68" i="32"/>
  <c r="BG68" i="32"/>
  <c r="BH68" i="32"/>
  <c r="BI68" i="32"/>
  <c r="BJ68" i="32"/>
  <c r="BK68" i="32"/>
  <c r="BL68" i="32"/>
  <c r="BM68" i="32"/>
  <c r="BN68" i="32"/>
  <c r="BO68" i="32"/>
  <c r="BP68" i="32"/>
  <c r="BQ68" i="32"/>
  <c r="BR68" i="32"/>
  <c r="BS68" i="32"/>
  <c r="BT68" i="32"/>
  <c r="BU68" i="32"/>
  <c r="BV68" i="32"/>
  <c r="BW68" i="32"/>
  <c r="BX68" i="32"/>
  <c r="BY68" i="32"/>
  <c r="BZ68" i="32"/>
  <c r="CA68" i="32"/>
  <c r="CB68" i="32"/>
  <c r="CC68" i="32"/>
  <c r="CD68" i="32"/>
  <c r="CE68" i="32"/>
  <c r="CF68" i="32"/>
  <c r="CG68" i="32"/>
  <c r="CH68" i="32"/>
  <c r="CI68" i="32"/>
  <c r="CJ68" i="32"/>
  <c r="CK68" i="32"/>
  <c r="CL68" i="32"/>
  <c r="CM68" i="32"/>
  <c r="CN68" i="32"/>
  <c r="CO68" i="32"/>
  <c r="CP68" i="32"/>
  <c r="CQ68" i="32"/>
  <c r="CR68" i="32"/>
  <c r="CS68" i="32"/>
  <c r="CT68" i="32"/>
  <c r="CU68" i="32"/>
  <c r="CV68" i="32"/>
  <c r="CW68" i="32"/>
  <c r="CX68" i="32"/>
  <c r="BC69" i="32"/>
  <c r="BD69" i="32"/>
  <c r="BE69" i="32"/>
  <c r="BF69" i="32"/>
  <c r="BG69" i="32"/>
  <c r="BH69" i="32"/>
  <c r="BI69" i="32"/>
  <c r="BJ69" i="32"/>
  <c r="BK69" i="32"/>
  <c r="BL69" i="32"/>
  <c r="BM69" i="32"/>
  <c r="BN69" i="32"/>
  <c r="BO69" i="32"/>
  <c r="BP69" i="32"/>
  <c r="BQ69" i="32"/>
  <c r="BR69" i="32"/>
  <c r="BS69" i="32"/>
  <c r="BT69" i="32"/>
  <c r="BU69" i="32"/>
  <c r="BV69" i="32"/>
  <c r="BW69" i="32"/>
  <c r="BX69" i="32"/>
  <c r="BY69" i="32"/>
  <c r="BZ69" i="32"/>
  <c r="CA69" i="32"/>
  <c r="CB69" i="32"/>
  <c r="CC69" i="32"/>
  <c r="CD69" i="32"/>
  <c r="CE69" i="32"/>
  <c r="CF69" i="32"/>
  <c r="CG69" i="32"/>
  <c r="CH69" i="32"/>
  <c r="CI69" i="32"/>
  <c r="CJ69" i="32"/>
  <c r="CK69" i="32"/>
  <c r="CL69" i="32"/>
  <c r="CM69" i="32"/>
  <c r="CN69" i="32"/>
  <c r="CO69" i="32"/>
  <c r="CP69" i="32"/>
  <c r="CQ69" i="32"/>
  <c r="CR69" i="32"/>
  <c r="CS69" i="32"/>
  <c r="CT69" i="32"/>
  <c r="CU69" i="32"/>
  <c r="CV69" i="32"/>
  <c r="CW69" i="32"/>
  <c r="CX69" i="32"/>
  <c r="BC70" i="32"/>
  <c r="BD70" i="32"/>
  <c r="BE70" i="32"/>
  <c r="BF70" i="32"/>
  <c r="BG70" i="32"/>
  <c r="BH70" i="32"/>
  <c r="BI70" i="32"/>
  <c r="BJ70" i="32"/>
  <c r="BK70" i="32"/>
  <c r="BL70" i="32"/>
  <c r="BM70" i="32"/>
  <c r="BN70" i="32"/>
  <c r="BO70" i="32"/>
  <c r="BP70" i="32"/>
  <c r="BQ70" i="32"/>
  <c r="BR70" i="32"/>
  <c r="BS70" i="32"/>
  <c r="BT70" i="32"/>
  <c r="BU70" i="32"/>
  <c r="BV70" i="32"/>
  <c r="BW70" i="32"/>
  <c r="BX70" i="32"/>
  <c r="BY70" i="32"/>
  <c r="BZ70" i="32"/>
  <c r="CA70" i="32"/>
  <c r="CB70" i="32"/>
  <c r="CC70" i="32"/>
  <c r="CD70" i="32"/>
  <c r="CE70" i="32"/>
  <c r="CF70" i="32"/>
  <c r="CG70" i="32"/>
  <c r="CH70" i="32"/>
  <c r="CI70" i="32"/>
  <c r="CJ70" i="32"/>
  <c r="CK70" i="32"/>
  <c r="CL70" i="32"/>
  <c r="CM70" i="32"/>
  <c r="CN70" i="32"/>
  <c r="CO70" i="32"/>
  <c r="CP70" i="32"/>
  <c r="CQ70" i="32"/>
  <c r="CR70" i="32"/>
  <c r="CS70" i="32"/>
  <c r="CT70" i="32"/>
  <c r="CU70" i="32"/>
  <c r="CV70" i="32"/>
  <c r="CW70" i="32"/>
  <c r="CX70" i="32"/>
  <c r="BC71" i="32"/>
  <c r="BD71" i="32"/>
  <c r="BE71" i="32"/>
  <c r="BF71" i="32"/>
  <c r="BG71" i="32"/>
  <c r="BH71" i="32"/>
  <c r="BI71" i="32"/>
  <c r="BJ71" i="32"/>
  <c r="BK71" i="32"/>
  <c r="BL71" i="32"/>
  <c r="BM71" i="32"/>
  <c r="BN71" i="32"/>
  <c r="BO71" i="32"/>
  <c r="BP71" i="32"/>
  <c r="BQ71" i="32"/>
  <c r="BR71" i="32"/>
  <c r="BS71" i="32"/>
  <c r="BT71" i="32"/>
  <c r="BU71" i="32"/>
  <c r="BV71" i="32"/>
  <c r="BW71" i="32"/>
  <c r="BX71" i="32"/>
  <c r="BY71" i="32"/>
  <c r="BZ71" i="32"/>
  <c r="CA71" i="32"/>
  <c r="CB71" i="32"/>
  <c r="CC71" i="32"/>
  <c r="CD71" i="32"/>
  <c r="CE71" i="32"/>
  <c r="CF71" i="32"/>
  <c r="CG71" i="32"/>
  <c r="CH71" i="32"/>
  <c r="CI71" i="32"/>
  <c r="CJ71" i="32"/>
  <c r="CK71" i="32"/>
  <c r="CL71" i="32"/>
  <c r="CM71" i="32"/>
  <c r="CN71" i="32"/>
  <c r="CO71" i="32"/>
  <c r="CP71" i="32"/>
  <c r="CQ71" i="32"/>
  <c r="CR71" i="32"/>
  <c r="CS71" i="32"/>
  <c r="CT71" i="32"/>
  <c r="CU71" i="32"/>
  <c r="CV71" i="32"/>
  <c r="CW71" i="32"/>
  <c r="CX71" i="32"/>
  <c r="BC72" i="32"/>
  <c r="BD72" i="32"/>
  <c r="BE72" i="32"/>
  <c r="BF72" i="32"/>
  <c r="BG72" i="32"/>
  <c r="BH72" i="32"/>
  <c r="BI72" i="32"/>
  <c r="BJ72" i="32"/>
  <c r="BK72" i="32"/>
  <c r="BL72" i="32"/>
  <c r="BM72" i="32"/>
  <c r="BN72" i="32"/>
  <c r="BO72" i="32"/>
  <c r="BP72" i="32"/>
  <c r="BQ72" i="32"/>
  <c r="BR72" i="32"/>
  <c r="BS72" i="32"/>
  <c r="BT72" i="32"/>
  <c r="BU72" i="32"/>
  <c r="BV72" i="32"/>
  <c r="BW72" i="32"/>
  <c r="BX72" i="32"/>
  <c r="BY72" i="32"/>
  <c r="BZ72" i="32"/>
  <c r="CA72" i="32"/>
  <c r="CB72" i="32"/>
  <c r="CC72" i="32"/>
  <c r="CD72" i="32"/>
  <c r="CE72" i="32"/>
  <c r="CF72" i="32"/>
  <c r="CG72" i="32"/>
  <c r="CH72" i="32"/>
  <c r="CI72" i="32"/>
  <c r="CJ72" i="32"/>
  <c r="CK72" i="32"/>
  <c r="CL72" i="32"/>
  <c r="CM72" i="32"/>
  <c r="CN72" i="32"/>
  <c r="CO72" i="32"/>
  <c r="CP72" i="32"/>
  <c r="CQ72" i="32"/>
  <c r="CR72" i="32"/>
  <c r="CS72" i="32"/>
  <c r="CT72" i="32"/>
  <c r="CU72" i="32"/>
  <c r="CV72" i="32"/>
  <c r="CW72" i="32"/>
  <c r="CX72" i="32"/>
  <c r="BC73" i="32"/>
  <c r="BD73" i="32"/>
  <c r="BE73" i="32"/>
  <c r="BF73" i="32"/>
  <c r="BG73" i="32"/>
  <c r="BH73" i="32"/>
  <c r="BI73" i="32"/>
  <c r="BJ73" i="32"/>
  <c r="BK73" i="32"/>
  <c r="BL73" i="32"/>
  <c r="BM73" i="32"/>
  <c r="BN73" i="32"/>
  <c r="BO73" i="32"/>
  <c r="BP73" i="32"/>
  <c r="BQ73" i="32"/>
  <c r="BR73" i="32"/>
  <c r="BS73" i="32"/>
  <c r="BT73" i="32"/>
  <c r="BU73" i="32"/>
  <c r="BV73" i="32"/>
  <c r="BW73" i="32"/>
  <c r="BX73" i="32"/>
  <c r="BY73" i="32"/>
  <c r="BZ73" i="32"/>
  <c r="CA73" i="32"/>
  <c r="CB73" i="32"/>
  <c r="CC73" i="32"/>
  <c r="CD73" i="32"/>
  <c r="CE73" i="32"/>
  <c r="CF73" i="32"/>
  <c r="CG73" i="32"/>
  <c r="CH73" i="32"/>
  <c r="CI73" i="32"/>
  <c r="CJ73" i="32"/>
  <c r="CK73" i="32"/>
  <c r="CL73" i="32"/>
  <c r="CM73" i="32"/>
  <c r="CN73" i="32"/>
  <c r="CO73" i="32"/>
  <c r="CP73" i="32"/>
  <c r="CQ73" i="32"/>
  <c r="CR73" i="32"/>
  <c r="CS73" i="32"/>
  <c r="CT73" i="32"/>
  <c r="CU73" i="32"/>
  <c r="CV73" i="32"/>
  <c r="CW73" i="32"/>
  <c r="CX73" i="32"/>
  <c r="AX29" i="32"/>
  <c r="AX52" i="32"/>
  <c r="CW29" i="32"/>
  <c r="CW52" i="32"/>
  <c r="CW74" i="32"/>
  <c r="AW29" i="32"/>
  <c r="AW52" i="32"/>
  <c r="CV29" i="32"/>
  <c r="CV52" i="32"/>
  <c r="CV74" i="32"/>
  <c r="AV29" i="32"/>
  <c r="AV52" i="32"/>
  <c r="CU29" i="32"/>
  <c r="CU52" i="32"/>
  <c r="CU74" i="32"/>
  <c r="AU29" i="32"/>
  <c r="AU52" i="32"/>
  <c r="CT29" i="32"/>
  <c r="CT52" i="32"/>
  <c r="CT74" i="32"/>
  <c r="AT29" i="32"/>
  <c r="AT52" i="32"/>
  <c r="CS29" i="32"/>
  <c r="CS52" i="32"/>
  <c r="CS74" i="32"/>
  <c r="AS29" i="32"/>
  <c r="AS52" i="32"/>
  <c r="CR29" i="32"/>
  <c r="CR52" i="32"/>
  <c r="CR74" i="32"/>
  <c r="AR29" i="32"/>
  <c r="AR52" i="32"/>
  <c r="CQ29" i="32"/>
  <c r="CQ52" i="32"/>
  <c r="CQ74" i="32"/>
  <c r="AQ29" i="32"/>
  <c r="AQ52" i="32"/>
  <c r="CP29" i="32"/>
  <c r="CP52" i="32"/>
  <c r="CP74" i="32"/>
  <c r="AP29" i="32"/>
  <c r="AP52" i="32"/>
  <c r="CO29" i="32"/>
  <c r="CO52" i="32"/>
  <c r="CO74" i="32"/>
  <c r="AO29" i="32"/>
  <c r="AO52" i="32"/>
  <c r="CN29" i="32"/>
  <c r="CN52" i="32"/>
  <c r="CN74" i="32"/>
  <c r="AN29" i="32"/>
  <c r="AN52" i="32"/>
  <c r="CM29" i="32"/>
  <c r="CM52" i="32"/>
  <c r="CM74" i="32"/>
  <c r="AM29" i="32"/>
  <c r="AM52" i="32"/>
  <c r="CL29" i="32"/>
  <c r="CL52" i="32"/>
  <c r="CL74" i="32"/>
  <c r="AL29" i="32"/>
  <c r="AL52" i="32"/>
  <c r="CK29" i="32"/>
  <c r="CK52" i="32"/>
  <c r="CK74" i="32"/>
  <c r="AK29" i="32"/>
  <c r="AK52" i="32"/>
  <c r="CJ29" i="32"/>
  <c r="CJ52" i="32"/>
  <c r="CJ74" i="32"/>
  <c r="AJ29" i="32"/>
  <c r="AJ52" i="32"/>
  <c r="CI29" i="32"/>
  <c r="CI52" i="32"/>
  <c r="CI74" i="32"/>
  <c r="AI29" i="32"/>
  <c r="AI52" i="32"/>
  <c r="CH29" i="32"/>
  <c r="CH52" i="32"/>
  <c r="CH74" i="32"/>
  <c r="AH29" i="32"/>
  <c r="AH52" i="32"/>
  <c r="CG29" i="32"/>
  <c r="CG52" i="32"/>
  <c r="CG74" i="32"/>
  <c r="AG29" i="32"/>
  <c r="AG52" i="32"/>
  <c r="CF29" i="32"/>
  <c r="CF52" i="32"/>
  <c r="CF74" i="32"/>
  <c r="AF29" i="32"/>
  <c r="AF52" i="32"/>
  <c r="CE29" i="32"/>
  <c r="CE52" i="32"/>
  <c r="CE74" i="32"/>
  <c r="AE29" i="32"/>
  <c r="AE52" i="32"/>
  <c r="CD29" i="32"/>
  <c r="CD52" i="32"/>
  <c r="CD74" i="32"/>
  <c r="AD29" i="32"/>
  <c r="AD52" i="32"/>
  <c r="CC29" i="32"/>
  <c r="CC52" i="32"/>
  <c r="CC74" i="32"/>
  <c r="AY29" i="26"/>
  <c r="C20" i="26"/>
  <c r="D20" i="26"/>
  <c r="E20" i="26"/>
  <c r="F20" i="26"/>
  <c r="G20" i="26"/>
  <c r="H20" i="26"/>
  <c r="I20" i="26"/>
  <c r="J20" i="26"/>
  <c r="K20" i="26"/>
  <c r="L20" i="26"/>
  <c r="C21" i="26"/>
  <c r="D21" i="26"/>
  <c r="E21" i="26"/>
  <c r="F21" i="26"/>
  <c r="C22" i="26"/>
  <c r="D22" i="26"/>
  <c r="E22" i="26"/>
  <c r="F22" i="26"/>
  <c r="G22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C23" i="26"/>
  <c r="D23" i="26"/>
  <c r="E23" i="26"/>
  <c r="F23" i="26"/>
  <c r="G23" i="26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Y23" i="26"/>
  <c r="Z23" i="26"/>
  <c r="AA23" i="26"/>
  <c r="AB23" i="26"/>
  <c r="AC23" i="26"/>
  <c r="AD23" i="26"/>
  <c r="AE23" i="26"/>
  <c r="AF23" i="26"/>
  <c r="AG23" i="26"/>
  <c r="AH23" i="26"/>
  <c r="AI23" i="26"/>
  <c r="AJ23" i="26"/>
  <c r="AK23" i="26"/>
  <c r="AL23" i="26"/>
  <c r="AM23" i="26"/>
  <c r="AN23" i="26"/>
  <c r="AO23" i="26"/>
  <c r="AP23" i="26"/>
  <c r="AQ23" i="26"/>
  <c r="AR23" i="26"/>
  <c r="AS23" i="26"/>
  <c r="AT23" i="26"/>
  <c r="AU23" i="26"/>
  <c r="AV23" i="26"/>
  <c r="AW23" i="26"/>
  <c r="AX23" i="26"/>
  <c r="AY23" i="26"/>
  <c r="C24" i="26"/>
  <c r="D24" i="26"/>
  <c r="C25" i="26"/>
  <c r="D25" i="26"/>
  <c r="E25" i="26"/>
  <c r="F25" i="26"/>
  <c r="G25" i="26"/>
  <c r="H25" i="26"/>
  <c r="I25" i="26"/>
  <c r="J25" i="26"/>
  <c r="K25" i="26"/>
  <c r="L25" i="26"/>
  <c r="M25" i="26"/>
  <c r="N25" i="26"/>
  <c r="O25" i="26"/>
  <c r="P25" i="26"/>
  <c r="Q25" i="26"/>
  <c r="R25" i="26"/>
  <c r="S25" i="26"/>
  <c r="T25" i="26"/>
  <c r="U25" i="26"/>
  <c r="V25" i="26"/>
  <c r="W25" i="26"/>
  <c r="X25" i="26"/>
  <c r="Y25" i="26"/>
  <c r="Z25" i="26"/>
  <c r="AA25" i="26"/>
  <c r="AB25" i="26"/>
  <c r="AC25" i="26"/>
  <c r="AD25" i="26"/>
  <c r="AE25" i="26"/>
  <c r="AF25" i="26"/>
  <c r="AG25" i="26"/>
  <c r="AH25" i="26"/>
  <c r="AI25" i="26"/>
  <c r="AJ25" i="26"/>
  <c r="AK25" i="26"/>
  <c r="AL25" i="26"/>
  <c r="AM25" i="26"/>
  <c r="AN25" i="26"/>
  <c r="AO25" i="26"/>
  <c r="AP25" i="26"/>
  <c r="AQ25" i="26"/>
  <c r="AR25" i="26"/>
  <c r="AS25" i="26"/>
  <c r="AT25" i="26"/>
  <c r="AU25" i="26"/>
  <c r="AV25" i="26"/>
  <c r="AW25" i="26"/>
  <c r="AX25" i="26"/>
  <c r="AY25" i="26"/>
  <c r="C26" i="26"/>
  <c r="D26" i="26"/>
  <c r="E26" i="26"/>
  <c r="F26" i="26"/>
  <c r="G26" i="26"/>
  <c r="H26" i="26"/>
  <c r="I26" i="26"/>
  <c r="J26" i="26"/>
  <c r="K26" i="26"/>
  <c r="L26" i="26"/>
  <c r="M26" i="26"/>
  <c r="N26" i="26"/>
  <c r="O26" i="26"/>
  <c r="P26" i="26"/>
  <c r="Q26" i="26"/>
  <c r="R26" i="26"/>
  <c r="S26" i="26"/>
  <c r="T26" i="26"/>
  <c r="U26" i="26"/>
  <c r="V26" i="26"/>
  <c r="W26" i="26"/>
  <c r="X26" i="26"/>
  <c r="Y26" i="26"/>
  <c r="Z26" i="26"/>
  <c r="AA26" i="26"/>
  <c r="AB26" i="26"/>
  <c r="AC26" i="26"/>
  <c r="AD26" i="26"/>
  <c r="AE26" i="26"/>
  <c r="AF26" i="26"/>
  <c r="AG26" i="26"/>
  <c r="AH26" i="26"/>
  <c r="AI26" i="26"/>
  <c r="AJ26" i="26"/>
  <c r="AK26" i="26"/>
  <c r="AL26" i="26"/>
  <c r="AM26" i="26"/>
  <c r="AN26" i="26"/>
  <c r="AO26" i="26"/>
  <c r="AP26" i="26"/>
  <c r="AQ26" i="26"/>
  <c r="AR26" i="26"/>
  <c r="AS26" i="26"/>
  <c r="AT26" i="26"/>
  <c r="AU26" i="26"/>
  <c r="AV26" i="26"/>
  <c r="AW26" i="26"/>
  <c r="AX26" i="26"/>
  <c r="AY26" i="26"/>
  <c r="C27" i="26"/>
  <c r="D27" i="26"/>
  <c r="E27" i="26"/>
  <c r="F27" i="26"/>
  <c r="G27" i="26"/>
  <c r="H27" i="26"/>
  <c r="I27" i="26"/>
  <c r="J27" i="26"/>
  <c r="K27" i="26"/>
  <c r="L27" i="26"/>
  <c r="M27" i="26"/>
  <c r="N27" i="26"/>
  <c r="O27" i="26"/>
  <c r="P27" i="26"/>
  <c r="Q27" i="26"/>
  <c r="R27" i="26"/>
  <c r="S27" i="26"/>
  <c r="T27" i="26"/>
  <c r="U27" i="26"/>
  <c r="V27" i="26"/>
  <c r="W27" i="26"/>
  <c r="X27" i="26"/>
  <c r="Y27" i="26"/>
  <c r="Z27" i="26"/>
  <c r="AA27" i="26"/>
  <c r="AB27" i="26"/>
  <c r="AC27" i="26"/>
  <c r="AD27" i="26"/>
  <c r="AE27" i="26"/>
  <c r="AF27" i="26"/>
  <c r="AG27" i="26"/>
  <c r="AH27" i="26"/>
  <c r="AI27" i="26"/>
  <c r="AJ27" i="26"/>
  <c r="AK27" i="26"/>
  <c r="AL27" i="26"/>
  <c r="AM27" i="26"/>
  <c r="AN27" i="26"/>
  <c r="AO27" i="26"/>
  <c r="AP27" i="26"/>
  <c r="AQ27" i="26"/>
  <c r="AR27" i="26"/>
  <c r="AS27" i="26"/>
  <c r="AT27" i="26"/>
  <c r="AU27" i="26"/>
  <c r="AV27" i="26"/>
  <c r="AW27" i="26"/>
  <c r="AX27" i="26"/>
  <c r="AY27" i="26"/>
  <c r="C28" i="26"/>
  <c r="D28" i="26"/>
  <c r="E28" i="26"/>
  <c r="F28" i="26"/>
  <c r="G28" i="26"/>
  <c r="H28" i="26"/>
  <c r="I28" i="26"/>
  <c r="J28" i="26"/>
  <c r="K28" i="26"/>
  <c r="L28" i="26"/>
  <c r="M28" i="26"/>
  <c r="N28" i="26"/>
  <c r="O28" i="26"/>
  <c r="P28" i="26"/>
  <c r="Q28" i="26"/>
  <c r="R28" i="26"/>
  <c r="S28" i="26"/>
  <c r="T28" i="26"/>
  <c r="U28" i="26"/>
  <c r="V28" i="26"/>
  <c r="W28" i="26"/>
  <c r="X28" i="26"/>
  <c r="Y28" i="26"/>
  <c r="Z28" i="26"/>
  <c r="AA28" i="26"/>
  <c r="AB28" i="26"/>
  <c r="AC28" i="26"/>
  <c r="AD28" i="26"/>
  <c r="AE28" i="26"/>
  <c r="AF28" i="26"/>
  <c r="AG28" i="26"/>
  <c r="AH28" i="26"/>
  <c r="AI28" i="26"/>
  <c r="AJ28" i="26"/>
  <c r="AK28" i="26"/>
  <c r="AL28" i="26"/>
  <c r="AM28" i="26"/>
  <c r="AN28" i="26"/>
  <c r="AO28" i="26"/>
  <c r="AP28" i="26"/>
  <c r="AQ28" i="26"/>
  <c r="AR28" i="26"/>
  <c r="AS28" i="26"/>
  <c r="AT28" i="26"/>
  <c r="AU28" i="26"/>
  <c r="AV28" i="26"/>
  <c r="AW28" i="26"/>
  <c r="AX28" i="26"/>
  <c r="AY28" i="26"/>
  <c r="D17" i="26"/>
  <c r="E17" i="26"/>
  <c r="F17" i="26"/>
  <c r="G17" i="26"/>
  <c r="AY52" i="26"/>
  <c r="C45" i="26"/>
  <c r="D45" i="26"/>
  <c r="E45" i="26"/>
  <c r="F45" i="26"/>
  <c r="G45" i="26"/>
  <c r="H45" i="26"/>
  <c r="C46" i="26"/>
  <c r="D46" i="26"/>
  <c r="E46" i="26"/>
  <c r="F46" i="26"/>
  <c r="G46" i="26"/>
  <c r="H46" i="26"/>
  <c r="I46" i="26"/>
  <c r="J46" i="26"/>
  <c r="K46" i="26"/>
  <c r="L46" i="26"/>
  <c r="M46" i="26"/>
  <c r="N46" i="26"/>
  <c r="O46" i="26"/>
  <c r="P46" i="26"/>
  <c r="Q46" i="26"/>
  <c r="R46" i="26"/>
  <c r="S46" i="26"/>
  <c r="T46" i="26"/>
  <c r="U46" i="26"/>
  <c r="V46" i="26"/>
  <c r="W46" i="26"/>
  <c r="X46" i="26"/>
  <c r="Y46" i="26"/>
  <c r="Z46" i="26"/>
  <c r="AA46" i="26"/>
  <c r="AB46" i="26"/>
  <c r="AC46" i="26"/>
  <c r="AD46" i="26"/>
  <c r="AE46" i="26"/>
  <c r="AF46" i="26"/>
  <c r="AG46" i="26"/>
  <c r="AH46" i="26"/>
  <c r="AI46" i="26"/>
  <c r="AJ46" i="26"/>
  <c r="AK46" i="26"/>
  <c r="AL46" i="26"/>
  <c r="AM46" i="26"/>
  <c r="AN46" i="26"/>
  <c r="AO46" i="26"/>
  <c r="AP46" i="26"/>
  <c r="AQ46" i="26"/>
  <c r="AR46" i="26"/>
  <c r="AS46" i="26"/>
  <c r="AT46" i="26"/>
  <c r="AU46" i="26"/>
  <c r="AV46" i="26"/>
  <c r="AW46" i="26"/>
  <c r="AX46" i="26"/>
  <c r="AY46" i="26"/>
  <c r="C47" i="26"/>
  <c r="D47" i="26"/>
  <c r="E47" i="26"/>
  <c r="C48" i="26"/>
  <c r="D48" i="26"/>
  <c r="E48" i="26"/>
  <c r="F48" i="26"/>
  <c r="G48" i="26"/>
  <c r="H48" i="26"/>
  <c r="I48" i="26"/>
  <c r="J48" i="26"/>
  <c r="K48" i="26"/>
  <c r="L48" i="26"/>
  <c r="M48" i="26"/>
  <c r="N48" i="26"/>
  <c r="O48" i="26"/>
  <c r="P48" i="26"/>
  <c r="Q48" i="26"/>
  <c r="R48" i="26"/>
  <c r="S48" i="26"/>
  <c r="T48" i="26"/>
  <c r="U48" i="26"/>
  <c r="V48" i="26"/>
  <c r="W48" i="26"/>
  <c r="X48" i="26"/>
  <c r="Y48" i="26"/>
  <c r="Z48" i="26"/>
  <c r="AA48" i="26"/>
  <c r="AB48" i="26"/>
  <c r="AC48" i="26"/>
  <c r="AD48" i="26"/>
  <c r="AE48" i="26"/>
  <c r="AF48" i="26"/>
  <c r="AG48" i="26"/>
  <c r="AH48" i="26"/>
  <c r="AI48" i="26"/>
  <c r="AJ48" i="26"/>
  <c r="AK48" i="26"/>
  <c r="AL48" i="26"/>
  <c r="AM48" i="26"/>
  <c r="AN48" i="26"/>
  <c r="AO48" i="26"/>
  <c r="AP48" i="26"/>
  <c r="AQ48" i="26"/>
  <c r="AR48" i="26"/>
  <c r="AS48" i="26"/>
  <c r="AT48" i="26"/>
  <c r="AU48" i="26"/>
  <c r="AV48" i="26"/>
  <c r="AW48" i="26"/>
  <c r="AX48" i="26"/>
  <c r="AY48" i="26"/>
  <c r="C49" i="26"/>
  <c r="D49" i="26"/>
  <c r="E49" i="26"/>
  <c r="F49" i="26"/>
  <c r="G49" i="26"/>
  <c r="H49" i="26"/>
  <c r="I49" i="26"/>
  <c r="J49" i="26"/>
  <c r="K49" i="26"/>
  <c r="L49" i="26"/>
  <c r="M49" i="26"/>
  <c r="N49" i="26"/>
  <c r="O49" i="26"/>
  <c r="P49" i="26"/>
  <c r="Q49" i="26"/>
  <c r="R49" i="26"/>
  <c r="S49" i="26"/>
  <c r="T49" i="26"/>
  <c r="U49" i="26"/>
  <c r="V49" i="26"/>
  <c r="W49" i="26"/>
  <c r="X49" i="26"/>
  <c r="Y49" i="26"/>
  <c r="Z49" i="26"/>
  <c r="AA49" i="26"/>
  <c r="AB49" i="26"/>
  <c r="AC49" i="26"/>
  <c r="AD49" i="26"/>
  <c r="AE49" i="26"/>
  <c r="AF49" i="26"/>
  <c r="AG49" i="26"/>
  <c r="AH49" i="26"/>
  <c r="AI49" i="26"/>
  <c r="AJ49" i="26"/>
  <c r="AK49" i="26"/>
  <c r="AL49" i="26"/>
  <c r="AM49" i="26"/>
  <c r="AN49" i="26"/>
  <c r="AO49" i="26"/>
  <c r="AP49" i="26"/>
  <c r="AQ49" i="26"/>
  <c r="AR49" i="26"/>
  <c r="AS49" i="26"/>
  <c r="AT49" i="26"/>
  <c r="AU49" i="26"/>
  <c r="AV49" i="26"/>
  <c r="AW49" i="26"/>
  <c r="AX49" i="26"/>
  <c r="AY49" i="26"/>
  <c r="C50" i="26"/>
  <c r="D50" i="26"/>
  <c r="E50" i="26"/>
  <c r="F50" i="26"/>
  <c r="G50" i="26"/>
  <c r="H50" i="26"/>
  <c r="I50" i="26"/>
  <c r="J50" i="26"/>
  <c r="K50" i="26"/>
  <c r="L50" i="26"/>
  <c r="M50" i="26"/>
  <c r="N50" i="26"/>
  <c r="O50" i="26"/>
  <c r="P50" i="26"/>
  <c r="Q50" i="26"/>
  <c r="R50" i="26"/>
  <c r="S50" i="26"/>
  <c r="T50" i="26"/>
  <c r="U50" i="26"/>
  <c r="V50" i="26"/>
  <c r="W50" i="26"/>
  <c r="X50" i="26"/>
  <c r="Y50" i="26"/>
  <c r="Z50" i="26"/>
  <c r="AA50" i="26"/>
  <c r="AB50" i="26"/>
  <c r="AC50" i="26"/>
  <c r="AD50" i="26"/>
  <c r="AE50" i="26"/>
  <c r="AF50" i="26"/>
  <c r="AG50" i="26"/>
  <c r="AH50" i="26"/>
  <c r="AI50" i="26"/>
  <c r="AJ50" i="26"/>
  <c r="AK50" i="26"/>
  <c r="AL50" i="26"/>
  <c r="AM50" i="26"/>
  <c r="AN50" i="26"/>
  <c r="AO50" i="26"/>
  <c r="AP50" i="26"/>
  <c r="AQ50" i="26"/>
  <c r="AR50" i="26"/>
  <c r="AS50" i="26"/>
  <c r="AT50" i="26"/>
  <c r="AU50" i="26"/>
  <c r="AV50" i="26"/>
  <c r="AW50" i="26"/>
  <c r="AX50" i="26"/>
  <c r="AY50" i="26"/>
  <c r="C51" i="26"/>
  <c r="D51" i="26"/>
  <c r="E51" i="26"/>
  <c r="F51" i="26"/>
  <c r="G51" i="26"/>
  <c r="H51" i="26"/>
  <c r="I51" i="26"/>
  <c r="J51" i="26"/>
  <c r="K51" i="26"/>
  <c r="L51" i="26"/>
  <c r="M51" i="26"/>
  <c r="N51" i="26"/>
  <c r="O51" i="26"/>
  <c r="P51" i="26"/>
  <c r="Q51" i="26"/>
  <c r="R51" i="26"/>
  <c r="S51" i="26"/>
  <c r="T51" i="26"/>
  <c r="U51" i="26"/>
  <c r="V51" i="26"/>
  <c r="W51" i="26"/>
  <c r="X51" i="26"/>
  <c r="Y51" i="26"/>
  <c r="Z51" i="26"/>
  <c r="AA51" i="26"/>
  <c r="AB51" i="26"/>
  <c r="AC51" i="26"/>
  <c r="AD51" i="26"/>
  <c r="AE51" i="26"/>
  <c r="AF51" i="26"/>
  <c r="AG51" i="26"/>
  <c r="AH51" i="26"/>
  <c r="AI51" i="26"/>
  <c r="AJ51" i="26"/>
  <c r="AK51" i="26"/>
  <c r="AL51" i="26"/>
  <c r="AM51" i="26"/>
  <c r="AN51" i="26"/>
  <c r="AO51" i="26"/>
  <c r="AP51" i="26"/>
  <c r="AQ51" i="26"/>
  <c r="AR51" i="26"/>
  <c r="AS51" i="26"/>
  <c r="AT51" i="26"/>
  <c r="AU51" i="26"/>
  <c r="AV51" i="26"/>
  <c r="AW51" i="26"/>
  <c r="AX51" i="26"/>
  <c r="AY51" i="26"/>
  <c r="C58" i="26"/>
  <c r="D58" i="26"/>
  <c r="C59" i="26"/>
  <c r="D59" i="26"/>
  <c r="E59" i="26"/>
  <c r="C60" i="26"/>
  <c r="D60" i="26"/>
  <c r="E60" i="26"/>
  <c r="F60" i="26"/>
  <c r="G60" i="26"/>
  <c r="H60" i="26"/>
  <c r="I60" i="26"/>
  <c r="J60" i="26"/>
  <c r="K60" i="26"/>
  <c r="L60" i="26"/>
  <c r="M60" i="26"/>
  <c r="N60" i="26"/>
  <c r="O60" i="26"/>
  <c r="P60" i="26"/>
  <c r="Q60" i="26"/>
  <c r="R60" i="26"/>
  <c r="S60" i="26"/>
  <c r="T60" i="26"/>
  <c r="U60" i="26"/>
  <c r="V60" i="26"/>
  <c r="W60" i="26"/>
  <c r="X60" i="26"/>
  <c r="Y60" i="26"/>
  <c r="Z60" i="26"/>
  <c r="AA60" i="26"/>
  <c r="AB60" i="26"/>
  <c r="AC60" i="26"/>
  <c r="AD60" i="26"/>
  <c r="AE60" i="26"/>
  <c r="AF60" i="26"/>
  <c r="AG60" i="26"/>
  <c r="AH60" i="26"/>
  <c r="AI60" i="26"/>
  <c r="AJ60" i="26"/>
  <c r="AK60" i="26"/>
  <c r="AL60" i="26"/>
  <c r="AM60" i="26"/>
  <c r="AN60" i="26"/>
  <c r="AO60" i="26"/>
  <c r="AP60" i="26"/>
  <c r="AQ60" i="26"/>
  <c r="AR60" i="26"/>
  <c r="AS60" i="26"/>
  <c r="AT60" i="26"/>
  <c r="AU60" i="26"/>
  <c r="AV60" i="26"/>
  <c r="AW60" i="26"/>
  <c r="AX60" i="26"/>
  <c r="AY60" i="26"/>
  <c r="C61" i="26"/>
  <c r="D61" i="26"/>
  <c r="E61" i="26"/>
  <c r="F61" i="26"/>
  <c r="G61" i="26"/>
  <c r="H61" i="26"/>
  <c r="I61" i="26"/>
  <c r="J61" i="26"/>
  <c r="K61" i="26"/>
  <c r="L61" i="26"/>
  <c r="M61" i="26"/>
  <c r="N61" i="26"/>
  <c r="O61" i="26"/>
  <c r="P61" i="26"/>
  <c r="Q61" i="26"/>
  <c r="R61" i="26"/>
  <c r="S61" i="26"/>
  <c r="T61" i="26"/>
  <c r="U61" i="26"/>
  <c r="V61" i="26"/>
  <c r="W61" i="26"/>
  <c r="X61" i="26"/>
  <c r="Y61" i="26"/>
  <c r="Z61" i="26"/>
  <c r="AA61" i="26"/>
  <c r="AB61" i="26"/>
  <c r="AC61" i="26"/>
  <c r="AD61" i="26"/>
  <c r="AE61" i="26"/>
  <c r="AF61" i="26"/>
  <c r="AG61" i="26"/>
  <c r="AH61" i="26"/>
  <c r="AI61" i="26"/>
  <c r="AJ61" i="26"/>
  <c r="AK61" i="26"/>
  <c r="AL61" i="26"/>
  <c r="AM61" i="26"/>
  <c r="AN61" i="26"/>
  <c r="AO61" i="26"/>
  <c r="AP61" i="26"/>
  <c r="AQ61" i="26"/>
  <c r="AR61" i="26"/>
  <c r="AS61" i="26"/>
  <c r="AT61" i="26"/>
  <c r="AU61" i="26"/>
  <c r="AV61" i="26"/>
  <c r="AW61" i="26"/>
  <c r="AX61" i="26"/>
  <c r="AY61" i="26"/>
  <c r="D55" i="26"/>
  <c r="D74" i="26"/>
  <c r="C65" i="26"/>
  <c r="D65" i="26"/>
  <c r="E65" i="26"/>
  <c r="F65" i="26"/>
  <c r="G65" i="26"/>
  <c r="H65" i="26"/>
  <c r="I65" i="26"/>
  <c r="J65" i="26"/>
  <c r="K65" i="26"/>
  <c r="L65" i="26"/>
  <c r="M65" i="26"/>
  <c r="N65" i="26"/>
  <c r="O65" i="26"/>
  <c r="P65" i="26"/>
  <c r="Q65" i="26"/>
  <c r="C66" i="26"/>
  <c r="D66" i="26"/>
  <c r="E66" i="26"/>
  <c r="F66" i="26"/>
  <c r="G66" i="26"/>
  <c r="H66" i="26"/>
  <c r="I66" i="26"/>
  <c r="J66" i="26"/>
  <c r="K66" i="26"/>
  <c r="L66" i="26"/>
  <c r="M66" i="26"/>
  <c r="N66" i="26"/>
  <c r="O66" i="26"/>
  <c r="P66" i="26"/>
  <c r="Q66" i="26"/>
  <c r="R66" i="26"/>
  <c r="S66" i="26"/>
  <c r="T66" i="26"/>
  <c r="U66" i="26"/>
  <c r="V66" i="26"/>
  <c r="W66" i="26"/>
  <c r="X66" i="26"/>
  <c r="Y66" i="26"/>
  <c r="Z66" i="26"/>
  <c r="AA66" i="26"/>
  <c r="AB66" i="26"/>
  <c r="AC66" i="26"/>
  <c r="AD66" i="26"/>
  <c r="AE66" i="26"/>
  <c r="AF66" i="26"/>
  <c r="AG66" i="26"/>
  <c r="AH66" i="26"/>
  <c r="AI66" i="26"/>
  <c r="AJ66" i="26"/>
  <c r="AK66" i="26"/>
  <c r="AL66" i="26"/>
  <c r="AM66" i="26"/>
  <c r="AN66" i="26"/>
  <c r="AO66" i="26"/>
  <c r="AP66" i="26"/>
  <c r="AQ66" i="26"/>
  <c r="AR66" i="26"/>
  <c r="AS66" i="26"/>
  <c r="AT66" i="26"/>
  <c r="AU66" i="26"/>
  <c r="AV66" i="26"/>
  <c r="AW66" i="26"/>
  <c r="AX66" i="26"/>
  <c r="AY66" i="26"/>
  <c r="C67" i="26"/>
  <c r="D67" i="26"/>
  <c r="E67" i="26"/>
  <c r="F67" i="26"/>
  <c r="G67" i="26"/>
  <c r="H67" i="26"/>
  <c r="I67" i="26"/>
  <c r="J67" i="26"/>
  <c r="K67" i="26"/>
  <c r="L67" i="26"/>
  <c r="M67" i="26"/>
  <c r="N67" i="26"/>
  <c r="O67" i="26"/>
  <c r="P67" i="26"/>
  <c r="Q67" i="26"/>
  <c r="R67" i="26"/>
  <c r="S67" i="26"/>
  <c r="T67" i="26"/>
  <c r="U67" i="26"/>
  <c r="V67" i="26"/>
  <c r="W67" i="26"/>
  <c r="X67" i="26"/>
  <c r="Y67" i="26"/>
  <c r="Z67" i="26"/>
  <c r="AA67" i="26"/>
  <c r="AB67" i="26"/>
  <c r="AC67" i="26"/>
  <c r="AD67" i="26"/>
  <c r="AE67" i="26"/>
  <c r="AF67" i="26"/>
  <c r="AG67" i="26"/>
  <c r="AH67" i="26"/>
  <c r="AI67" i="26"/>
  <c r="AJ67" i="26"/>
  <c r="AK67" i="26"/>
  <c r="AL67" i="26"/>
  <c r="AM67" i="26"/>
  <c r="AN67" i="26"/>
  <c r="AO67" i="26"/>
  <c r="AP67" i="26"/>
  <c r="AQ67" i="26"/>
  <c r="AR67" i="26"/>
  <c r="AS67" i="26"/>
  <c r="AT67" i="26"/>
  <c r="AU67" i="26"/>
  <c r="AV67" i="26"/>
  <c r="AW67" i="26"/>
  <c r="AX67" i="26"/>
  <c r="AY67" i="26"/>
  <c r="C68" i="26"/>
  <c r="D68" i="26"/>
  <c r="E68" i="26"/>
  <c r="F68" i="26"/>
  <c r="G68" i="26"/>
  <c r="H68" i="26"/>
  <c r="I68" i="26"/>
  <c r="J68" i="26"/>
  <c r="K68" i="26"/>
  <c r="L68" i="26"/>
  <c r="M68" i="26"/>
  <c r="N68" i="26"/>
  <c r="O68" i="26"/>
  <c r="P68" i="26"/>
  <c r="Q68" i="26"/>
  <c r="R68" i="26"/>
  <c r="S68" i="26"/>
  <c r="T68" i="26"/>
  <c r="U68" i="26"/>
  <c r="V68" i="26"/>
  <c r="W68" i="26"/>
  <c r="X68" i="26"/>
  <c r="Y68" i="26"/>
  <c r="Z68" i="26"/>
  <c r="AA68" i="26"/>
  <c r="AB68" i="26"/>
  <c r="AC68" i="26"/>
  <c r="AD68" i="26"/>
  <c r="AE68" i="26"/>
  <c r="AF68" i="26"/>
  <c r="AG68" i="26"/>
  <c r="AH68" i="26"/>
  <c r="AI68" i="26"/>
  <c r="AJ68" i="26"/>
  <c r="AK68" i="26"/>
  <c r="AL68" i="26"/>
  <c r="AM68" i="26"/>
  <c r="AN68" i="26"/>
  <c r="AO68" i="26"/>
  <c r="AP68" i="26"/>
  <c r="AQ68" i="26"/>
  <c r="AR68" i="26"/>
  <c r="AS68" i="26"/>
  <c r="AT68" i="26"/>
  <c r="AU68" i="26"/>
  <c r="AV68" i="26"/>
  <c r="AW68" i="26"/>
  <c r="AX68" i="26"/>
  <c r="AY68" i="26"/>
  <c r="C69" i="26"/>
  <c r="D69" i="26"/>
  <c r="E69" i="26"/>
  <c r="F69" i="26"/>
  <c r="G69" i="26"/>
  <c r="H69" i="26"/>
  <c r="I69" i="26"/>
  <c r="J69" i="26"/>
  <c r="K69" i="26"/>
  <c r="L69" i="26"/>
  <c r="M69" i="26"/>
  <c r="N69" i="26"/>
  <c r="O69" i="26"/>
  <c r="P69" i="26"/>
  <c r="Q69" i="26"/>
  <c r="R69" i="26"/>
  <c r="S69" i="26"/>
  <c r="T69" i="26"/>
  <c r="U69" i="26"/>
  <c r="V69" i="26"/>
  <c r="W69" i="26"/>
  <c r="X69" i="26"/>
  <c r="Y69" i="26"/>
  <c r="Z69" i="26"/>
  <c r="AA69" i="26"/>
  <c r="AB69" i="26"/>
  <c r="AC69" i="26"/>
  <c r="AD69" i="26"/>
  <c r="AE69" i="26"/>
  <c r="AF69" i="26"/>
  <c r="AG69" i="26"/>
  <c r="AH69" i="26"/>
  <c r="AI69" i="26"/>
  <c r="AJ69" i="26"/>
  <c r="AK69" i="26"/>
  <c r="AL69" i="26"/>
  <c r="AM69" i="26"/>
  <c r="AN69" i="26"/>
  <c r="AO69" i="26"/>
  <c r="AP69" i="26"/>
  <c r="AQ69" i="26"/>
  <c r="AR69" i="26"/>
  <c r="AS69" i="26"/>
  <c r="AT69" i="26"/>
  <c r="AU69" i="26"/>
  <c r="AV69" i="26"/>
  <c r="AW69" i="26"/>
  <c r="AX69" i="26"/>
  <c r="AY69" i="26"/>
  <c r="C70" i="26"/>
  <c r="D70" i="26"/>
  <c r="E70" i="26"/>
  <c r="F70" i="26"/>
  <c r="G70" i="26"/>
  <c r="H70" i="26"/>
  <c r="I70" i="26"/>
  <c r="J70" i="26"/>
  <c r="K70" i="26"/>
  <c r="L70" i="26"/>
  <c r="M70" i="26"/>
  <c r="N70" i="26"/>
  <c r="O70" i="26"/>
  <c r="P70" i="26"/>
  <c r="Q70" i="26"/>
  <c r="R70" i="26"/>
  <c r="S70" i="26"/>
  <c r="T70" i="26"/>
  <c r="U70" i="26"/>
  <c r="V70" i="26"/>
  <c r="W70" i="26"/>
  <c r="X70" i="26"/>
  <c r="Y70" i="26"/>
  <c r="Z70" i="26"/>
  <c r="AA70" i="26"/>
  <c r="AB70" i="26"/>
  <c r="AC70" i="26"/>
  <c r="AD70" i="26"/>
  <c r="AE70" i="26"/>
  <c r="AF70" i="26"/>
  <c r="AG70" i="26"/>
  <c r="AH70" i="26"/>
  <c r="AI70" i="26"/>
  <c r="AJ70" i="26"/>
  <c r="AK70" i="26"/>
  <c r="AL70" i="26"/>
  <c r="AM70" i="26"/>
  <c r="AN70" i="26"/>
  <c r="AO70" i="26"/>
  <c r="AP70" i="26"/>
  <c r="AQ70" i="26"/>
  <c r="AR70" i="26"/>
  <c r="AS70" i="26"/>
  <c r="AT70" i="26"/>
  <c r="AU70" i="26"/>
  <c r="AV70" i="26"/>
  <c r="AW70" i="26"/>
  <c r="AX70" i="26"/>
  <c r="AY70" i="26"/>
  <c r="C71" i="26"/>
  <c r="D71" i="26"/>
  <c r="E71" i="26"/>
  <c r="F71" i="26"/>
  <c r="G71" i="26"/>
  <c r="H71" i="26"/>
  <c r="I71" i="26"/>
  <c r="J71" i="26"/>
  <c r="K71" i="26"/>
  <c r="L71" i="26"/>
  <c r="M71" i="26"/>
  <c r="N71" i="26"/>
  <c r="O71" i="26"/>
  <c r="P71" i="26"/>
  <c r="Q71" i="26"/>
  <c r="R71" i="26"/>
  <c r="S71" i="26"/>
  <c r="T71" i="26"/>
  <c r="U71" i="26"/>
  <c r="V71" i="26"/>
  <c r="W71" i="26"/>
  <c r="X71" i="26"/>
  <c r="Y71" i="26"/>
  <c r="Z71" i="26"/>
  <c r="AA71" i="26"/>
  <c r="AB71" i="26"/>
  <c r="AC71" i="26"/>
  <c r="AD71" i="26"/>
  <c r="AE71" i="26"/>
  <c r="AF71" i="26"/>
  <c r="AG71" i="26"/>
  <c r="AH71" i="26"/>
  <c r="AI71" i="26"/>
  <c r="AJ71" i="26"/>
  <c r="AK71" i="26"/>
  <c r="AL71" i="26"/>
  <c r="AM71" i="26"/>
  <c r="AN71" i="26"/>
  <c r="AO71" i="26"/>
  <c r="AP71" i="26"/>
  <c r="AQ71" i="26"/>
  <c r="AR71" i="26"/>
  <c r="AS71" i="26"/>
  <c r="AT71" i="26"/>
  <c r="AU71" i="26"/>
  <c r="AV71" i="26"/>
  <c r="AW71" i="26"/>
  <c r="AX71" i="26"/>
  <c r="AY71" i="26"/>
  <c r="C72" i="26"/>
  <c r="D72" i="26"/>
  <c r="E72" i="26"/>
  <c r="F72" i="26"/>
  <c r="G72" i="26"/>
  <c r="H72" i="26"/>
  <c r="I72" i="26"/>
  <c r="J72" i="26"/>
  <c r="K72" i="26"/>
  <c r="L72" i="26"/>
  <c r="M72" i="26"/>
  <c r="N72" i="26"/>
  <c r="O72" i="26"/>
  <c r="P72" i="26"/>
  <c r="Q72" i="26"/>
  <c r="R72" i="26"/>
  <c r="S72" i="26"/>
  <c r="T72" i="26"/>
  <c r="U72" i="26"/>
  <c r="V72" i="26"/>
  <c r="W72" i="26"/>
  <c r="X72" i="26"/>
  <c r="Y72" i="26"/>
  <c r="Z72" i="26"/>
  <c r="AA72" i="26"/>
  <c r="AB72" i="26"/>
  <c r="AC72" i="26"/>
  <c r="AD72" i="26"/>
  <c r="AE72" i="26"/>
  <c r="AF72" i="26"/>
  <c r="AG72" i="26"/>
  <c r="AH72" i="26"/>
  <c r="AI72" i="26"/>
  <c r="AJ72" i="26"/>
  <c r="AK72" i="26"/>
  <c r="AL72" i="26"/>
  <c r="AM72" i="26"/>
  <c r="AN72" i="26"/>
  <c r="AO72" i="26"/>
  <c r="AP72" i="26"/>
  <c r="AQ72" i="26"/>
  <c r="AR72" i="26"/>
  <c r="AS72" i="26"/>
  <c r="AT72" i="26"/>
  <c r="AU72" i="26"/>
  <c r="AV72" i="26"/>
  <c r="AW72" i="26"/>
  <c r="AX72" i="26"/>
  <c r="AY72" i="26"/>
  <c r="C73" i="26"/>
  <c r="D73" i="26"/>
  <c r="E73" i="26"/>
  <c r="F73" i="26"/>
  <c r="G73" i="26"/>
  <c r="H73" i="26"/>
  <c r="I73" i="26"/>
  <c r="J73" i="26"/>
  <c r="K73" i="26"/>
  <c r="L73" i="26"/>
  <c r="M73" i="26"/>
  <c r="N73" i="26"/>
  <c r="O73" i="26"/>
  <c r="P73" i="26"/>
  <c r="Q73" i="26"/>
  <c r="R73" i="26"/>
  <c r="S73" i="26"/>
  <c r="T73" i="26"/>
  <c r="U73" i="26"/>
  <c r="V73" i="26"/>
  <c r="W73" i="26"/>
  <c r="X73" i="26"/>
  <c r="Y73" i="26"/>
  <c r="Z73" i="26"/>
  <c r="AA73" i="26"/>
  <c r="AB73" i="26"/>
  <c r="AC73" i="26"/>
  <c r="AD73" i="26"/>
  <c r="AE73" i="26"/>
  <c r="AF73" i="26"/>
  <c r="AG73" i="26"/>
  <c r="AH73" i="26"/>
  <c r="AI73" i="26"/>
  <c r="AJ73" i="26"/>
  <c r="AK73" i="26"/>
  <c r="AL73" i="26"/>
  <c r="AM73" i="26"/>
  <c r="AN73" i="26"/>
  <c r="AO73" i="26"/>
  <c r="AP73" i="26"/>
  <c r="AQ73" i="26"/>
  <c r="AR73" i="26"/>
  <c r="AS73" i="26"/>
  <c r="AT73" i="26"/>
  <c r="AU73" i="26"/>
  <c r="AV73" i="26"/>
  <c r="AW73" i="26"/>
  <c r="AX73" i="26"/>
  <c r="AY73" i="26"/>
  <c r="D87" i="26"/>
  <c r="C79" i="26"/>
  <c r="D79" i="26"/>
  <c r="E79" i="26"/>
  <c r="F79" i="26"/>
  <c r="G79" i="26"/>
  <c r="H79" i="26"/>
  <c r="I79" i="26"/>
  <c r="C80" i="26"/>
  <c r="D80" i="26"/>
  <c r="E80" i="26"/>
  <c r="F80" i="26"/>
  <c r="G80" i="26"/>
  <c r="H80" i="26"/>
  <c r="I80" i="26"/>
  <c r="J80" i="26"/>
  <c r="K80" i="26"/>
  <c r="L80" i="26"/>
  <c r="M80" i="26"/>
  <c r="N80" i="26"/>
  <c r="O80" i="26"/>
  <c r="P80" i="26"/>
  <c r="Q80" i="26"/>
  <c r="R80" i="26"/>
  <c r="S80" i="26"/>
  <c r="T80" i="26"/>
  <c r="U80" i="26"/>
  <c r="V80" i="26"/>
  <c r="W80" i="26"/>
  <c r="X80" i="26"/>
  <c r="Y80" i="26"/>
  <c r="Z80" i="26"/>
  <c r="AA80" i="26"/>
  <c r="AB80" i="26"/>
  <c r="AC80" i="26"/>
  <c r="AD80" i="26"/>
  <c r="AE80" i="26"/>
  <c r="AF80" i="26"/>
  <c r="AG80" i="26"/>
  <c r="AH80" i="26"/>
  <c r="AI80" i="26"/>
  <c r="AJ80" i="26"/>
  <c r="AK80" i="26"/>
  <c r="AL80" i="26"/>
  <c r="AM80" i="26"/>
  <c r="AN80" i="26"/>
  <c r="AO80" i="26"/>
  <c r="AP80" i="26"/>
  <c r="AQ80" i="26"/>
  <c r="AR80" i="26"/>
  <c r="AS80" i="26"/>
  <c r="AT80" i="26"/>
  <c r="AU80" i="26"/>
  <c r="AV80" i="26"/>
  <c r="AW80" i="26"/>
  <c r="AX80" i="26"/>
  <c r="AY80" i="26"/>
  <c r="C81" i="26"/>
  <c r="D81" i="26"/>
  <c r="E81" i="26"/>
  <c r="F81" i="26"/>
  <c r="G81" i="26"/>
  <c r="H81" i="26"/>
  <c r="I81" i="26"/>
  <c r="J81" i="26"/>
  <c r="K81" i="26"/>
  <c r="L81" i="26"/>
  <c r="M81" i="26"/>
  <c r="N81" i="26"/>
  <c r="O81" i="26"/>
  <c r="P81" i="26"/>
  <c r="Q81" i="26"/>
  <c r="R81" i="26"/>
  <c r="S81" i="26"/>
  <c r="T81" i="26"/>
  <c r="U81" i="26"/>
  <c r="V81" i="26"/>
  <c r="W81" i="26"/>
  <c r="X81" i="26"/>
  <c r="Y81" i="26"/>
  <c r="Z81" i="26"/>
  <c r="AA81" i="26"/>
  <c r="AB81" i="26"/>
  <c r="AC81" i="26"/>
  <c r="AD81" i="26"/>
  <c r="AE81" i="26"/>
  <c r="AF81" i="26"/>
  <c r="AG81" i="26"/>
  <c r="AH81" i="26"/>
  <c r="AI81" i="26"/>
  <c r="AJ81" i="26"/>
  <c r="AK81" i="26"/>
  <c r="AL81" i="26"/>
  <c r="AM81" i="26"/>
  <c r="AN81" i="26"/>
  <c r="AO81" i="26"/>
  <c r="AP81" i="26"/>
  <c r="AQ81" i="26"/>
  <c r="AR81" i="26"/>
  <c r="AS81" i="26"/>
  <c r="AT81" i="26"/>
  <c r="AU81" i="26"/>
  <c r="AV81" i="26"/>
  <c r="AW81" i="26"/>
  <c r="AX81" i="26"/>
  <c r="AY81" i="26"/>
  <c r="C82" i="26"/>
  <c r="D82" i="26"/>
  <c r="E82" i="26"/>
  <c r="F82" i="26"/>
  <c r="G82" i="26"/>
  <c r="H82" i="26"/>
  <c r="I82" i="26"/>
  <c r="J82" i="26"/>
  <c r="K82" i="26"/>
  <c r="L82" i="26"/>
  <c r="M82" i="26"/>
  <c r="N82" i="26"/>
  <c r="O82" i="26"/>
  <c r="P82" i="26"/>
  <c r="Q82" i="26"/>
  <c r="R82" i="26"/>
  <c r="S82" i="26"/>
  <c r="T82" i="26"/>
  <c r="U82" i="26"/>
  <c r="V82" i="26"/>
  <c r="W82" i="26"/>
  <c r="X82" i="26"/>
  <c r="Y82" i="26"/>
  <c r="Z82" i="26"/>
  <c r="AA82" i="26"/>
  <c r="AB82" i="26"/>
  <c r="AC82" i="26"/>
  <c r="AD82" i="26"/>
  <c r="AE82" i="26"/>
  <c r="AF82" i="26"/>
  <c r="AG82" i="26"/>
  <c r="AH82" i="26"/>
  <c r="AI82" i="26"/>
  <c r="AJ82" i="26"/>
  <c r="AK82" i="26"/>
  <c r="AL82" i="26"/>
  <c r="AM82" i="26"/>
  <c r="AN82" i="26"/>
  <c r="AO82" i="26"/>
  <c r="AP82" i="26"/>
  <c r="AQ82" i="26"/>
  <c r="AR82" i="26"/>
  <c r="AS82" i="26"/>
  <c r="AT82" i="26"/>
  <c r="AU82" i="26"/>
  <c r="AV82" i="26"/>
  <c r="AW82" i="26"/>
  <c r="AX82" i="26"/>
  <c r="AY82" i="26"/>
  <c r="C83" i="26"/>
  <c r="D83" i="26"/>
  <c r="E83" i="26"/>
  <c r="F83" i="26"/>
  <c r="G83" i="26"/>
  <c r="H83" i="26"/>
  <c r="I83" i="26"/>
  <c r="J83" i="26"/>
  <c r="K83" i="26"/>
  <c r="L83" i="26"/>
  <c r="M83" i="26"/>
  <c r="N83" i="26"/>
  <c r="O83" i="26"/>
  <c r="P83" i="26"/>
  <c r="Q83" i="26"/>
  <c r="R83" i="26"/>
  <c r="S83" i="26"/>
  <c r="T83" i="26"/>
  <c r="U83" i="26"/>
  <c r="V83" i="26"/>
  <c r="W83" i="26"/>
  <c r="X83" i="26"/>
  <c r="Y83" i="26"/>
  <c r="Z83" i="26"/>
  <c r="AA83" i="26"/>
  <c r="AB83" i="26"/>
  <c r="AC83" i="26"/>
  <c r="AD83" i="26"/>
  <c r="AE83" i="26"/>
  <c r="AF83" i="26"/>
  <c r="AG83" i="26"/>
  <c r="AH83" i="26"/>
  <c r="AI83" i="26"/>
  <c r="AJ83" i="26"/>
  <c r="AK83" i="26"/>
  <c r="AL83" i="26"/>
  <c r="AM83" i="26"/>
  <c r="AN83" i="26"/>
  <c r="AO83" i="26"/>
  <c r="AP83" i="26"/>
  <c r="AQ83" i="26"/>
  <c r="AR83" i="26"/>
  <c r="AS83" i="26"/>
  <c r="AT83" i="26"/>
  <c r="AU83" i="26"/>
  <c r="AV83" i="26"/>
  <c r="AW83" i="26"/>
  <c r="AX83" i="26"/>
  <c r="AY83" i="26"/>
  <c r="C84" i="26"/>
  <c r="D84" i="26"/>
  <c r="E84" i="26"/>
  <c r="F84" i="26"/>
  <c r="G84" i="26"/>
  <c r="H84" i="26"/>
  <c r="I84" i="26"/>
  <c r="J84" i="26"/>
  <c r="K84" i="26"/>
  <c r="L84" i="26"/>
  <c r="M84" i="26"/>
  <c r="N84" i="26"/>
  <c r="O84" i="26"/>
  <c r="P84" i="26"/>
  <c r="Q84" i="26"/>
  <c r="R84" i="26"/>
  <c r="S84" i="26"/>
  <c r="T84" i="26"/>
  <c r="U84" i="26"/>
  <c r="V84" i="26"/>
  <c r="W84" i="26"/>
  <c r="X84" i="26"/>
  <c r="Y84" i="26"/>
  <c r="Z84" i="26"/>
  <c r="AA84" i="26"/>
  <c r="AB84" i="26"/>
  <c r="AC84" i="26"/>
  <c r="AD84" i="26"/>
  <c r="AE84" i="26"/>
  <c r="AF84" i="26"/>
  <c r="AG84" i="26"/>
  <c r="AH84" i="26"/>
  <c r="AI84" i="26"/>
  <c r="AJ84" i="26"/>
  <c r="AK84" i="26"/>
  <c r="AL84" i="26"/>
  <c r="AM84" i="26"/>
  <c r="AN84" i="26"/>
  <c r="AO84" i="26"/>
  <c r="AP84" i="26"/>
  <c r="AQ84" i="26"/>
  <c r="AR84" i="26"/>
  <c r="AS84" i="26"/>
  <c r="AT84" i="26"/>
  <c r="AU84" i="26"/>
  <c r="AV84" i="26"/>
  <c r="AW84" i="26"/>
  <c r="AX84" i="26"/>
  <c r="AY84" i="26"/>
  <c r="C85" i="26"/>
  <c r="D85" i="26"/>
  <c r="E85" i="26"/>
  <c r="F85" i="26"/>
  <c r="G85" i="26"/>
  <c r="H85" i="26"/>
  <c r="I85" i="26"/>
  <c r="J85" i="26"/>
  <c r="K85" i="26"/>
  <c r="L85" i="26"/>
  <c r="M85" i="26"/>
  <c r="N85" i="26"/>
  <c r="O85" i="26"/>
  <c r="P85" i="26"/>
  <c r="Q85" i="26"/>
  <c r="R85" i="26"/>
  <c r="S85" i="26"/>
  <c r="T85" i="26"/>
  <c r="U85" i="26"/>
  <c r="V85" i="26"/>
  <c r="W85" i="26"/>
  <c r="X85" i="26"/>
  <c r="Y85" i="26"/>
  <c r="Z85" i="26"/>
  <c r="AA85" i="26"/>
  <c r="AB85" i="26"/>
  <c r="AC85" i="26"/>
  <c r="AD85" i="26"/>
  <c r="AE85" i="26"/>
  <c r="AF85" i="26"/>
  <c r="AG85" i="26"/>
  <c r="AH85" i="26"/>
  <c r="AI85" i="26"/>
  <c r="AJ85" i="26"/>
  <c r="AK85" i="26"/>
  <c r="AL85" i="26"/>
  <c r="AM85" i="26"/>
  <c r="AN85" i="26"/>
  <c r="AO85" i="26"/>
  <c r="AP85" i="26"/>
  <c r="AQ85" i="26"/>
  <c r="AR85" i="26"/>
  <c r="AS85" i="26"/>
  <c r="AT85" i="26"/>
  <c r="AU85" i="26"/>
  <c r="AV85" i="26"/>
  <c r="AW85" i="26"/>
  <c r="AX85" i="26"/>
  <c r="AY85" i="26"/>
  <c r="C86" i="26"/>
  <c r="D86" i="26"/>
  <c r="E86" i="26"/>
  <c r="F86" i="26"/>
  <c r="G86" i="26"/>
  <c r="H86" i="26"/>
  <c r="I86" i="26"/>
  <c r="J86" i="26"/>
  <c r="K86" i="26"/>
  <c r="L86" i="26"/>
  <c r="M86" i="26"/>
  <c r="N86" i="26"/>
  <c r="O86" i="26"/>
  <c r="P86" i="26"/>
  <c r="Q86" i="26"/>
  <c r="R86" i="26"/>
  <c r="S86" i="26"/>
  <c r="T86" i="26"/>
  <c r="U86" i="26"/>
  <c r="V86" i="26"/>
  <c r="W86" i="26"/>
  <c r="X86" i="26"/>
  <c r="Y86" i="26"/>
  <c r="Z86" i="26"/>
  <c r="AA86" i="26"/>
  <c r="AB86" i="26"/>
  <c r="AC86" i="26"/>
  <c r="AD86" i="26"/>
  <c r="AE86" i="26"/>
  <c r="AF86" i="26"/>
  <c r="AG86" i="26"/>
  <c r="AH86" i="26"/>
  <c r="AI86" i="26"/>
  <c r="AJ86" i="26"/>
  <c r="AK86" i="26"/>
  <c r="AL86" i="26"/>
  <c r="AM86" i="26"/>
  <c r="AN86" i="26"/>
  <c r="AO86" i="26"/>
  <c r="AP86" i="26"/>
  <c r="AQ86" i="26"/>
  <c r="AR86" i="26"/>
  <c r="AS86" i="26"/>
  <c r="AT86" i="26"/>
  <c r="AU86" i="26"/>
  <c r="AV86" i="26"/>
  <c r="AW86" i="26"/>
  <c r="AX86" i="26"/>
  <c r="AY86" i="26"/>
  <c r="AX29" i="26"/>
  <c r="AX52" i="26"/>
  <c r="AX87" i="26"/>
  <c r="AW29" i="26"/>
  <c r="AW52" i="26"/>
  <c r="AV29" i="26"/>
  <c r="AV52" i="26"/>
  <c r="AV87" i="26"/>
  <c r="AU29" i="26"/>
  <c r="AU52" i="26"/>
  <c r="AU55" i="26"/>
  <c r="AT29" i="26"/>
  <c r="AT52" i="26"/>
  <c r="AT87" i="26"/>
  <c r="AS29" i="26"/>
  <c r="AS52" i="26"/>
  <c r="AR29" i="26"/>
  <c r="AR52" i="26"/>
  <c r="AR87" i="26"/>
  <c r="AQ29" i="26"/>
  <c r="AQ52" i="26"/>
  <c r="AQ55" i="26"/>
  <c r="AP29" i="26"/>
  <c r="AP52" i="26"/>
  <c r="AO29" i="26"/>
  <c r="AO52" i="26"/>
  <c r="AN29" i="26"/>
  <c r="AN52" i="26"/>
  <c r="AN87" i="26"/>
  <c r="AM29" i="26"/>
  <c r="AM52" i="26"/>
  <c r="AL29" i="26"/>
  <c r="AL52" i="26"/>
  <c r="AL87" i="26"/>
  <c r="AK29" i="26"/>
  <c r="AK52" i="26"/>
  <c r="AJ29" i="26"/>
  <c r="AJ52" i="26"/>
  <c r="AI29" i="26"/>
  <c r="AI52" i="26"/>
  <c r="AH29" i="26"/>
  <c r="AH52" i="26"/>
  <c r="AH87" i="26"/>
  <c r="AG29" i="26"/>
  <c r="AG52" i="26"/>
  <c r="AF29" i="26"/>
  <c r="AF52" i="26"/>
  <c r="AF87" i="26"/>
  <c r="AE29" i="26"/>
  <c r="AE52" i="26"/>
  <c r="AE55" i="26"/>
  <c r="AD29" i="26"/>
  <c r="AD52" i="26"/>
  <c r="AD87" i="26"/>
  <c r="D17" i="25"/>
  <c r="E17" i="25"/>
  <c r="AY29" i="25"/>
  <c r="D20" i="25"/>
  <c r="E20" i="25"/>
  <c r="F20" i="25"/>
  <c r="G20" i="25"/>
  <c r="H20" i="25"/>
  <c r="I20" i="25"/>
  <c r="D21" i="25"/>
  <c r="E21" i="25"/>
  <c r="D22" i="25"/>
  <c r="E22" i="25"/>
  <c r="F22" i="25"/>
  <c r="G22" i="25"/>
  <c r="H22" i="25"/>
  <c r="I22" i="25"/>
  <c r="J22" i="25"/>
  <c r="K22" i="25"/>
  <c r="L22" i="25"/>
  <c r="M22" i="25"/>
  <c r="N22" i="25"/>
  <c r="O22" i="25"/>
  <c r="P22" i="25"/>
  <c r="Q22" i="25"/>
  <c r="R22" i="25"/>
  <c r="S22" i="25"/>
  <c r="T22" i="25"/>
  <c r="U22" i="25"/>
  <c r="V22" i="25"/>
  <c r="W22" i="25"/>
  <c r="X22" i="25"/>
  <c r="Y22" i="25"/>
  <c r="Z22" i="25"/>
  <c r="AA22" i="25"/>
  <c r="AB22" i="25"/>
  <c r="AC22" i="25"/>
  <c r="AD22" i="25"/>
  <c r="AE22" i="25"/>
  <c r="AF22" i="25"/>
  <c r="AG22" i="25"/>
  <c r="AH22" i="25"/>
  <c r="AI22" i="25"/>
  <c r="AJ22" i="25"/>
  <c r="AK22" i="25"/>
  <c r="AL22" i="25"/>
  <c r="AM22" i="25"/>
  <c r="AN22" i="25"/>
  <c r="AO22" i="25"/>
  <c r="AP22" i="25"/>
  <c r="AQ22" i="25"/>
  <c r="AR22" i="25"/>
  <c r="AS22" i="25"/>
  <c r="AT22" i="25"/>
  <c r="AU22" i="25"/>
  <c r="AV22" i="25"/>
  <c r="AW22" i="25"/>
  <c r="AX22" i="25"/>
  <c r="AY22" i="25"/>
  <c r="D23" i="25"/>
  <c r="E23" i="25"/>
  <c r="F23" i="25"/>
  <c r="G23" i="25"/>
  <c r="H23" i="25"/>
  <c r="I23" i="25"/>
  <c r="J23" i="25"/>
  <c r="K23" i="25"/>
  <c r="L23" i="25"/>
  <c r="M23" i="25"/>
  <c r="N23" i="25"/>
  <c r="O23" i="25"/>
  <c r="P23" i="25"/>
  <c r="Q23" i="25"/>
  <c r="R23" i="25"/>
  <c r="S23" i="25"/>
  <c r="T23" i="25"/>
  <c r="U23" i="25"/>
  <c r="V23" i="25"/>
  <c r="W23" i="25"/>
  <c r="X23" i="25"/>
  <c r="Y23" i="25"/>
  <c r="Z23" i="25"/>
  <c r="AA23" i="25"/>
  <c r="AB23" i="25"/>
  <c r="AC23" i="25"/>
  <c r="AD23" i="25"/>
  <c r="AE23" i="25"/>
  <c r="AF23" i="25"/>
  <c r="AG23" i="25"/>
  <c r="AH23" i="25"/>
  <c r="AI23" i="25"/>
  <c r="AJ23" i="25"/>
  <c r="AK23" i="25"/>
  <c r="AL23" i="25"/>
  <c r="AM23" i="25"/>
  <c r="AN23" i="25"/>
  <c r="AO23" i="25"/>
  <c r="AP23" i="25"/>
  <c r="AQ23" i="25"/>
  <c r="AR23" i="25"/>
  <c r="AS23" i="25"/>
  <c r="AT23" i="25"/>
  <c r="AU23" i="25"/>
  <c r="AV23" i="25"/>
  <c r="AW23" i="25"/>
  <c r="AX23" i="25"/>
  <c r="AY23" i="25"/>
  <c r="D24" i="25"/>
  <c r="E24" i="25"/>
  <c r="F24" i="25"/>
  <c r="G24" i="25"/>
  <c r="H24" i="25"/>
  <c r="I24" i="25"/>
  <c r="J24" i="25"/>
  <c r="K24" i="25"/>
  <c r="L24" i="25"/>
  <c r="M24" i="25"/>
  <c r="N24" i="25"/>
  <c r="O24" i="25"/>
  <c r="P24" i="25"/>
  <c r="Q24" i="25"/>
  <c r="R24" i="25"/>
  <c r="S24" i="25"/>
  <c r="T24" i="25"/>
  <c r="U24" i="25"/>
  <c r="V24" i="25"/>
  <c r="W24" i="25"/>
  <c r="X24" i="25"/>
  <c r="Y24" i="25"/>
  <c r="Z24" i="25"/>
  <c r="AA24" i="25"/>
  <c r="AB24" i="25"/>
  <c r="AC24" i="25"/>
  <c r="AD24" i="25"/>
  <c r="AE24" i="25"/>
  <c r="AF24" i="25"/>
  <c r="AG24" i="25"/>
  <c r="AH24" i="25"/>
  <c r="AI24" i="25"/>
  <c r="AJ24" i="25"/>
  <c r="AK24" i="25"/>
  <c r="AL24" i="25"/>
  <c r="AM24" i="25"/>
  <c r="AN24" i="25"/>
  <c r="AO24" i="25"/>
  <c r="AP24" i="25"/>
  <c r="AQ24" i="25"/>
  <c r="AR24" i="25"/>
  <c r="AS24" i="25"/>
  <c r="AT24" i="25"/>
  <c r="AU24" i="25"/>
  <c r="AV24" i="25"/>
  <c r="AW24" i="25"/>
  <c r="AX24" i="25"/>
  <c r="AY24" i="25"/>
  <c r="D25" i="25"/>
  <c r="E25" i="25"/>
  <c r="F25" i="25"/>
  <c r="G25" i="25"/>
  <c r="H25" i="25"/>
  <c r="I25" i="25"/>
  <c r="J25" i="25"/>
  <c r="K25" i="25"/>
  <c r="L25" i="25"/>
  <c r="M25" i="25"/>
  <c r="N25" i="25"/>
  <c r="O25" i="25"/>
  <c r="P25" i="25"/>
  <c r="Q25" i="25"/>
  <c r="R25" i="25"/>
  <c r="S25" i="25"/>
  <c r="T25" i="25"/>
  <c r="U25" i="25"/>
  <c r="V25" i="25"/>
  <c r="W25" i="25"/>
  <c r="X25" i="25"/>
  <c r="Y25" i="25"/>
  <c r="Z25" i="25"/>
  <c r="AA25" i="25"/>
  <c r="AB25" i="25"/>
  <c r="AC25" i="25"/>
  <c r="AD25" i="25"/>
  <c r="AE25" i="25"/>
  <c r="AF25" i="25"/>
  <c r="AG25" i="25"/>
  <c r="AH25" i="25"/>
  <c r="AI25" i="25"/>
  <c r="AJ25" i="25"/>
  <c r="AK25" i="25"/>
  <c r="AL25" i="25"/>
  <c r="AM25" i="25"/>
  <c r="AN25" i="25"/>
  <c r="AO25" i="25"/>
  <c r="AP25" i="25"/>
  <c r="AQ25" i="25"/>
  <c r="AR25" i="25"/>
  <c r="AS25" i="25"/>
  <c r="AT25" i="25"/>
  <c r="AU25" i="25"/>
  <c r="AV25" i="25"/>
  <c r="AW25" i="25"/>
  <c r="AX25" i="25"/>
  <c r="AY25" i="25"/>
  <c r="D26" i="25"/>
  <c r="E26" i="25"/>
  <c r="F26" i="25"/>
  <c r="G26" i="25"/>
  <c r="H26" i="25"/>
  <c r="I26" i="25"/>
  <c r="J26" i="25"/>
  <c r="K26" i="25"/>
  <c r="L26" i="25"/>
  <c r="M26" i="25"/>
  <c r="N26" i="25"/>
  <c r="O26" i="25"/>
  <c r="P26" i="25"/>
  <c r="Q26" i="25"/>
  <c r="R26" i="25"/>
  <c r="S26" i="25"/>
  <c r="T26" i="25"/>
  <c r="U26" i="25"/>
  <c r="V26" i="25"/>
  <c r="W26" i="25"/>
  <c r="X26" i="25"/>
  <c r="Y26" i="25"/>
  <c r="Z26" i="25"/>
  <c r="AA26" i="25"/>
  <c r="AB26" i="25"/>
  <c r="AC26" i="25"/>
  <c r="AD26" i="25"/>
  <c r="AE26" i="25"/>
  <c r="AF26" i="25"/>
  <c r="AG26" i="25"/>
  <c r="AH26" i="25"/>
  <c r="AI26" i="25"/>
  <c r="AJ26" i="25"/>
  <c r="AK26" i="25"/>
  <c r="AL26" i="25"/>
  <c r="AM26" i="25"/>
  <c r="AN26" i="25"/>
  <c r="AO26" i="25"/>
  <c r="AP26" i="25"/>
  <c r="AQ26" i="25"/>
  <c r="AR26" i="25"/>
  <c r="AS26" i="25"/>
  <c r="AT26" i="25"/>
  <c r="AU26" i="25"/>
  <c r="AV26" i="25"/>
  <c r="AW26" i="25"/>
  <c r="AX26" i="25"/>
  <c r="AY26" i="25"/>
  <c r="D27" i="25"/>
  <c r="E27" i="25"/>
  <c r="F27" i="25"/>
  <c r="G27" i="25"/>
  <c r="H27" i="25"/>
  <c r="I27" i="25"/>
  <c r="J27" i="25"/>
  <c r="K27" i="25"/>
  <c r="L27" i="25"/>
  <c r="M27" i="25"/>
  <c r="N27" i="25"/>
  <c r="O27" i="25"/>
  <c r="P27" i="25"/>
  <c r="Q27" i="25"/>
  <c r="R27" i="25"/>
  <c r="S27" i="25"/>
  <c r="T27" i="25"/>
  <c r="U27" i="25"/>
  <c r="V27" i="25"/>
  <c r="W27" i="25"/>
  <c r="X27" i="25"/>
  <c r="Y27" i="25"/>
  <c r="Z27" i="25"/>
  <c r="AA27" i="25"/>
  <c r="AB27" i="25"/>
  <c r="AC27" i="25"/>
  <c r="AD27" i="25"/>
  <c r="AE27" i="25"/>
  <c r="AF27" i="25"/>
  <c r="AG27" i="25"/>
  <c r="AH27" i="25"/>
  <c r="AI27" i="25"/>
  <c r="AJ27" i="25"/>
  <c r="AK27" i="25"/>
  <c r="AL27" i="25"/>
  <c r="AM27" i="25"/>
  <c r="AN27" i="25"/>
  <c r="AO27" i="25"/>
  <c r="AP27" i="25"/>
  <c r="AQ27" i="25"/>
  <c r="AR27" i="25"/>
  <c r="AS27" i="25"/>
  <c r="AT27" i="25"/>
  <c r="AU27" i="25"/>
  <c r="AV27" i="25"/>
  <c r="AW27" i="25"/>
  <c r="AX27" i="25"/>
  <c r="AY27" i="25"/>
  <c r="D28" i="25"/>
  <c r="E28" i="25"/>
  <c r="F28" i="25"/>
  <c r="G28" i="25"/>
  <c r="H28" i="25"/>
  <c r="I28" i="25"/>
  <c r="J28" i="25"/>
  <c r="K28" i="25"/>
  <c r="L28" i="25"/>
  <c r="M28" i="25"/>
  <c r="N28" i="25"/>
  <c r="O28" i="25"/>
  <c r="P28" i="25"/>
  <c r="Q28" i="25"/>
  <c r="R28" i="25"/>
  <c r="S28" i="25"/>
  <c r="T28" i="25"/>
  <c r="U28" i="25"/>
  <c r="V28" i="25"/>
  <c r="W28" i="25"/>
  <c r="X28" i="25"/>
  <c r="Y28" i="25"/>
  <c r="Z28" i="25"/>
  <c r="AA28" i="25"/>
  <c r="AB28" i="25"/>
  <c r="AC28" i="25"/>
  <c r="AD28" i="25"/>
  <c r="AE28" i="25"/>
  <c r="AF28" i="25"/>
  <c r="AG28" i="25"/>
  <c r="AH28" i="25"/>
  <c r="AI28" i="25"/>
  <c r="AJ28" i="25"/>
  <c r="AK28" i="25"/>
  <c r="AL28" i="25"/>
  <c r="AM28" i="25"/>
  <c r="AN28" i="25"/>
  <c r="AO28" i="25"/>
  <c r="AP28" i="25"/>
  <c r="AQ28" i="25"/>
  <c r="AR28" i="25"/>
  <c r="AS28" i="25"/>
  <c r="AT28" i="25"/>
  <c r="AU28" i="25"/>
  <c r="AV28" i="25"/>
  <c r="AW28" i="25"/>
  <c r="AX28" i="25"/>
  <c r="AY28" i="25"/>
  <c r="AY52" i="25"/>
  <c r="D45" i="25"/>
  <c r="E45" i="25"/>
  <c r="F45" i="25"/>
  <c r="G45" i="25"/>
  <c r="H45" i="25"/>
  <c r="I45" i="25"/>
  <c r="J45" i="25"/>
  <c r="K45" i="25"/>
  <c r="D46" i="25"/>
  <c r="E46" i="25"/>
  <c r="F46" i="25"/>
  <c r="G46" i="25"/>
  <c r="H46" i="25"/>
  <c r="I46" i="25"/>
  <c r="J46" i="25"/>
  <c r="K46" i="25"/>
  <c r="L46" i="25"/>
  <c r="M46" i="25"/>
  <c r="N46" i="25"/>
  <c r="O46" i="25"/>
  <c r="P46" i="25"/>
  <c r="Q46" i="25"/>
  <c r="R46" i="25"/>
  <c r="S46" i="25"/>
  <c r="T46" i="25"/>
  <c r="U46" i="25"/>
  <c r="V46" i="25"/>
  <c r="W46" i="25"/>
  <c r="X46" i="25"/>
  <c r="Y46" i="25"/>
  <c r="Z46" i="25"/>
  <c r="AA46" i="25"/>
  <c r="AB46" i="25"/>
  <c r="AC46" i="25"/>
  <c r="AD46" i="25"/>
  <c r="AE46" i="25"/>
  <c r="AF46" i="25"/>
  <c r="AG46" i="25"/>
  <c r="AH46" i="25"/>
  <c r="AI46" i="25"/>
  <c r="AJ46" i="25"/>
  <c r="AK46" i="25"/>
  <c r="AL46" i="25"/>
  <c r="AM46" i="25"/>
  <c r="AN46" i="25"/>
  <c r="AO46" i="25"/>
  <c r="AP46" i="25"/>
  <c r="AQ46" i="25"/>
  <c r="AR46" i="25"/>
  <c r="AS46" i="25"/>
  <c r="AT46" i="25"/>
  <c r="AU46" i="25"/>
  <c r="AV46" i="25"/>
  <c r="AW46" i="25"/>
  <c r="AX46" i="25"/>
  <c r="AY46" i="25"/>
  <c r="D47" i="25"/>
  <c r="E47" i="25"/>
  <c r="F47" i="25"/>
  <c r="G47" i="25"/>
  <c r="H47" i="25"/>
  <c r="D48" i="25"/>
  <c r="E48" i="25"/>
  <c r="F48" i="25"/>
  <c r="G48" i="25"/>
  <c r="H48" i="25"/>
  <c r="I48" i="25"/>
  <c r="J48" i="25"/>
  <c r="K48" i="25"/>
  <c r="L48" i="25"/>
  <c r="M48" i="25"/>
  <c r="N48" i="25"/>
  <c r="O48" i="25"/>
  <c r="P48" i="25"/>
  <c r="Q48" i="25"/>
  <c r="R48" i="25"/>
  <c r="S48" i="25"/>
  <c r="T48" i="25"/>
  <c r="U48" i="25"/>
  <c r="V48" i="25"/>
  <c r="W48" i="25"/>
  <c r="X48" i="25"/>
  <c r="Y48" i="25"/>
  <c r="Z48" i="25"/>
  <c r="AA48" i="25"/>
  <c r="AB48" i="25"/>
  <c r="AC48" i="25"/>
  <c r="AD48" i="25"/>
  <c r="AE48" i="25"/>
  <c r="AF48" i="25"/>
  <c r="AG48" i="25"/>
  <c r="AH48" i="25"/>
  <c r="AI48" i="25"/>
  <c r="AJ48" i="25"/>
  <c r="AK48" i="25"/>
  <c r="AL48" i="25"/>
  <c r="AM48" i="25"/>
  <c r="AN48" i="25"/>
  <c r="AO48" i="25"/>
  <c r="AP48" i="25"/>
  <c r="AQ48" i="25"/>
  <c r="AR48" i="25"/>
  <c r="AS48" i="25"/>
  <c r="AT48" i="25"/>
  <c r="AU48" i="25"/>
  <c r="AV48" i="25"/>
  <c r="AW48" i="25"/>
  <c r="AX48" i="25"/>
  <c r="AY48" i="25"/>
  <c r="D49" i="25"/>
  <c r="E49" i="25"/>
  <c r="F49" i="25"/>
  <c r="G49" i="25"/>
  <c r="H49" i="25"/>
  <c r="I49" i="25"/>
  <c r="J49" i="25"/>
  <c r="K49" i="25"/>
  <c r="L49" i="25"/>
  <c r="M49" i="25"/>
  <c r="N49" i="25"/>
  <c r="O49" i="25"/>
  <c r="P49" i="25"/>
  <c r="Q49" i="25"/>
  <c r="R49" i="25"/>
  <c r="S49" i="25"/>
  <c r="T49" i="25"/>
  <c r="U49" i="25"/>
  <c r="V49" i="25"/>
  <c r="W49" i="25"/>
  <c r="X49" i="25"/>
  <c r="Y49" i="25"/>
  <c r="Z49" i="25"/>
  <c r="AA49" i="25"/>
  <c r="AB49" i="25"/>
  <c r="AC49" i="25"/>
  <c r="AD49" i="25"/>
  <c r="AE49" i="25"/>
  <c r="AF49" i="25"/>
  <c r="AG49" i="25"/>
  <c r="AH49" i="25"/>
  <c r="AI49" i="25"/>
  <c r="AJ49" i="25"/>
  <c r="AK49" i="25"/>
  <c r="AL49" i="25"/>
  <c r="AM49" i="25"/>
  <c r="AN49" i="25"/>
  <c r="AO49" i="25"/>
  <c r="AP49" i="25"/>
  <c r="AQ49" i="25"/>
  <c r="AR49" i="25"/>
  <c r="AS49" i="25"/>
  <c r="AT49" i="25"/>
  <c r="AU49" i="25"/>
  <c r="AV49" i="25"/>
  <c r="AW49" i="25"/>
  <c r="AX49" i="25"/>
  <c r="AY49" i="25"/>
  <c r="D50" i="25"/>
  <c r="E50" i="25"/>
  <c r="F50" i="25"/>
  <c r="G50" i="25"/>
  <c r="H50" i="25"/>
  <c r="I50" i="25"/>
  <c r="J50" i="25"/>
  <c r="K50" i="25"/>
  <c r="L50" i="25"/>
  <c r="M50" i="25"/>
  <c r="N50" i="25"/>
  <c r="O50" i="25"/>
  <c r="P50" i="25"/>
  <c r="Q50" i="25"/>
  <c r="R50" i="25"/>
  <c r="S50" i="25"/>
  <c r="T50" i="25"/>
  <c r="U50" i="25"/>
  <c r="V50" i="25"/>
  <c r="W50" i="25"/>
  <c r="X50" i="25"/>
  <c r="Y50" i="25"/>
  <c r="Z50" i="25"/>
  <c r="AA50" i="25"/>
  <c r="AB50" i="25"/>
  <c r="AC50" i="25"/>
  <c r="AD50" i="25"/>
  <c r="AE50" i="25"/>
  <c r="AF50" i="25"/>
  <c r="AG50" i="25"/>
  <c r="AH50" i="25"/>
  <c r="AI50" i="25"/>
  <c r="AJ50" i="25"/>
  <c r="AK50" i="25"/>
  <c r="AL50" i="25"/>
  <c r="AM50" i="25"/>
  <c r="AN50" i="25"/>
  <c r="AO50" i="25"/>
  <c r="AP50" i="25"/>
  <c r="AQ50" i="25"/>
  <c r="AR50" i="25"/>
  <c r="AS50" i="25"/>
  <c r="AT50" i="25"/>
  <c r="AU50" i="25"/>
  <c r="AV50" i="25"/>
  <c r="AW50" i="25"/>
  <c r="AX50" i="25"/>
  <c r="AY50" i="25"/>
  <c r="D51" i="25"/>
  <c r="E51" i="25"/>
  <c r="F51" i="25"/>
  <c r="G51" i="25"/>
  <c r="H51" i="25"/>
  <c r="I51" i="25"/>
  <c r="J51" i="25"/>
  <c r="K51" i="25"/>
  <c r="L51" i="25"/>
  <c r="M51" i="25"/>
  <c r="N51" i="25"/>
  <c r="O51" i="25"/>
  <c r="P51" i="25"/>
  <c r="Q51" i="25"/>
  <c r="R51" i="25"/>
  <c r="S51" i="25"/>
  <c r="T51" i="25"/>
  <c r="U51" i="25"/>
  <c r="V51" i="25"/>
  <c r="W51" i="25"/>
  <c r="X51" i="25"/>
  <c r="Y51" i="25"/>
  <c r="Z51" i="25"/>
  <c r="AA51" i="25"/>
  <c r="AB51" i="25"/>
  <c r="AC51" i="25"/>
  <c r="AD51" i="25"/>
  <c r="AE51" i="25"/>
  <c r="AF51" i="25"/>
  <c r="AG51" i="25"/>
  <c r="AH51" i="25"/>
  <c r="AI51" i="25"/>
  <c r="AJ51" i="25"/>
  <c r="AK51" i="25"/>
  <c r="AL51" i="25"/>
  <c r="AM51" i="25"/>
  <c r="AN51" i="25"/>
  <c r="AO51" i="25"/>
  <c r="AP51" i="25"/>
  <c r="AQ51" i="25"/>
  <c r="AR51" i="25"/>
  <c r="AS51" i="25"/>
  <c r="AT51" i="25"/>
  <c r="AU51" i="25"/>
  <c r="AV51" i="25"/>
  <c r="AW51" i="25"/>
  <c r="AX51" i="25"/>
  <c r="AY51" i="25"/>
  <c r="D58" i="25"/>
  <c r="E58" i="25"/>
  <c r="F58" i="25"/>
  <c r="D59" i="25"/>
  <c r="E59" i="25"/>
  <c r="F59" i="25"/>
  <c r="G59" i="25"/>
  <c r="H59" i="25"/>
  <c r="I59" i="25"/>
  <c r="J59" i="25"/>
  <c r="K59" i="25"/>
  <c r="L59" i="25"/>
  <c r="M59" i="25"/>
  <c r="N59" i="25"/>
  <c r="O59" i="25"/>
  <c r="P59" i="25"/>
  <c r="Q59" i="25"/>
  <c r="R59" i="25"/>
  <c r="S59" i="25"/>
  <c r="T59" i="25"/>
  <c r="U59" i="25"/>
  <c r="V59" i="25"/>
  <c r="W59" i="25"/>
  <c r="X59" i="25"/>
  <c r="Y59" i="25"/>
  <c r="Z59" i="25"/>
  <c r="AA59" i="25"/>
  <c r="AB59" i="25"/>
  <c r="AC59" i="25"/>
  <c r="D60" i="25"/>
  <c r="E60" i="25"/>
  <c r="D61" i="25"/>
  <c r="E61" i="25"/>
  <c r="E62" i="25"/>
  <c r="F60" i="25"/>
  <c r="G60" i="25"/>
  <c r="H60" i="25"/>
  <c r="I60" i="25"/>
  <c r="J60" i="25"/>
  <c r="K60" i="25"/>
  <c r="L60" i="25"/>
  <c r="M60" i="25"/>
  <c r="N60" i="25"/>
  <c r="O60" i="25"/>
  <c r="P60" i="25"/>
  <c r="Q60" i="25"/>
  <c r="R60" i="25"/>
  <c r="S60" i="25"/>
  <c r="T60" i="25"/>
  <c r="U60" i="25"/>
  <c r="V60" i="25"/>
  <c r="W60" i="25"/>
  <c r="X60" i="25"/>
  <c r="Y60" i="25"/>
  <c r="Z60" i="25"/>
  <c r="AA60" i="25"/>
  <c r="AB60" i="25"/>
  <c r="AC60" i="25"/>
  <c r="AD60" i="25"/>
  <c r="AE60" i="25"/>
  <c r="AF60" i="25"/>
  <c r="AG60" i="25"/>
  <c r="AH60" i="25"/>
  <c r="AI60" i="25"/>
  <c r="AJ60" i="25"/>
  <c r="AK60" i="25"/>
  <c r="AL60" i="25"/>
  <c r="AM60" i="25"/>
  <c r="AN60" i="25"/>
  <c r="AO60" i="25"/>
  <c r="AP60" i="25"/>
  <c r="AQ60" i="25"/>
  <c r="AR60" i="25"/>
  <c r="AS60" i="25"/>
  <c r="AT60" i="25"/>
  <c r="AU60" i="25"/>
  <c r="AV60" i="25"/>
  <c r="AW60" i="25"/>
  <c r="AX60" i="25"/>
  <c r="AY60" i="25"/>
  <c r="F61" i="25"/>
  <c r="G61" i="25"/>
  <c r="H61" i="25"/>
  <c r="I61" i="25"/>
  <c r="J61" i="25"/>
  <c r="K61" i="25"/>
  <c r="L61" i="25"/>
  <c r="M61" i="25"/>
  <c r="N61" i="25"/>
  <c r="O61" i="25"/>
  <c r="P61" i="25"/>
  <c r="Q61" i="25"/>
  <c r="R61" i="25"/>
  <c r="S61" i="25"/>
  <c r="T61" i="25"/>
  <c r="U61" i="25"/>
  <c r="V61" i="25"/>
  <c r="W61" i="25"/>
  <c r="X61" i="25"/>
  <c r="Y61" i="25"/>
  <c r="Z61" i="25"/>
  <c r="AA61" i="25"/>
  <c r="AB61" i="25"/>
  <c r="AC61" i="25"/>
  <c r="AD61" i="25"/>
  <c r="AE61" i="25"/>
  <c r="AF61" i="25"/>
  <c r="AG61" i="25"/>
  <c r="AH61" i="25"/>
  <c r="AI61" i="25"/>
  <c r="AJ61" i="25"/>
  <c r="AK61" i="25"/>
  <c r="AL61" i="25"/>
  <c r="AM61" i="25"/>
  <c r="AN61" i="25"/>
  <c r="AO61" i="25"/>
  <c r="AP61" i="25"/>
  <c r="AQ61" i="25"/>
  <c r="AR61" i="25"/>
  <c r="AS61" i="25"/>
  <c r="AT61" i="25"/>
  <c r="AU61" i="25"/>
  <c r="AV61" i="25"/>
  <c r="AW61" i="25"/>
  <c r="AX61" i="25"/>
  <c r="AY61" i="25"/>
  <c r="D55" i="25"/>
  <c r="AY55" i="25"/>
  <c r="D74" i="25"/>
  <c r="D65" i="25"/>
  <c r="E65" i="25"/>
  <c r="F65" i="25"/>
  <c r="G65" i="25"/>
  <c r="H65" i="25"/>
  <c r="I65" i="25"/>
  <c r="J65" i="25"/>
  <c r="K65" i="25"/>
  <c r="L65" i="25"/>
  <c r="M65" i="25"/>
  <c r="N65" i="25"/>
  <c r="O65" i="25"/>
  <c r="P65" i="25"/>
  <c r="Q65" i="25"/>
  <c r="R65" i="25"/>
  <c r="S65" i="25"/>
  <c r="T65" i="25"/>
  <c r="U65" i="25"/>
  <c r="V65" i="25"/>
  <c r="D66" i="25"/>
  <c r="E66" i="25"/>
  <c r="F66" i="25"/>
  <c r="G66" i="25"/>
  <c r="H66" i="25"/>
  <c r="I66" i="25"/>
  <c r="J66" i="25"/>
  <c r="K66" i="25"/>
  <c r="L66" i="25"/>
  <c r="M66" i="25"/>
  <c r="N66" i="25"/>
  <c r="O66" i="25"/>
  <c r="P66" i="25"/>
  <c r="Q66" i="25"/>
  <c r="R66" i="25"/>
  <c r="S66" i="25"/>
  <c r="T66" i="25"/>
  <c r="U66" i="25"/>
  <c r="V66" i="25"/>
  <c r="W66" i="25"/>
  <c r="X66" i="25"/>
  <c r="Y66" i="25"/>
  <c r="Z66" i="25"/>
  <c r="AA66" i="25"/>
  <c r="AB66" i="25"/>
  <c r="AC66" i="25"/>
  <c r="AD66" i="25"/>
  <c r="AE66" i="25"/>
  <c r="AF66" i="25"/>
  <c r="AG66" i="25"/>
  <c r="AH66" i="25"/>
  <c r="AI66" i="25"/>
  <c r="AJ66" i="25"/>
  <c r="AK66" i="25"/>
  <c r="AL66" i="25"/>
  <c r="AM66" i="25"/>
  <c r="AN66" i="25"/>
  <c r="AO66" i="25"/>
  <c r="AP66" i="25"/>
  <c r="AQ66" i="25"/>
  <c r="AR66" i="25"/>
  <c r="AS66" i="25"/>
  <c r="AT66" i="25"/>
  <c r="AU66" i="25"/>
  <c r="AV66" i="25"/>
  <c r="AW66" i="25"/>
  <c r="AX66" i="25"/>
  <c r="AY66" i="25"/>
  <c r="D67" i="25"/>
  <c r="E67" i="25"/>
  <c r="F67" i="25"/>
  <c r="G67" i="25"/>
  <c r="H67" i="25"/>
  <c r="I67" i="25"/>
  <c r="J67" i="25"/>
  <c r="K67" i="25"/>
  <c r="L67" i="25"/>
  <c r="M67" i="25"/>
  <c r="N67" i="25"/>
  <c r="O67" i="25"/>
  <c r="P67" i="25"/>
  <c r="Q67" i="25"/>
  <c r="R67" i="25"/>
  <c r="S67" i="25"/>
  <c r="T67" i="25"/>
  <c r="U67" i="25"/>
  <c r="V67" i="25"/>
  <c r="W67" i="25"/>
  <c r="X67" i="25"/>
  <c r="Y67" i="25"/>
  <c r="Z67" i="25"/>
  <c r="AA67" i="25"/>
  <c r="AB67" i="25"/>
  <c r="AC67" i="25"/>
  <c r="AD67" i="25"/>
  <c r="AE67" i="25"/>
  <c r="AF67" i="25"/>
  <c r="AG67" i="25"/>
  <c r="AH67" i="25"/>
  <c r="AI67" i="25"/>
  <c r="AJ67" i="25"/>
  <c r="AK67" i="25"/>
  <c r="AL67" i="25"/>
  <c r="AM67" i="25"/>
  <c r="AN67" i="25"/>
  <c r="AO67" i="25"/>
  <c r="AP67" i="25"/>
  <c r="AQ67" i="25"/>
  <c r="AR67" i="25"/>
  <c r="AS67" i="25"/>
  <c r="AT67" i="25"/>
  <c r="AU67" i="25"/>
  <c r="AV67" i="25"/>
  <c r="AW67" i="25"/>
  <c r="AX67" i="25"/>
  <c r="AY67" i="25"/>
  <c r="D68" i="25"/>
  <c r="E68" i="25"/>
  <c r="F68" i="25"/>
  <c r="G68" i="25"/>
  <c r="H68" i="25"/>
  <c r="I68" i="25"/>
  <c r="J68" i="25"/>
  <c r="K68" i="25"/>
  <c r="L68" i="25"/>
  <c r="M68" i="25"/>
  <c r="N68" i="25"/>
  <c r="O68" i="25"/>
  <c r="P68" i="25"/>
  <c r="Q68" i="25"/>
  <c r="R68" i="25"/>
  <c r="S68" i="25"/>
  <c r="T68" i="25"/>
  <c r="U68" i="25"/>
  <c r="V68" i="25"/>
  <c r="W68" i="25"/>
  <c r="X68" i="25"/>
  <c r="Y68" i="25"/>
  <c r="Z68" i="25"/>
  <c r="AA68" i="25"/>
  <c r="AB68" i="25"/>
  <c r="AC68" i="25"/>
  <c r="AD68" i="25"/>
  <c r="AE68" i="25"/>
  <c r="AF68" i="25"/>
  <c r="AG68" i="25"/>
  <c r="AH68" i="25"/>
  <c r="AI68" i="25"/>
  <c r="AJ68" i="25"/>
  <c r="AK68" i="25"/>
  <c r="AL68" i="25"/>
  <c r="AM68" i="25"/>
  <c r="AN68" i="25"/>
  <c r="AO68" i="25"/>
  <c r="AP68" i="25"/>
  <c r="AQ68" i="25"/>
  <c r="AR68" i="25"/>
  <c r="AS68" i="25"/>
  <c r="AT68" i="25"/>
  <c r="AU68" i="25"/>
  <c r="AV68" i="25"/>
  <c r="AW68" i="25"/>
  <c r="AX68" i="25"/>
  <c r="AY68" i="25"/>
  <c r="D69" i="25"/>
  <c r="E69" i="25"/>
  <c r="F69" i="25"/>
  <c r="G69" i="25"/>
  <c r="H69" i="25"/>
  <c r="I69" i="25"/>
  <c r="J69" i="25"/>
  <c r="K69" i="25"/>
  <c r="L69" i="25"/>
  <c r="M69" i="25"/>
  <c r="N69" i="25"/>
  <c r="O69" i="25"/>
  <c r="P69" i="25"/>
  <c r="Q69" i="25"/>
  <c r="R69" i="25"/>
  <c r="S69" i="25"/>
  <c r="T69" i="25"/>
  <c r="U69" i="25"/>
  <c r="V69" i="25"/>
  <c r="W69" i="25"/>
  <c r="X69" i="25"/>
  <c r="Y69" i="25"/>
  <c r="Z69" i="25"/>
  <c r="AA69" i="25"/>
  <c r="AB69" i="25"/>
  <c r="AC69" i="25"/>
  <c r="AD69" i="25"/>
  <c r="AE69" i="25"/>
  <c r="AF69" i="25"/>
  <c r="AG69" i="25"/>
  <c r="AH69" i="25"/>
  <c r="AI69" i="25"/>
  <c r="AJ69" i="25"/>
  <c r="AK69" i="25"/>
  <c r="AL69" i="25"/>
  <c r="AM69" i="25"/>
  <c r="AN69" i="25"/>
  <c r="AO69" i="25"/>
  <c r="AP69" i="25"/>
  <c r="AQ69" i="25"/>
  <c r="AR69" i="25"/>
  <c r="AS69" i="25"/>
  <c r="AT69" i="25"/>
  <c r="AU69" i="25"/>
  <c r="AV69" i="25"/>
  <c r="AW69" i="25"/>
  <c r="AX69" i="25"/>
  <c r="AY69" i="25"/>
  <c r="D70" i="25"/>
  <c r="E70" i="25"/>
  <c r="F70" i="25"/>
  <c r="G70" i="25"/>
  <c r="H70" i="25"/>
  <c r="I70" i="25"/>
  <c r="J70" i="25"/>
  <c r="K70" i="25"/>
  <c r="L70" i="25"/>
  <c r="M70" i="25"/>
  <c r="N70" i="25"/>
  <c r="O70" i="25"/>
  <c r="P70" i="25"/>
  <c r="Q70" i="25"/>
  <c r="R70" i="25"/>
  <c r="S70" i="25"/>
  <c r="T70" i="25"/>
  <c r="U70" i="25"/>
  <c r="V70" i="25"/>
  <c r="W70" i="25"/>
  <c r="X70" i="25"/>
  <c r="Y70" i="25"/>
  <c r="Z70" i="25"/>
  <c r="AA70" i="25"/>
  <c r="AB70" i="25"/>
  <c r="AC70" i="25"/>
  <c r="AD70" i="25"/>
  <c r="AE70" i="25"/>
  <c r="AF70" i="25"/>
  <c r="AG70" i="25"/>
  <c r="AH70" i="25"/>
  <c r="AI70" i="25"/>
  <c r="AJ70" i="25"/>
  <c r="AK70" i="25"/>
  <c r="AL70" i="25"/>
  <c r="AM70" i="25"/>
  <c r="AN70" i="25"/>
  <c r="AO70" i="25"/>
  <c r="AP70" i="25"/>
  <c r="AQ70" i="25"/>
  <c r="AR70" i="25"/>
  <c r="AS70" i="25"/>
  <c r="AT70" i="25"/>
  <c r="AU70" i="25"/>
  <c r="AV70" i="25"/>
  <c r="AW70" i="25"/>
  <c r="AX70" i="25"/>
  <c r="AY70" i="25"/>
  <c r="D71" i="25"/>
  <c r="E71" i="25"/>
  <c r="F71" i="25"/>
  <c r="G71" i="25"/>
  <c r="H71" i="25"/>
  <c r="I71" i="25"/>
  <c r="J71" i="25"/>
  <c r="K71" i="25"/>
  <c r="L71" i="25"/>
  <c r="M71" i="25"/>
  <c r="N71" i="25"/>
  <c r="O71" i="25"/>
  <c r="P71" i="25"/>
  <c r="Q71" i="25"/>
  <c r="R71" i="25"/>
  <c r="S71" i="25"/>
  <c r="T71" i="25"/>
  <c r="U71" i="25"/>
  <c r="V71" i="25"/>
  <c r="W71" i="25"/>
  <c r="X71" i="25"/>
  <c r="Y71" i="25"/>
  <c r="Z71" i="25"/>
  <c r="AA71" i="25"/>
  <c r="AB71" i="25"/>
  <c r="AC71" i="25"/>
  <c r="AD71" i="25"/>
  <c r="AE71" i="25"/>
  <c r="AF71" i="25"/>
  <c r="AG71" i="25"/>
  <c r="AH71" i="25"/>
  <c r="AI71" i="25"/>
  <c r="AJ71" i="25"/>
  <c r="AK71" i="25"/>
  <c r="AL71" i="25"/>
  <c r="AM71" i="25"/>
  <c r="AN71" i="25"/>
  <c r="AO71" i="25"/>
  <c r="AP71" i="25"/>
  <c r="AQ71" i="25"/>
  <c r="AR71" i="25"/>
  <c r="AS71" i="25"/>
  <c r="AT71" i="25"/>
  <c r="AU71" i="25"/>
  <c r="AV71" i="25"/>
  <c r="AW71" i="25"/>
  <c r="AX71" i="25"/>
  <c r="AY71" i="25"/>
  <c r="D72" i="25"/>
  <c r="E72" i="25"/>
  <c r="F72" i="25"/>
  <c r="G72" i="25"/>
  <c r="H72" i="25"/>
  <c r="I72" i="25"/>
  <c r="J72" i="25"/>
  <c r="K72" i="25"/>
  <c r="L72" i="25"/>
  <c r="M72" i="25"/>
  <c r="N72" i="25"/>
  <c r="O72" i="25"/>
  <c r="P72" i="25"/>
  <c r="Q72" i="25"/>
  <c r="R72" i="25"/>
  <c r="S72" i="25"/>
  <c r="T72" i="25"/>
  <c r="U72" i="25"/>
  <c r="V72" i="25"/>
  <c r="W72" i="25"/>
  <c r="X72" i="25"/>
  <c r="Y72" i="25"/>
  <c r="Z72" i="25"/>
  <c r="AA72" i="25"/>
  <c r="AB72" i="25"/>
  <c r="AC72" i="25"/>
  <c r="AD72" i="25"/>
  <c r="AE72" i="25"/>
  <c r="AF72" i="25"/>
  <c r="AG72" i="25"/>
  <c r="AH72" i="25"/>
  <c r="AI72" i="25"/>
  <c r="AJ72" i="25"/>
  <c r="AK72" i="25"/>
  <c r="AL72" i="25"/>
  <c r="AM72" i="25"/>
  <c r="AN72" i="25"/>
  <c r="AO72" i="25"/>
  <c r="AP72" i="25"/>
  <c r="AQ72" i="25"/>
  <c r="AR72" i="25"/>
  <c r="AS72" i="25"/>
  <c r="AT72" i="25"/>
  <c r="AU72" i="25"/>
  <c r="AV72" i="25"/>
  <c r="AW72" i="25"/>
  <c r="AX72" i="25"/>
  <c r="AY72" i="25"/>
  <c r="D73" i="25"/>
  <c r="E73" i="25"/>
  <c r="F73" i="25"/>
  <c r="G73" i="25"/>
  <c r="H73" i="25"/>
  <c r="I73" i="25"/>
  <c r="J73" i="25"/>
  <c r="K73" i="25"/>
  <c r="L73" i="25"/>
  <c r="M73" i="25"/>
  <c r="N73" i="25"/>
  <c r="O73" i="25"/>
  <c r="P73" i="25"/>
  <c r="Q73" i="25"/>
  <c r="R73" i="25"/>
  <c r="S73" i="25"/>
  <c r="T73" i="25"/>
  <c r="U73" i="25"/>
  <c r="V73" i="25"/>
  <c r="W73" i="25"/>
  <c r="X73" i="25"/>
  <c r="Y73" i="25"/>
  <c r="Z73" i="25"/>
  <c r="AA73" i="25"/>
  <c r="AB73" i="25"/>
  <c r="AC73" i="25"/>
  <c r="AD73" i="25"/>
  <c r="AE73" i="25"/>
  <c r="AF73" i="25"/>
  <c r="AG73" i="25"/>
  <c r="AH73" i="25"/>
  <c r="AI73" i="25"/>
  <c r="AJ73" i="25"/>
  <c r="AK73" i="25"/>
  <c r="AL73" i="25"/>
  <c r="AM73" i="25"/>
  <c r="AN73" i="25"/>
  <c r="AO73" i="25"/>
  <c r="AP73" i="25"/>
  <c r="AQ73" i="25"/>
  <c r="AR73" i="25"/>
  <c r="AS73" i="25"/>
  <c r="AT73" i="25"/>
  <c r="AU73" i="25"/>
  <c r="AV73" i="25"/>
  <c r="AW73" i="25"/>
  <c r="AX73" i="25"/>
  <c r="AY73" i="25"/>
  <c r="D87" i="25"/>
  <c r="D79" i="25"/>
  <c r="E79" i="25"/>
  <c r="F79" i="25"/>
  <c r="G79" i="25"/>
  <c r="D80" i="25"/>
  <c r="E80" i="25"/>
  <c r="D81" i="25"/>
  <c r="E81" i="25"/>
  <c r="F81" i="25"/>
  <c r="G81" i="25"/>
  <c r="H81" i="25"/>
  <c r="I81" i="25"/>
  <c r="J81" i="25"/>
  <c r="K81" i="25"/>
  <c r="L81" i="25"/>
  <c r="M81" i="25"/>
  <c r="N81" i="25"/>
  <c r="O81" i="25"/>
  <c r="P81" i="25"/>
  <c r="Q81" i="25"/>
  <c r="R81" i="25"/>
  <c r="S81" i="25"/>
  <c r="T81" i="25"/>
  <c r="U81" i="25"/>
  <c r="V81" i="25"/>
  <c r="W81" i="25"/>
  <c r="X81" i="25"/>
  <c r="Y81" i="25"/>
  <c r="Z81" i="25"/>
  <c r="AA81" i="25"/>
  <c r="AB81" i="25"/>
  <c r="AC81" i="25"/>
  <c r="AD81" i="25"/>
  <c r="AE81" i="25"/>
  <c r="AF81" i="25"/>
  <c r="AG81" i="25"/>
  <c r="AH81" i="25"/>
  <c r="AI81" i="25"/>
  <c r="AJ81" i="25"/>
  <c r="AK81" i="25"/>
  <c r="AL81" i="25"/>
  <c r="AM81" i="25"/>
  <c r="AN81" i="25"/>
  <c r="AO81" i="25"/>
  <c r="AP81" i="25"/>
  <c r="AQ81" i="25"/>
  <c r="AR81" i="25"/>
  <c r="AS81" i="25"/>
  <c r="AT81" i="25"/>
  <c r="AU81" i="25"/>
  <c r="AV81" i="25"/>
  <c r="AW81" i="25"/>
  <c r="AX81" i="25"/>
  <c r="AY81" i="25"/>
  <c r="D82" i="25"/>
  <c r="E82" i="25"/>
  <c r="F82" i="25"/>
  <c r="G82" i="25"/>
  <c r="H82" i="25"/>
  <c r="I82" i="25"/>
  <c r="J82" i="25"/>
  <c r="K82" i="25"/>
  <c r="L82" i="25"/>
  <c r="M82" i="25"/>
  <c r="N82" i="25"/>
  <c r="O82" i="25"/>
  <c r="P82" i="25"/>
  <c r="Q82" i="25"/>
  <c r="R82" i="25"/>
  <c r="S82" i="25"/>
  <c r="T82" i="25"/>
  <c r="U82" i="25"/>
  <c r="V82" i="25"/>
  <c r="W82" i="25"/>
  <c r="X82" i="25"/>
  <c r="Y82" i="25"/>
  <c r="Z82" i="25"/>
  <c r="AA82" i="25"/>
  <c r="AB82" i="25"/>
  <c r="AC82" i="25"/>
  <c r="AD82" i="25"/>
  <c r="AE82" i="25"/>
  <c r="AF82" i="25"/>
  <c r="AG82" i="25"/>
  <c r="AH82" i="25"/>
  <c r="AI82" i="25"/>
  <c r="AJ82" i="25"/>
  <c r="AK82" i="25"/>
  <c r="AL82" i="25"/>
  <c r="AM82" i="25"/>
  <c r="AN82" i="25"/>
  <c r="AO82" i="25"/>
  <c r="AP82" i="25"/>
  <c r="AQ82" i="25"/>
  <c r="AR82" i="25"/>
  <c r="AS82" i="25"/>
  <c r="AT82" i="25"/>
  <c r="AU82" i="25"/>
  <c r="AV82" i="25"/>
  <c r="AW82" i="25"/>
  <c r="AX82" i="25"/>
  <c r="AY82" i="25"/>
  <c r="D83" i="25"/>
  <c r="E83" i="25"/>
  <c r="F83" i="25"/>
  <c r="G83" i="25"/>
  <c r="H83" i="25"/>
  <c r="I83" i="25"/>
  <c r="J83" i="25"/>
  <c r="K83" i="25"/>
  <c r="L83" i="25"/>
  <c r="M83" i="25"/>
  <c r="N83" i="25"/>
  <c r="O83" i="25"/>
  <c r="P83" i="25"/>
  <c r="Q83" i="25"/>
  <c r="R83" i="25"/>
  <c r="S83" i="25"/>
  <c r="T83" i="25"/>
  <c r="U83" i="25"/>
  <c r="V83" i="25"/>
  <c r="W83" i="25"/>
  <c r="X83" i="25"/>
  <c r="Y83" i="25"/>
  <c r="Z83" i="25"/>
  <c r="AA83" i="25"/>
  <c r="AB83" i="25"/>
  <c r="AC83" i="25"/>
  <c r="AD83" i="25"/>
  <c r="AE83" i="25"/>
  <c r="AF83" i="25"/>
  <c r="AG83" i="25"/>
  <c r="AH83" i="25"/>
  <c r="AI83" i="25"/>
  <c r="AJ83" i="25"/>
  <c r="AK83" i="25"/>
  <c r="AL83" i="25"/>
  <c r="AM83" i="25"/>
  <c r="AN83" i="25"/>
  <c r="AO83" i="25"/>
  <c r="AP83" i="25"/>
  <c r="AQ83" i="25"/>
  <c r="AR83" i="25"/>
  <c r="AS83" i="25"/>
  <c r="AT83" i="25"/>
  <c r="AU83" i="25"/>
  <c r="AV83" i="25"/>
  <c r="AW83" i="25"/>
  <c r="AX83" i="25"/>
  <c r="AY83" i="25"/>
  <c r="D84" i="25"/>
  <c r="E84" i="25"/>
  <c r="F84" i="25"/>
  <c r="G84" i="25"/>
  <c r="H84" i="25"/>
  <c r="I84" i="25"/>
  <c r="J84" i="25"/>
  <c r="K84" i="25"/>
  <c r="L84" i="25"/>
  <c r="M84" i="25"/>
  <c r="N84" i="25"/>
  <c r="O84" i="25"/>
  <c r="P84" i="25"/>
  <c r="Q84" i="25"/>
  <c r="R84" i="25"/>
  <c r="S84" i="25"/>
  <c r="T84" i="25"/>
  <c r="U84" i="25"/>
  <c r="V84" i="25"/>
  <c r="W84" i="25"/>
  <c r="X84" i="25"/>
  <c r="Y84" i="25"/>
  <c r="Z84" i="25"/>
  <c r="AA84" i="25"/>
  <c r="AB84" i="25"/>
  <c r="AC84" i="25"/>
  <c r="AD84" i="25"/>
  <c r="AE84" i="25"/>
  <c r="AF84" i="25"/>
  <c r="AG84" i="25"/>
  <c r="AH84" i="25"/>
  <c r="AI84" i="25"/>
  <c r="AJ84" i="25"/>
  <c r="AK84" i="25"/>
  <c r="AL84" i="25"/>
  <c r="AM84" i="25"/>
  <c r="AN84" i="25"/>
  <c r="AO84" i="25"/>
  <c r="AP84" i="25"/>
  <c r="AQ84" i="25"/>
  <c r="AR84" i="25"/>
  <c r="AS84" i="25"/>
  <c r="AT84" i="25"/>
  <c r="AU84" i="25"/>
  <c r="AV84" i="25"/>
  <c r="AW84" i="25"/>
  <c r="AX84" i="25"/>
  <c r="AY84" i="25"/>
  <c r="D85" i="25"/>
  <c r="E85" i="25"/>
  <c r="F85" i="25"/>
  <c r="G85" i="25"/>
  <c r="H85" i="25"/>
  <c r="I85" i="25"/>
  <c r="J85" i="25"/>
  <c r="K85" i="25"/>
  <c r="L85" i="25"/>
  <c r="M85" i="25"/>
  <c r="N85" i="25"/>
  <c r="O85" i="25"/>
  <c r="P85" i="25"/>
  <c r="Q85" i="25"/>
  <c r="R85" i="25"/>
  <c r="S85" i="25"/>
  <c r="T85" i="25"/>
  <c r="U85" i="25"/>
  <c r="V85" i="25"/>
  <c r="W85" i="25"/>
  <c r="X85" i="25"/>
  <c r="Y85" i="25"/>
  <c r="Z85" i="25"/>
  <c r="AA85" i="25"/>
  <c r="AB85" i="25"/>
  <c r="AC85" i="25"/>
  <c r="AD85" i="25"/>
  <c r="AE85" i="25"/>
  <c r="AF85" i="25"/>
  <c r="AG85" i="25"/>
  <c r="AH85" i="25"/>
  <c r="AI85" i="25"/>
  <c r="AJ85" i="25"/>
  <c r="AK85" i="25"/>
  <c r="AL85" i="25"/>
  <c r="AM85" i="25"/>
  <c r="AN85" i="25"/>
  <c r="AO85" i="25"/>
  <c r="AP85" i="25"/>
  <c r="AQ85" i="25"/>
  <c r="AR85" i="25"/>
  <c r="AS85" i="25"/>
  <c r="AT85" i="25"/>
  <c r="AU85" i="25"/>
  <c r="AV85" i="25"/>
  <c r="AW85" i="25"/>
  <c r="AX85" i="25"/>
  <c r="AY85" i="25"/>
  <c r="D86" i="25"/>
  <c r="E86" i="25"/>
  <c r="F86" i="25"/>
  <c r="G86" i="25"/>
  <c r="H86" i="25"/>
  <c r="I86" i="25"/>
  <c r="J86" i="25"/>
  <c r="K86" i="25"/>
  <c r="L86" i="25"/>
  <c r="M86" i="25"/>
  <c r="N86" i="25"/>
  <c r="O86" i="25"/>
  <c r="P86" i="25"/>
  <c r="Q86" i="25"/>
  <c r="R86" i="25"/>
  <c r="S86" i="25"/>
  <c r="T86" i="25"/>
  <c r="U86" i="25"/>
  <c r="V86" i="25"/>
  <c r="W86" i="25"/>
  <c r="X86" i="25"/>
  <c r="Y86" i="25"/>
  <c r="Z86" i="25"/>
  <c r="AA86" i="25"/>
  <c r="AB86" i="25"/>
  <c r="AC86" i="25"/>
  <c r="AD86" i="25"/>
  <c r="AE86" i="25"/>
  <c r="AF86" i="25"/>
  <c r="AG86" i="25"/>
  <c r="AH86" i="25"/>
  <c r="AI86" i="25"/>
  <c r="AJ86" i="25"/>
  <c r="AK86" i="25"/>
  <c r="AL86" i="25"/>
  <c r="AM86" i="25"/>
  <c r="AN86" i="25"/>
  <c r="AO86" i="25"/>
  <c r="AP86" i="25"/>
  <c r="AQ86" i="25"/>
  <c r="AR86" i="25"/>
  <c r="AS86" i="25"/>
  <c r="AT86" i="25"/>
  <c r="AU86" i="25"/>
  <c r="AV86" i="25"/>
  <c r="AW86" i="25"/>
  <c r="AX86" i="25"/>
  <c r="AY86" i="25"/>
  <c r="AX29" i="25"/>
  <c r="AX52" i="25"/>
  <c r="AW29" i="25"/>
  <c r="AW52" i="25"/>
  <c r="AW55" i="25"/>
  <c r="AV29" i="25"/>
  <c r="AV52" i="25"/>
  <c r="AV55" i="25"/>
  <c r="AU29" i="25"/>
  <c r="AU52" i="25"/>
  <c r="AU55" i="25"/>
  <c r="AT29" i="25"/>
  <c r="AT52" i="25"/>
  <c r="AT55" i="25"/>
  <c r="AT74" i="25"/>
  <c r="AS29" i="25"/>
  <c r="AS52" i="25"/>
  <c r="AS55" i="25"/>
  <c r="AR29" i="25"/>
  <c r="AR52" i="25"/>
  <c r="AR55" i="25"/>
  <c r="AQ29" i="25"/>
  <c r="AQ52" i="25"/>
  <c r="AP29" i="25"/>
  <c r="AP52" i="25"/>
  <c r="AO29" i="25"/>
  <c r="AO52" i="25"/>
  <c r="AO55" i="25"/>
  <c r="AN29" i="25"/>
  <c r="AN52" i="25"/>
  <c r="AN55" i="25"/>
  <c r="AN74" i="25"/>
  <c r="AM29" i="25"/>
  <c r="AM52" i="25"/>
  <c r="AM55" i="25"/>
  <c r="AL29" i="25"/>
  <c r="AL52" i="25"/>
  <c r="AL55" i="25"/>
  <c r="AL74" i="25"/>
  <c r="AK29" i="25"/>
  <c r="AK52" i="25"/>
  <c r="AK55" i="25"/>
  <c r="AJ29" i="25"/>
  <c r="AJ52" i="25"/>
  <c r="AJ55" i="25"/>
  <c r="AI29" i="25"/>
  <c r="AI52" i="25"/>
  <c r="AH29" i="25"/>
  <c r="AH52" i="25"/>
  <c r="AH74" i="25"/>
  <c r="AG29" i="25"/>
  <c r="AG52" i="25"/>
  <c r="AG55" i="25"/>
  <c r="AF29" i="25"/>
  <c r="AF52" i="25"/>
  <c r="AF55" i="25"/>
  <c r="AF74" i="25"/>
  <c r="AE29" i="25"/>
  <c r="AE52" i="25"/>
  <c r="AE55" i="25"/>
  <c r="AD29" i="25"/>
  <c r="AD52" i="25"/>
  <c r="AD55" i="25"/>
  <c r="A16" i="26"/>
  <c r="D19" i="31"/>
  <c r="E19" i="31"/>
  <c r="F19" i="31"/>
  <c r="G19" i="31"/>
  <c r="H19" i="31"/>
  <c r="I19" i="31"/>
  <c r="J19" i="31"/>
  <c r="K19" i="31"/>
  <c r="L19" i="31"/>
  <c r="M19" i="31"/>
  <c r="N19" i="31"/>
  <c r="O19" i="31"/>
  <c r="P19" i="31"/>
  <c r="Q19" i="31"/>
  <c r="R19" i="31"/>
  <c r="S19" i="31"/>
  <c r="T19" i="31"/>
  <c r="U19" i="31"/>
  <c r="V19" i="31"/>
  <c r="W19" i="31"/>
  <c r="X19" i="31"/>
  <c r="Y19" i="31"/>
  <c r="Z19" i="31"/>
  <c r="AA19" i="31"/>
  <c r="AB19" i="31"/>
  <c r="AC19" i="31"/>
  <c r="AD19" i="31"/>
  <c r="AE19" i="31"/>
  <c r="AF19" i="31"/>
  <c r="AG19" i="31"/>
  <c r="AH19" i="31"/>
  <c r="AI19" i="31"/>
  <c r="AJ19" i="31"/>
  <c r="AK19" i="31"/>
  <c r="AL19" i="31"/>
  <c r="AM19" i="31"/>
  <c r="AN19" i="31"/>
  <c r="AO19" i="31"/>
  <c r="AP19" i="31"/>
  <c r="AQ19" i="31"/>
  <c r="AR19" i="31"/>
  <c r="AS19" i="31"/>
  <c r="AT19" i="31"/>
  <c r="AU19" i="31"/>
  <c r="AV19" i="31"/>
  <c r="AW19" i="31"/>
  <c r="AX19" i="31"/>
  <c r="AY19" i="31"/>
  <c r="D20" i="31"/>
  <c r="E20" i="31"/>
  <c r="F20" i="31"/>
  <c r="G20" i="31"/>
  <c r="H20" i="31"/>
  <c r="I20" i="31"/>
  <c r="J20" i="31"/>
  <c r="K20" i="31"/>
  <c r="L20" i="31"/>
  <c r="M20" i="31"/>
  <c r="N20" i="31"/>
  <c r="O20" i="31"/>
  <c r="P20" i="31"/>
  <c r="Q20" i="31"/>
  <c r="R20" i="31"/>
  <c r="S20" i="31"/>
  <c r="T20" i="31"/>
  <c r="U20" i="31"/>
  <c r="V20" i="31"/>
  <c r="W20" i="31"/>
  <c r="X20" i="31"/>
  <c r="Y20" i="31"/>
  <c r="Z20" i="31"/>
  <c r="AA20" i="31"/>
  <c r="AB20" i="31"/>
  <c r="AC20" i="31"/>
  <c r="AD20" i="31"/>
  <c r="AE20" i="31"/>
  <c r="AF20" i="31"/>
  <c r="AG20" i="31"/>
  <c r="AH20" i="31"/>
  <c r="AI20" i="31"/>
  <c r="AJ20" i="31"/>
  <c r="AK20" i="31"/>
  <c r="AL20" i="31"/>
  <c r="AM20" i="31"/>
  <c r="AN20" i="31"/>
  <c r="AO20" i="31"/>
  <c r="AP20" i="31"/>
  <c r="AQ20" i="31"/>
  <c r="AR20" i="31"/>
  <c r="AS20" i="31"/>
  <c r="AT20" i="31"/>
  <c r="AU20" i="31"/>
  <c r="AV20" i="31"/>
  <c r="AW20" i="31"/>
  <c r="AX20" i="31"/>
  <c r="AY20" i="31"/>
  <c r="D21" i="31"/>
  <c r="E21" i="31"/>
  <c r="F21" i="31"/>
  <c r="G21" i="31"/>
  <c r="H21" i="31"/>
  <c r="I21" i="31"/>
  <c r="J21" i="31"/>
  <c r="K21" i="31"/>
  <c r="L21" i="31"/>
  <c r="M21" i="31"/>
  <c r="N21" i="31"/>
  <c r="O21" i="31"/>
  <c r="P21" i="31"/>
  <c r="Q21" i="31"/>
  <c r="R21" i="31"/>
  <c r="S21" i="31"/>
  <c r="T21" i="31"/>
  <c r="U21" i="31"/>
  <c r="V21" i="31"/>
  <c r="W21" i="31"/>
  <c r="X21" i="31"/>
  <c r="Y21" i="31"/>
  <c r="Z21" i="31"/>
  <c r="AA21" i="31"/>
  <c r="AB21" i="31"/>
  <c r="AC21" i="31"/>
  <c r="AD21" i="31"/>
  <c r="AE21" i="31"/>
  <c r="AF21" i="31"/>
  <c r="AG21" i="31"/>
  <c r="AH21" i="31"/>
  <c r="AI21" i="31"/>
  <c r="AJ21" i="31"/>
  <c r="AK21" i="31"/>
  <c r="AL21" i="31"/>
  <c r="AM21" i="31"/>
  <c r="AN21" i="31"/>
  <c r="AO21" i="31"/>
  <c r="AP21" i="31"/>
  <c r="AQ21" i="31"/>
  <c r="AR21" i="31"/>
  <c r="AS21" i="31"/>
  <c r="AT21" i="31"/>
  <c r="AU21" i="31"/>
  <c r="AV21" i="31"/>
  <c r="AW21" i="31"/>
  <c r="AX21" i="31"/>
  <c r="AY21" i="31"/>
  <c r="D22" i="31"/>
  <c r="E22" i="31"/>
  <c r="F22" i="31"/>
  <c r="G22" i="31"/>
  <c r="H22" i="31"/>
  <c r="I22" i="31"/>
  <c r="J22" i="31"/>
  <c r="K22" i="31"/>
  <c r="L22" i="31"/>
  <c r="M22" i="31"/>
  <c r="N22" i="31"/>
  <c r="O22" i="31"/>
  <c r="P22" i="31"/>
  <c r="Q22" i="31"/>
  <c r="R22" i="31"/>
  <c r="S22" i="31"/>
  <c r="T22" i="31"/>
  <c r="U22" i="31"/>
  <c r="V22" i="31"/>
  <c r="W22" i="31"/>
  <c r="X22" i="31"/>
  <c r="Y22" i="31"/>
  <c r="Z22" i="31"/>
  <c r="AA22" i="31"/>
  <c r="AB22" i="31"/>
  <c r="AC22" i="31"/>
  <c r="AD22" i="31"/>
  <c r="AE22" i="31"/>
  <c r="AF22" i="31"/>
  <c r="AG22" i="31"/>
  <c r="AH22" i="31"/>
  <c r="AI22" i="31"/>
  <c r="AJ22" i="31"/>
  <c r="AK22" i="31"/>
  <c r="AL22" i="31"/>
  <c r="AM22" i="31"/>
  <c r="AN22" i="31"/>
  <c r="AO22" i="31"/>
  <c r="AP22" i="31"/>
  <c r="AQ22" i="31"/>
  <c r="AR22" i="31"/>
  <c r="AS22" i="31"/>
  <c r="AT22" i="31"/>
  <c r="AU22" i="31"/>
  <c r="AV22" i="31"/>
  <c r="AW22" i="31"/>
  <c r="AX22" i="31"/>
  <c r="AY22" i="31"/>
  <c r="D23" i="31"/>
  <c r="E23" i="31"/>
  <c r="F23" i="31"/>
  <c r="G23" i="31"/>
  <c r="H23" i="31"/>
  <c r="I23" i="31"/>
  <c r="J23" i="31"/>
  <c r="K23" i="31"/>
  <c r="L23" i="31"/>
  <c r="M23" i="31"/>
  <c r="N23" i="31"/>
  <c r="O23" i="31"/>
  <c r="P23" i="31"/>
  <c r="Q23" i="31"/>
  <c r="R23" i="31"/>
  <c r="S23" i="31"/>
  <c r="T23" i="31"/>
  <c r="U23" i="31"/>
  <c r="V23" i="31"/>
  <c r="W23" i="31"/>
  <c r="X23" i="31"/>
  <c r="Y23" i="31"/>
  <c r="Z23" i="31"/>
  <c r="AA23" i="31"/>
  <c r="AB23" i="31"/>
  <c r="AC23" i="31"/>
  <c r="AD23" i="31"/>
  <c r="AE23" i="31"/>
  <c r="AF23" i="31"/>
  <c r="AG23" i="31"/>
  <c r="AH23" i="31"/>
  <c r="AI23" i="31"/>
  <c r="AJ23" i="31"/>
  <c r="AK23" i="31"/>
  <c r="AL23" i="31"/>
  <c r="AM23" i="31"/>
  <c r="AN23" i="31"/>
  <c r="AO23" i="31"/>
  <c r="AP23" i="31"/>
  <c r="AQ23" i="31"/>
  <c r="AR23" i="31"/>
  <c r="AS23" i="31"/>
  <c r="AT23" i="31"/>
  <c r="AU23" i="31"/>
  <c r="AV23" i="31"/>
  <c r="AW23" i="31"/>
  <c r="AX23" i="31"/>
  <c r="AY23" i="31"/>
  <c r="D24" i="31"/>
  <c r="E24" i="31"/>
  <c r="F24" i="31"/>
  <c r="G24" i="31"/>
  <c r="H24" i="31"/>
  <c r="I24" i="31"/>
  <c r="J24" i="31"/>
  <c r="K24" i="31"/>
  <c r="L24" i="31"/>
  <c r="M24" i="31"/>
  <c r="N24" i="31"/>
  <c r="O24" i="31"/>
  <c r="P24" i="31"/>
  <c r="Q24" i="31"/>
  <c r="R24" i="31"/>
  <c r="S24" i="31"/>
  <c r="T24" i="31"/>
  <c r="U24" i="31"/>
  <c r="V24" i="31"/>
  <c r="W24" i="31"/>
  <c r="X24" i="31"/>
  <c r="Y24" i="31"/>
  <c r="Z24" i="31"/>
  <c r="AA24" i="31"/>
  <c r="AB24" i="31"/>
  <c r="AC24" i="31"/>
  <c r="AD24" i="31"/>
  <c r="AE24" i="31"/>
  <c r="AF24" i="31"/>
  <c r="AG24" i="31"/>
  <c r="AH24" i="31"/>
  <c r="AI24" i="31"/>
  <c r="AJ24" i="31"/>
  <c r="AK24" i="31"/>
  <c r="AL24" i="31"/>
  <c r="AM24" i="31"/>
  <c r="AN24" i="31"/>
  <c r="AO24" i="31"/>
  <c r="AP24" i="31"/>
  <c r="AQ24" i="31"/>
  <c r="AR24" i="31"/>
  <c r="AS24" i="31"/>
  <c r="AT24" i="31"/>
  <c r="AU24" i="31"/>
  <c r="AV24" i="31"/>
  <c r="AW24" i="31"/>
  <c r="AX24" i="31"/>
  <c r="AY24" i="31"/>
  <c r="D25" i="31"/>
  <c r="E25" i="31"/>
  <c r="F25" i="31"/>
  <c r="G25" i="31"/>
  <c r="H25" i="31"/>
  <c r="I25" i="31"/>
  <c r="J25" i="31"/>
  <c r="K25" i="31"/>
  <c r="L25" i="31"/>
  <c r="M25" i="31"/>
  <c r="N25" i="31"/>
  <c r="O25" i="31"/>
  <c r="P25" i="31"/>
  <c r="Q25" i="31"/>
  <c r="R25" i="31"/>
  <c r="S25" i="31"/>
  <c r="T25" i="31"/>
  <c r="U25" i="31"/>
  <c r="V25" i="31"/>
  <c r="W25" i="31"/>
  <c r="X25" i="31"/>
  <c r="Y25" i="31"/>
  <c r="Z25" i="31"/>
  <c r="AA25" i="31"/>
  <c r="AB25" i="31"/>
  <c r="AC25" i="31"/>
  <c r="AD25" i="31"/>
  <c r="AE25" i="31"/>
  <c r="AF25" i="31"/>
  <c r="AG25" i="31"/>
  <c r="AH25" i="31"/>
  <c r="AI25" i="31"/>
  <c r="AJ25" i="31"/>
  <c r="AK25" i="31"/>
  <c r="AL25" i="31"/>
  <c r="AM25" i="31"/>
  <c r="AN25" i="31"/>
  <c r="AO25" i="31"/>
  <c r="AP25" i="31"/>
  <c r="AQ25" i="31"/>
  <c r="AR25" i="31"/>
  <c r="AS25" i="31"/>
  <c r="AT25" i="31"/>
  <c r="AU25" i="31"/>
  <c r="AV25" i="31"/>
  <c r="AW25" i="31"/>
  <c r="AX25" i="31"/>
  <c r="AY25" i="31"/>
  <c r="D26" i="31"/>
  <c r="E26" i="31"/>
  <c r="F26" i="31"/>
  <c r="G26" i="31"/>
  <c r="H26" i="31"/>
  <c r="I26" i="31"/>
  <c r="J26" i="31"/>
  <c r="K26" i="31"/>
  <c r="L26" i="31"/>
  <c r="M26" i="31"/>
  <c r="N26" i="31"/>
  <c r="O26" i="31"/>
  <c r="P26" i="31"/>
  <c r="Q26" i="31"/>
  <c r="R26" i="31"/>
  <c r="S26" i="31"/>
  <c r="T26" i="31"/>
  <c r="U26" i="31"/>
  <c r="V26" i="31"/>
  <c r="W26" i="31"/>
  <c r="X26" i="31"/>
  <c r="Y26" i="31"/>
  <c r="Z26" i="31"/>
  <c r="AA26" i="31"/>
  <c r="AB26" i="31"/>
  <c r="AC26" i="31"/>
  <c r="AD26" i="31"/>
  <c r="AE26" i="31"/>
  <c r="AF26" i="31"/>
  <c r="AG26" i="31"/>
  <c r="AH26" i="31"/>
  <c r="AI26" i="31"/>
  <c r="AJ26" i="31"/>
  <c r="AK26" i="31"/>
  <c r="AL26" i="31"/>
  <c r="AM26" i="31"/>
  <c r="AN26" i="31"/>
  <c r="AO26" i="31"/>
  <c r="AP26" i="31"/>
  <c r="AQ26" i="31"/>
  <c r="AR26" i="31"/>
  <c r="AS26" i="31"/>
  <c r="AT26" i="31"/>
  <c r="AU26" i="31"/>
  <c r="AV26" i="31"/>
  <c r="AW26" i="31"/>
  <c r="AX26" i="31"/>
  <c r="AY26" i="31"/>
  <c r="D27" i="31"/>
  <c r="E27" i="31"/>
  <c r="F27" i="31"/>
  <c r="G27" i="31"/>
  <c r="H27" i="31"/>
  <c r="I27" i="31"/>
  <c r="J27" i="31"/>
  <c r="K27" i="31"/>
  <c r="L27" i="31"/>
  <c r="M27" i="31"/>
  <c r="N27" i="31"/>
  <c r="O27" i="31"/>
  <c r="P27" i="31"/>
  <c r="Q27" i="31"/>
  <c r="R27" i="31"/>
  <c r="S27" i="31"/>
  <c r="T27" i="31"/>
  <c r="U27" i="31"/>
  <c r="V27" i="31"/>
  <c r="W27" i="31"/>
  <c r="X27" i="31"/>
  <c r="Y27" i="31"/>
  <c r="Z27" i="31"/>
  <c r="AA27" i="31"/>
  <c r="AB27" i="31"/>
  <c r="AC27" i="31"/>
  <c r="AD27" i="31"/>
  <c r="AE27" i="31"/>
  <c r="AF27" i="31"/>
  <c r="AG27" i="31"/>
  <c r="AH27" i="31"/>
  <c r="AI27" i="31"/>
  <c r="AJ27" i="31"/>
  <c r="AK27" i="31"/>
  <c r="AL27" i="31"/>
  <c r="AM27" i="31"/>
  <c r="AN27" i="31"/>
  <c r="AO27" i="31"/>
  <c r="AP27" i="31"/>
  <c r="AQ27" i="31"/>
  <c r="AR27" i="31"/>
  <c r="AS27" i="31"/>
  <c r="AT27" i="31"/>
  <c r="AU27" i="31"/>
  <c r="AV27" i="31"/>
  <c r="AW27" i="31"/>
  <c r="AX27" i="31"/>
  <c r="AY27" i="31"/>
  <c r="D28" i="31"/>
  <c r="E28" i="31"/>
  <c r="F28" i="31"/>
  <c r="G28" i="31"/>
  <c r="H28" i="31"/>
  <c r="I28" i="31"/>
  <c r="J28" i="31"/>
  <c r="K28" i="31"/>
  <c r="L28" i="31"/>
  <c r="M28" i="31"/>
  <c r="N28" i="31"/>
  <c r="O28" i="31"/>
  <c r="P28" i="31"/>
  <c r="Q28" i="31"/>
  <c r="R28" i="31"/>
  <c r="S28" i="31"/>
  <c r="T28" i="31"/>
  <c r="U28" i="31"/>
  <c r="V28" i="31"/>
  <c r="W28" i="31"/>
  <c r="X28" i="31"/>
  <c r="Y28" i="31"/>
  <c r="Z28" i="31"/>
  <c r="AA28" i="31"/>
  <c r="AB28" i="31"/>
  <c r="AC28" i="31"/>
  <c r="AD28" i="31"/>
  <c r="AE28" i="31"/>
  <c r="AF28" i="31"/>
  <c r="AG28" i="31"/>
  <c r="AH28" i="31"/>
  <c r="AI28" i="31"/>
  <c r="AJ28" i="31"/>
  <c r="AK28" i="31"/>
  <c r="AL28" i="31"/>
  <c r="AM28" i="31"/>
  <c r="AN28" i="31"/>
  <c r="AO28" i="31"/>
  <c r="AP28" i="31"/>
  <c r="AQ28" i="31"/>
  <c r="AR28" i="31"/>
  <c r="AS28" i="31"/>
  <c r="AT28" i="31"/>
  <c r="AU28" i="31"/>
  <c r="AV28" i="31"/>
  <c r="AW28" i="31"/>
  <c r="AX28" i="31"/>
  <c r="AY28" i="31"/>
  <c r="D29" i="31"/>
  <c r="E29" i="31"/>
  <c r="F29" i="31"/>
  <c r="G29" i="31"/>
  <c r="H29" i="31"/>
  <c r="I29" i="31"/>
  <c r="J29" i="31"/>
  <c r="K29" i="31"/>
  <c r="L29" i="31"/>
  <c r="M29" i="31"/>
  <c r="N29" i="31"/>
  <c r="O29" i="31"/>
  <c r="P29" i="31"/>
  <c r="Q29" i="31"/>
  <c r="R29" i="31"/>
  <c r="S29" i="31"/>
  <c r="T29" i="31"/>
  <c r="U29" i="31"/>
  <c r="V29" i="31"/>
  <c r="W29" i="31"/>
  <c r="X29" i="31"/>
  <c r="Y29" i="31"/>
  <c r="Z29" i="31"/>
  <c r="AA29" i="31"/>
  <c r="AB29" i="31"/>
  <c r="AC29" i="31"/>
  <c r="AD29" i="31"/>
  <c r="AE29" i="31"/>
  <c r="AF29" i="31"/>
  <c r="AG29" i="31"/>
  <c r="AH29" i="31"/>
  <c r="AI29" i="31"/>
  <c r="AJ29" i="31"/>
  <c r="AK29" i="31"/>
  <c r="AL29" i="31"/>
  <c r="AM29" i="31"/>
  <c r="AN29" i="31"/>
  <c r="AO29" i="31"/>
  <c r="AP29" i="31"/>
  <c r="AQ29" i="31"/>
  <c r="AR29" i="31"/>
  <c r="AS29" i="31"/>
  <c r="AT29" i="31"/>
  <c r="AU29" i="31"/>
  <c r="AV29" i="31"/>
  <c r="AW29" i="31"/>
  <c r="AX29" i="31"/>
  <c r="AY29" i="31"/>
  <c r="D30" i="31"/>
  <c r="E30" i="31"/>
  <c r="F30" i="31"/>
  <c r="G30" i="31"/>
  <c r="H30" i="31"/>
  <c r="I30" i="31"/>
  <c r="J30" i="31"/>
  <c r="K30" i="31"/>
  <c r="L30" i="31"/>
  <c r="M30" i="31"/>
  <c r="N30" i="31"/>
  <c r="O30" i="31"/>
  <c r="P30" i="31"/>
  <c r="Q30" i="31"/>
  <c r="R30" i="31"/>
  <c r="S30" i="31"/>
  <c r="T30" i="31"/>
  <c r="U30" i="31"/>
  <c r="V30" i="31"/>
  <c r="W30" i="31"/>
  <c r="X30" i="31"/>
  <c r="Y30" i="31"/>
  <c r="Z30" i="31"/>
  <c r="AA30" i="31"/>
  <c r="AB30" i="31"/>
  <c r="AC30" i="31"/>
  <c r="AD30" i="31"/>
  <c r="AE30" i="31"/>
  <c r="AF30" i="31"/>
  <c r="AG30" i="31"/>
  <c r="AH30" i="31"/>
  <c r="AI30" i="31"/>
  <c r="AJ30" i="31"/>
  <c r="AK30" i="31"/>
  <c r="AL30" i="31"/>
  <c r="AM30" i="31"/>
  <c r="AN30" i="31"/>
  <c r="AO30" i="31"/>
  <c r="AP30" i="31"/>
  <c r="AQ30" i="31"/>
  <c r="AR30" i="31"/>
  <c r="AS30" i="31"/>
  <c r="AT30" i="31"/>
  <c r="AU30" i="31"/>
  <c r="AV30" i="31"/>
  <c r="AW30" i="31"/>
  <c r="AX30" i="31"/>
  <c r="AY30" i="31"/>
  <c r="D41" i="31"/>
  <c r="E41" i="31"/>
  <c r="F41" i="31"/>
  <c r="G41" i="31"/>
  <c r="H41" i="31"/>
  <c r="I41" i="31"/>
  <c r="J41" i="31"/>
  <c r="K41" i="31"/>
  <c r="L41" i="31"/>
  <c r="M41" i="31"/>
  <c r="N41" i="31"/>
  <c r="O41" i="31"/>
  <c r="P41" i="31"/>
  <c r="Q41" i="31"/>
  <c r="R41" i="31"/>
  <c r="S41" i="31"/>
  <c r="T41" i="31"/>
  <c r="U41" i="31"/>
  <c r="V41" i="31"/>
  <c r="W41" i="31"/>
  <c r="X41" i="31"/>
  <c r="Y41" i="31"/>
  <c r="Z41" i="31"/>
  <c r="AA41" i="31"/>
  <c r="AB41" i="31"/>
  <c r="AC41" i="31"/>
  <c r="AD41" i="31"/>
  <c r="AE41" i="31"/>
  <c r="AF41" i="31"/>
  <c r="AG41" i="31"/>
  <c r="AH41" i="31"/>
  <c r="AI41" i="31"/>
  <c r="AJ41" i="31"/>
  <c r="AK41" i="31"/>
  <c r="AL41" i="31"/>
  <c r="AM41" i="31"/>
  <c r="AN41" i="31"/>
  <c r="AO41" i="31"/>
  <c r="AP41" i="31"/>
  <c r="AQ41" i="31"/>
  <c r="AR41" i="31"/>
  <c r="AS41" i="31"/>
  <c r="AT41" i="31"/>
  <c r="AU41" i="31"/>
  <c r="AV41" i="31"/>
  <c r="AW41" i="31"/>
  <c r="AX41" i="31"/>
  <c r="AY41" i="31"/>
  <c r="D53" i="31"/>
  <c r="E53" i="31"/>
  <c r="F53" i="31"/>
  <c r="G53" i="31"/>
  <c r="H53" i="31"/>
  <c r="I53" i="31"/>
  <c r="J53" i="31"/>
  <c r="K53" i="31"/>
  <c r="L53" i="31"/>
  <c r="M53" i="31"/>
  <c r="N53" i="31"/>
  <c r="O53" i="31"/>
  <c r="P53" i="31"/>
  <c r="Q53" i="31"/>
  <c r="R53" i="31"/>
  <c r="S53" i="31"/>
  <c r="T53" i="31"/>
  <c r="U53" i="31"/>
  <c r="V53" i="31"/>
  <c r="W53" i="31"/>
  <c r="X53" i="31"/>
  <c r="Y53" i="31"/>
  <c r="Z53" i="31"/>
  <c r="AA53" i="31"/>
  <c r="AB53" i="31"/>
  <c r="AC53" i="31"/>
  <c r="AD53" i="31"/>
  <c r="AE53" i="31"/>
  <c r="AF53" i="31"/>
  <c r="AG53" i="31"/>
  <c r="AH53" i="31"/>
  <c r="AI53" i="31"/>
  <c r="AJ53" i="31"/>
  <c r="AK53" i="31"/>
  <c r="AL53" i="31"/>
  <c r="AM53" i="31"/>
  <c r="AN53" i="31"/>
  <c r="AO53" i="31"/>
  <c r="AP53" i="31"/>
  <c r="AQ53" i="31"/>
  <c r="AR53" i="31"/>
  <c r="AS53" i="31"/>
  <c r="AT53" i="31"/>
  <c r="AU53" i="31"/>
  <c r="AV53" i="31"/>
  <c r="AW53" i="31"/>
  <c r="AX53" i="31"/>
  <c r="AY53" i="31"/>
  <c r="D75" i="31"/>
  <c r="E75" i="31"/>
  <c r="F75" i="31"/>
  <c r="G75" i="31"/>
  <c r="H75" i="31"/>
  <c r="I75" i="31"/>
  <c r="J75" i="31"/>
  <c r="K75" i="31"/>
  <c r="L75" i="31"/>
  <c r="M75" i="31"/>
  <c r="N75" i="31"/>
  <c r="O75" i="31"/>
  <c r="P75" i="31"/>
  <c r="Q75" i="31"/>
  <c r="R75" i="31"/>
  <c r="S75" i="31"/>
  <c r="T75" i="31"/>
  <c r="U75" i="31"/>
  <c r="V75" i="31"/>
  <c r="W75" i="31"/>
  <c r="X75" i="31"/>
  <c r="Y75" i="31"/>
  <c r="Z75" i="31"/>
  <c r="AA75" i="31"/>
  <c r="AB75" i="31"/>
  <c r="AC75" i="31"/>
  <c r="AD75" i="31"/>
  <c r="AE75" i="31"/>
  <c r="AF75" i="31"/>
  <c r="AG75" i="31"/>
  <c r="AH75" i="31"/>
  <c r="AI75" i="31"/>
  <c r="AJ75" i="31"/>
  <c r="AK75" i="31"/>
  <c r="AL75" i="31"/>
  <c r="AM75" i="31"/>
  <c r="AN75" i="31"/>
  <c r="AO75" i="31"/>
  <c r="AP75" i="31"/>
  <c r="AQ75" i="31"/>
  <c r="AR75" i="31"/>
  <c r="AS75" i="31"/>
  <c r="AT75" i="31"/>
  <c r="AU75" i="31"/>
  <c r="AV75" i="31"/>
  <c r="AW75" i="31"/>
  <c r="AX75" i="31"/>
  <c r="AY75" i="31"/>
  <c r="D88" i="31"/>
  <c r="E88" i="31"/>
  <c r="F88" i="31"/>
  <c r="G88" i="31"/>
  <c r="H88" i="31"/>
  <c r="I88" i="31"/>
  <c r="J88" i="31"/>
  <c r="K88" i="31"/>
  <c r="L88" i="31"/>
  <c r="M88" i="31"/>
  <c r="N88" i="31"/>
  <c r="O88" i="31"/>
  <c r="P88" i="31"/>
  <c r="Q88" i="31"/>
  <c r="R88" i="31"/>
  <c r="S88" i="31"/>
  <c r="T88" i="31"/>
  <c r="U88" i="31"/>
  <c r="V88" i="31"/>
  <c r="W88" i="31"/>
  <c r="X88" i="31"/>
  <c r="Y88" i="31"/>
  <c r="Z88" i="31"/>
  <c r="AA88" i="31"/>
  <c r="AB88" i="31"/>
  <c r="AC88" i="31"/>
  <c r="AD88" i="31"/>
  <c r="AE88" i="31"/>
  <c r="AF88" i="31"/>
  <c r="AG88" i="31"/>
  <c r="AH88" i="31"/>
  <c r="AI88" i="31"/>
  <c r="AJ88" i="31"/>
  <c r="AK88" i="31"/>
  <c r="AL88" i="31"/>
  <c r="AM88" i="31"/>
  <c r="AN88" i="31"/>
  <c r="AO88" i="31"/>
  <c r="AP88" i="31"/>
  <c r="AQ88" i="31"/>
  <c r="AR88" i="31"/>
  <c r="AS88" i="31"/>
  <c r="AT88" i="31"/>
  <c r="AU88" i="31"/>
  <c r="AV88" i="31"/>
  <c r="AW88" i="31"/>
  <c r="AX88" i="31"/>
  <c r="AY88" i="31"/>
  <c r="C30" i="30"/>
  <c r="D30" i="30"/>
  <c r="E30" i="30"/>
  <c r="F30" i="30"/>
  <c r="G30" i="30"/>
  <c r="H30" i="30"/>
  <c r="I30" i="30"/>
  <c r="J30" i="30"/>
  <c r="K30" i="30"/>
  <c r="L30" i="30"/>
  <c r="M30" i="30"/>
  <c r="N30" i="30"/>
  <c r="O30" i="30"/>
  <c r="P30" i="30"/>
  <c r="Q30" i="30"/>
  <c r="R30" i="30"/>
  <c r="S30" i="30"/>
  <c r="T30" i="30"/>
  <c r="U30" i="30"/>
  <c r="V30" i="30"/>
  <c r="W30" i="30"/>
  <c r="X30" i="30"/>
  <c r="Y30" i="30"/>
  <c r="Z30" i="30"/>
  <c r="AA30" i="30"/>
  <c r="AB30" i="30"/>
  <c r="AC30" i="30"/>
  <c r="AD30" i="30"/>
  <c r="AE30" i="30"/>
  <c r="AF30" i="30"/>
  <c r="AG30" i="30"/>
  <c r="AH30" i="30"/>
  <c r="AI30" i="30"/>
  <c r="AJ30" i="30"/>
  <c r="AK30" i="30"/>
  <c r="AL30" i="30"/>
  <c r="AM30" i="30"/>
  <c r="AN30" i="30"/>
  <c r="AO30" i="30"/>
  <c r="AP30" i="30"/>
  <c r="AQ30" i="30"/>
  <c r="AR30" i="30"/>
  <c r="AS30" i="30"/>
  <c r="AT30" i="30"/>
  <c r="AU30" i="30"/>
  <c r="AV30" i="30"/>
  <c r="AW30" i="30"/>
  <c r="AX30" i="30"/>
  <c r="AY30" i="30"/>
  <c r="C41" i="30"/>
  <c r="D41" i="30"/>
  <c r="E41" i="30"/>
  <c r="F41" i="30"/>
  <c r="G41" i="30"/>
  <c r="H41" i="30"/>
  <c r="I41" i="30"/>
  <c r="J41" i="30"/>
  <c r="K41" i="30"/>
  <c r="L41" i="30"/>
  <c r="M41" i="30"/>
  <c r="N41" i="30"/>
  <c r="O41" i="30"/>
  <c r="P41" i="30"/>
  <c r="Q41" i="30"/>
  <c r="R41" i="30"/>
  <c r="S41" i="30"/>
  <c r="T41" i="30"/>
  <c r="U41" i="30"/>
  <c r="V41" i="30"/>
  <c r="W41" i="30"/>
  <c r="X41" i="30"/>
  <c r="Y41" i="30"/>
  <c r="Z41" i="30"/>
  <c r="AA41" i="30"/>
  <c r="AB41" i="30"/>
  <c r="AC41" i="30"/>
  <c r="AD41" i="30"/>
  <c r="AE41" i="30"/>
  <c r="AF41" i="30"/>
  <c r="AG41" i="30"/>
  <c r="AH41" i="30"/>
  <c r="AI41" i="30"/>
  <c r="AJ41" i="30"/>
  <c r="AK41" i="30"/>
  <c r="AL41" i="30"/>
  <c r="AM41" i="30"/>
  <c r="AN41" i="30"/>
  <c r="AO41" i="30"/>
  <c r="AP41" i="30"/>
  <c r="AQ41" i="30"/>
  <c r="AR41" i="30"/>
  <c r="AS41" i="30"/>
  <c r="AT41" i="30"/>
  <c r="AU41" i="30"/>
  <c r="AV41" i="30"/>
  <c r="AW41" i="30"/>
  <c r="AX41" i="30"/>
  <c r="AY41" i="30"/>
  <c r="D53" i="29"/>
  <c r="E53" i="29"/>
  <c r="F53" i="29"/>
  <c r="G53" i="29"/>
  <c r="D75" i="29"/>
  <c r="D88" i="29"/>
  <c r="E88" i="29"/>
  <c r="F88" i="29"/>
  <c r="F88" i="30"/>
  <c r="G88" i="29"/>
  <c r="D30" i="29"/>
  <c r="E30" i="29"/>
  <c r="F30" i="29"/>
  <c r="G30" i="29"/>
  <c r="H30" i="29"/>
  <c r="I30" i="29"/>
  <c r="J30" i="29"/>
  <c r="K30" i="29"/>
  <c r="L30" i="29"/>
  <c r="M30" i="29"/>
  <c r="N30" i="29"/>
  <c r="O30" i="29"/>
  <c r="P30" i="29"/>
  <c r="Q30" i="29"/>
  <c r="R30" i="29"/>
  <c r="S30" i="29"/>
  <c r="T30" i="29"/>
  <c r="U30" i="29"/>
  <c r="V30" i="29"/>
  <c r="W30" i="29"/>
  <c r="X30" i="29"/>
  <c r="Y30" i="29"/>
  <c r="Z30" i="29"/>
  <c r="AA30" i="29"/>
  <c r="AB30" i="29"/>
  <c r="AC30" i="29"/>
  <c r="AD30" i="29"/>
  <c r="AE30" i="29"/>
  <c r="AF30" i="29"/>
  <c r="AG30" i="29"/>
  <c r="AH30" i="29"/>
  <c r="AI30" i="29"/>
  <c r="AJ30" i="29"/>
  <c r="AK30" i="29"/>
  <c r="AL30" i="29"/>
  <c r="AM30" i="29"/>
  <c r="AN30" i="29"/>
  <c r="AO30" i="29"/>
  <c r="AP30" i="29"/>
  <c r="AQ30" i="29"/>
  <c r="AR30" i="29"/>
  <c r="AS30" i="29"/>
  <c r="AT30" i="29"/>
  <c r="AU30" i="29"/>
  <c r="AV30" i="29"/>
  <c r="AW30" i="29"/>
  <c r="AX30" i="29"/>
  <c r="AY30" i="29"/>
  <c r="D41" i="29"/>
  <c r="E41" i="29"/>
  <c r="F41" i="29"/>
  <c r="G41" i="29"/>
  <c r="H41" i="29"/>
  <c r="I41" i="29"/>
  <c r="J41" i="29"/>
  <c r="K41" i="29"/>
  <c r="L41" i="29"/>
  <c r="M41" i="29"/>
  <c r="N41" i="29"/>
  <c r="O41" i="29"/>
  <c r="P41" i="29"/>
  <c r="Q41" i="29"/>
  <c r="R41" i="29"/>
  <c r="S41" i="29"/>
  <c r="T41" i="29"/>
  <c r="U41" i="29"/>
  <c r="V41" i="29"/>
  <c r="W41" i="29"/>
  <c r="X41" i="29"/>
  <c r="Y41" i="29"/>
  <c r="Z41" i="29"/>
  <c r="AA41" i="29"/>
  <c r="AB41" i="29"/>
  <c r="AC41" i="29"/>
  <c r="AD41" i="29"/>
  <c r="AE41" i="29"/>
  <c r="AF41" i="29"/>
  <c r="AG41" i="29"/>
  <c r="AH41" i="29"/>
  <c r="AI41" i="29"/>
  <c r="AJ41" i="29"/>
  <c r="AK41" i="29"/>
  <c r="AL41" i="29"/>
  <c r="AM41" i="29"/>
  <c r="AN41" i="29"/>
  <c r="AO41" i="29"/>
  <c r="AP41" i="29"/>
  <c r="AQ41" i="29"/>
  <c r="AR41" i="29"/>
  <c r="AS41" i="29"/>
  <c r="AT41" i="29"/>
  <c r="AU41" i="29"/>
  <c r="AV41" i="29"/>
  <c r="AW41" i="29"/>
  <c r="AX41" i="29"/>
  <c r="AY41" i="29"/>
  <c r="C30" i="35"/>
  <c r="D30" i="35"/>
  <c r="E30" i="35"/>
  <c r="F30" i="35"/>
  <c r="G30" i="35"/>
  <c r="H30" i="35"/>
  <c r="I30" i="35"/>
  <c r="J30" i="35"/>
  <c r="K30" i="35"/>
  <c r="L30" i="35"/>
  <c r="M30" i="35"/>
  <c r="N30" i="35"/>
  <c r="O30" i="35"/>
  <c r="P30" i="35"/>
  <c r="Q30" i="35"/>
  <c r="R30" i="35"/>
  <c r="S30" i="35"/>
  <c r="T30" i="35"/>
  <c r="U30" i="35"/>
  <c r="V30" i="35"/>
  <c r="W30" i="35"/>
  <c r="X30" i="35"/>
  <c r="Y30" i="35"/>
  <c r="Z30" i="35"/>
  <c r="AA30" i="35"/>
  <c r="AB30" i="35"/>
  <c r="AC30" i="35"/>
  <c r="AD30" i="35"/>
  <c r="AE30" i="35"/>
  <c r="AF30" i="35"/>
  <c r="AG30" i="35"/>
  <c r="AH30" i="35"/>
  <c r="AI30" i="35"/>
  <c r="AJ30" i="35"/>
  <c r="AK30" i="35"/>
  <c r="AL30" i="35"/>
  <c r="AM30" i="35"/>
  <c r="AN30" i="35"/>
  <c r="AO30" i="35"/>
  <c r="AP30" i="35"/>
  <c r="AQ30" i="35"/>
  <c r="AR30" i="35"/>
  <c r="AS30" i="35"/>
  <c r="AT30" i="35"/>
  <c r="AU30" i="35"/>
  <c r="AV30" i="35"/>
  <c r="AW30" i="35"/>
  <c r="AX30" i="35"/>
  <c r="AY30" i="35"/>
  <c r="C41" i="35"/>
  <c r="D41" i="35"/>
  <c r="E41" i="35"/>
  <c r="F41" i="35"/>
  <c r="G41" i="35"/>
  <c r="H41" i="35"/>
  <c r="I41" i="35"/>
  <c r="J41" i="35"/>
  <c r="K41" i="35"/>
  <c r="L41" i="35"/>
  <c r="M41" i="35"/>
  <c r="N41" i="35"/>
  <c r="O41" i="35"/>
  <c r="P41" i="35"/>
  <c r="Q41" i="35"/>
  <c r="R41" i="35"/>
  <c r="S41" i="35"/>
  <c r="T41" i="35"/>
  <c r="U41" i="35"/>
  <c r="V41" i="35"/>
  <c r="W41" i="35"/>
  <c r="X41" i="35"/>
  <c r="Y41" i="35"/>
  <c r="Z41" i="35"/>
  <c r="AA41" i="35"/>
  <c r="AB41" i="35"/>
  <c r="AC41" i="35"/>
  <c r="AD41" i="35"/>
  <c r="AE41" i="35"/>
  <c r="AF41" i="35"/>
  <c r="AG41" i="35"/>
  <c r="AH41" i="35"/>
  <c r="AI41" i="35"/>
  <c r="AJ41" i="35"/>
  <c r="AK41" i="35"/>
  <c r="AL41" i="35"/>
  <c r="AM41" i="35"/>
  <c r="AN41" i="35"/>
  <c r="AO41" i="35"/>
  <c r="AP41" i="35"/>
  <c r="AQ41" i="35"/>
  <c r="AR41" i="35"/>
  <c r="AS41" i="35"/>
  <c r="AT41" i="35"/>
  <c r="AU41" i="35"/>
  <c r="AV41" i="35"/>
  <c r="AW41" i="35"/>
  <c r="AX41" i="35"/>
  <c r="AY41" i="35"/>
  <c r="C53" i="35"/>
  <c r="D53" i="35"/>
  <c r="E53" i="35"/>
  <c r="F53" i="35"/>
  <c r="G53" i="35"/>
  <c r="H53" i="35"/>
  <c r="I53" i="35"/>
  <c r="J53" i="35"/>
  <c r="K53" i="35"/>
  <c r="L53" i="35"/>
  <c r="M53" i="35"/>
  <c r="N53" i="35"/>
  <c r="O53" i="35"/>
  <c r="P53" i="35"/>
  <c r="Q53" i="35"/>
  <c r="R53" i="35"/>
  <c r="S53" i="35"/>
  <c r="T53" i="35"/>
  <c r="U53" i="35"/>
  <c r="V53" i="35"/>
  <c r="W53" i="35"/>
  <c r="X53" i="35"/>
  <c r="Y53" i="35"/>
  <c r="Z53" i="35"/>
  <c r="AA53" i="35"/>
  <c r="AB53" i="35"/>
  <c r="AC53" i="35"/>
  <c r="AD53" i="35"/>
  <c r="AE53" i="35"/>
  <c r="AF53" i="35"/>
  <c r="AG53" i="35"/>
  <c r="AH53" i="35"/>
  <c r="AI53" i="35"/>
  <c r="AJ53" i="35"/>
  <c r="AK53" i="35"/>
  <c r="AL53" i="35"/>
  <c r="AM53" i="35"/>
  <c r="AN53" i="35"/>
  <c r="AO53" i="35"/>
  <c r="AP53" i="35"/>
  <c r="AQ53" i="35"/>
  <c r="AR53" i="35"/>
  <c r="AS53" i="35"/>
  <c r="AT53" i="35"/>
  <c r="AU53" i="35"/>
  <c r="AV53" i="35"/>
  <c r="AW53" i="35"/>
  <c r="AX53" i="35"/>
  <c r="AY53" i="35"/>
  <c r="C75" i="35"/>
  <c r="D75" i="35"/>
  <c r="E75" i="35"/>
  <c r="F75" i="35"/>
  <c r="G75" i="35"/>
  <c r="H75" i="35"/>
  <c r="I75" i="35"/>
  <c r="J75" i="35"/>
  <c r="K75" i="35"/>
  <c r="L75" i="35"/>
  <c r="M75" i="35"/>
  <c r="N75" i="35"/>
  <c r="O75" i="35"/>
  <c r="P75" i="35"/>
  <c r="Q75" i="35"/>
  <c r="R75" i="35"/>
  <c r="S75" i="35"/>
  <c r="T75" i="35"/>
  <c r="U75" i="35"/>
  <c r="V75" i="35"/>
  <c r="W75" i="35"/>
  <c r="X75" i="35"/>
  <c r="Y75" i="35"/>
  <c r="Z75" i="35"/>
  <c r="AA75" i="35"/>
  <c r="AB75" i="35"/>
  <c r="AC75" i="35"/>
  <c r="AD75" i="35"/>
  <c r="AE75" i="35"/>
  <c r="AF75" i="35"/>
  <c r="AG75" i="35"/>
  <c r="AH75" i="35"/>
  <c r="AI75" i="35"/>
  <c r="AJ75" i="35"/>
  <c r="AK75" i="35"/>
  <c r="AL75" i="35"/>
  <c r="AM75" i="35"/>
  <c r="AN75" i="35"/>
  <c r="AO75" i="35"/>
  <c r="AP75" i="35"/>
  <c r="AQ75" i="35"/>
  <c r="AR75" i="35"/>
  <c r="AS75" i="35"/>
  <c r="AT75" i="35"/>
  <c r="AU75" i="35"/>
  <c r="AV75" i="35"/>
  <c r="AW75" i="35"/>
  <c r="AX75" i="35"/>
  <c r="AY75" i="35"/>
  <c r="C88" i="35"/>
  <c r="D88" i="35"/>
  <c r="E88" i="35"/>
  <c r="F88" i="35"/>
  <c r="G88" i="35"/>
  <c r="H88" i="35"/>
  <c r="I88" i="35"/>
  <c r="J88" i="35"/>
  <c r="K88" i="35"/>
  <c r="L88" i="35"/>
  <c r="M88" i="35"/>
  <c r="N88" i="35"/>
  <c r="O88" i="35"/>
  <c r="P88" i="35"/>
  <c r="Q88" i="35"/>
  <c r="R88" i="35"/>
  <c r="S88" i="35"/>
  <c r="T88" i="35"/>
  <c r="U88" i="35"/>
  <c r="V88" i="35"/>
  <c r="W88" i="35"/>
  <c r="X88" i="35"/>
  <c r="Y88" i="35"/>
  <c r="Z88" i="35"/>
  <c r="AA88" i="35"/>
  <c r="AB88" i="35"/>
  <c r="AC88" i="35"/>
  <c r="AD88" i="35"/>
  <c r="AE88" i="35"/>
  <c r="AF88" i="35"/>
  <c r="AG88" i="35"/>
  <c r="AH88" i="35"/>
  <c r="AI88" i="35"/>
  <c r="AJ88" i="35"/>
  <c r="AK88" i="35"/>
  <c r="AL88" i="35"/>
  <c r="AM88" i="35"/>
  <c r="AN88" i="35"/>
  <c r="AO88" i="35"/>
  <c r="AP88" i="35"/>
  <c r="AQ88" i="35"/>
  <c r="AR88" i="35"/>
  <c r="AS88" i="35"/>
  <c r="AT88" i="35"/>
  <c r="AU88" i="35"/>
  <c r="AV88" i="35"/>
  <c r="AW88" i="35"/>
  <c r="AX88" i="35"/>
  <c r="AY88" i="35"/>
  <c r="D30" i="34"/>
  <c r="E30" i="34"/>
  <c r="F30" i="34"/>
  <c r="G30" i="34"/>
  <c r="H30" i="34"/>
  <c r="I30" i="34"/>
  <c r="J30" i="34"/>
  <c r="K30" i="34"/>
  <c r="L30" i="34"/>
  <c r="M30" i="34"/>
  <c r="N30" i="34"/>
  <c r="O30" i="34"/>
  <c r="P30" i="34"/>
  <c r="Q30" i="34"/>
  <c r="R30" i="34"/>
  <c r="S30" i="34"/>
  <c r="T30" i="34"/>
  <c r="U30" i="34"/>
  <c r="V30" i="34"/>
  <c r="W30" i="34"/>
  <c r="X30" i="34"/>
  <c r="Y30" i="34"/>
  <c r="Z30" i="34"/>
  <c r="AA30" i="34"/>
  <c r="AB30" i="34"/>
  <c r="AC30" i="34"/>
  <c r="AD30" i="34"/>
  <c r="AE30" i="34"/>
  <c r="AF30" i="34"/>
  <c r="AG30" i="34"/>
  <c r="AH30" i="34"/>
  <c r="AI30" i="34"/>
  <c r="AJ30" i="34"/>
  <c r="AK30" i="34"/>
  <c r="AL30" i="34"/>
  <c r="AM30" i="34"/>
  <c r="AN30" i="34"/>
  <c r="AO30" i="34"/>
  <c r="AP30" i="34"/>
  <c r="AQ30" i="34"/>
  <c r="AR30" i="34"/>
  <c r="AS30" i="34"/>
  <c r="AT30" i="34"/>
  <c r="AU30" i="34"/>
  <c r="AV30" i="34"/>
  <c r="AW30" i="34"/>
  <c r="AX30" i="34"/>
  <c r="AY30" i="34"/>
  <c r="D41" i="34"/>
  <c r="E41" i="34"/>
  <c r="F41" i="34"/>
  <c r="G41" i="34"/>
  <c r="H41" i="34"/>
  <c r="I41" i="34"/>
  <c r="J41" i="34"/>
  <c r="K41" i="34"/>
  <c r="L41" i="34"/>
  <c r="M41" i="34"/>
  <c r="N41" i="34"/>
  <c r="O41" i="34"/>
  <c r="P41" i="34"/>
  <c r="Q41" i="34"/>
  <c r="R41" i="34"/>
  <c r="S41" i="34"/>
  <c r="T41" i="34"/>
  <c r="U41" i="34"/>
  <c r="V41" i="34"/>
  <c r="W41" i="34"/>
  <c r="X41" i="34"/>
  <c r="Y41" i="34"/>
  <c r="Z41" i="34"/>
  <c r="AA41" i="34"/>
  <c r="AB41" i="34"/>
  <c r="AC41" i="34"/>
  <c r="AD41" i="34"/>
  <c r="AE41" i="34"/>
  <c r="AF41" i="34"/>
  <c r="AG41" i="34"/>
  <c r="AH41" i="34"/>
  <c r="AI41" i="34"/>
  <c r="AJ41" i="34"/>
  <c r="AK41" i="34"/>
  <c r="AL41" i="34"/>
  <c r="AM41" i="34"/>
  <c r="AN41" i="34"/>
  <c r="AO41" i="34"/>
  <c r="AP41" i="34"/>
  <c r="AQ41" i="34"/>
  <c r="AR41" i="34"/>
  <c r="AS41" i="34"/>
  <c r="AT41" i="34"/>
  <c r="AU41" i="34"/>
  <c r="AV41" i="34"/>
  <c r="AW41" i="34"/>
  <c r="AX41" i="34"/>
  <c r="AY41" i="34"/>
  <c r="D53" i="34"/>
  <c r="E53" i="34"/>
  <c r="F53" i="34"/>
  <c r="G53" i="34"/>
  <c r="H53" i="34"/>
  <c r="I53" i="34"/>
  <c r="J53" i="34"/>
  <c r="K53" i="34"/>
  <c r="L53" i="34"/>
  <c r="M53" i="34"/>
  <c r="N53" i="34"/>
  <c r="O53" i="34"/>
  <c r="P53" i="34"/>
  <c r="Q53" i="34"/>
  <c r="R53" i="34"/>
  <c r="S53" i="34"/>
  <c r="T53" i="34"/>
  <c r="U53" i="34"/>
  <c r="V53" i="34"/>
  <c r="W53" i="34"/>
  <c r="X53" i="34"/>
  <c r="Y53" i="34"/>
  <c r="Z53" i="34"/>
  <c r="AA53" i="34"/>
  <c r="AB53" i="34"/>
  <c r="AC53" i="34"/>
  <c r="AD53" i="34"/>
  <c r="AE53" i="34"/>
  <c r="AF53" i="34"/>
  <c r="AG53" i="34"/>
  <c r="AH53" i="34"/>
  <c r="AI53" i="34"/>
  <c r="AJ53" i="34"/>
  <c r="AK53" i="34"/>
  <c r="AL53" i="34"/>
  <c r="AM53" i="34"/>
  <c r="AN53" i="34"/>
  <c r="AO53" i="34"/>
  <c r="AP53" i="34"/>
  <c r="AQ53" i="34"/>
  <c r="AR53" i="34"/>
  <c r="AS53" i="34"/>
  <c r="AT53" i="34"/>
  <c r="AU53" i="34"/>
  <c r="AV53" i="34"/>
  <c r="AW53" i="34"/>
  <c r="AX53" i="34"/>
  <c r="AY53" i="34"/>
  <c r="D75" i="34"/>
  <c r="E75" i="34"/>
  <c r="F75" i="34"/>
  <c r="G75" i="34"/>
  <c r="H75" i="34"/>
  <c r="I75" i="34"/>
  <c r="J75" i="34"/>
  <c r="K75" i="34"/>
  <c r="L75" i="34"/>
  <c r="M75" i="34"/>
  <c r="N75" i="34"/>
  <c r="O75" i="34"/>
  <c r="P75" i="34"/>
  <c r="Q75" i="34"/>
  <c r="R75" i="34"/>
  <c r="S75" i="34"/>
  <c r="T75" i="34"/>
  <c r="U75" i="34"/>
  <c r="V75" i="34"/>
  <c r="W75" i="34"/>
  <c r="X75" i="34"/>
  <c r="Y75" i="34"/>
  <c r="Z75" i="34"/>
  <c r="AA75" i="34"/>
  <c r="AB75" i="34"/>
  <c r="AC75" i="34"/>
  <c r="AD75" i="34"/>
  <c r="AE75" i="34"/>
  <c r="AF75" i="34"/>
  <c r="AG75" i="34"/>
  <c r="AH75" i="34"/>
  <c r="AI75" i="34"/>
  <c r="AJ75" i="34"/>
  <c r="AK75" i="34"/>
  <c r="AL75" i="34"/>
  <c r="AM75" i="34"/>
  <c r="AN75" i="34"/>
  <c r="AO75" i="34"/>
  <c r="AP75" i="34"/>
  <c r="AQ75" i="34"/>
  <c r="AR75" i="34"/>
  <c r="AS75" i="34"/>
  <c r="AT75" i="34"/>
  <c r="AU75" i="34"/>
  <c r="AV75" i="34"/>
  <c r="AW75" i="34"/>
  <c r="AX75" i="34"/>
  <c r="AY75" i="34"/>
  <c r="D88" i="34"/>
  <c r="E88" i="34"/>
  <c r="F88" i="34"/>
  <c r="G88" i="34"/>
  <c r="H88" i="34"/>
  <c r="I88" i="34"/>
  <c r="J88" i="34"/>
  <c r="K88" i="34"/>
  <c r="L88" i="34"/>
  <c r="M88" i="34"/>
  <c r="N88" i="34"/>
  <c r="O88" i="34"/>
  <c r="P88" i="34"/>
  <c r="Q88" i="34"/>
  <c r="R88" i="34"/>
  <c r="S88" i="34"/>
  <c r="T88" i="34"/>
  <c r="U88" i="34"/>
  <c r="V88" i="34"/>
  <c r="W88" i="34"/>
  <c r="X88" i="34"/>
  <c r="Y88" i="34"/>
  <c r="Z88" i="34"/>
  <c r="AA88" i="34"/>
  <c r="AB88" i="34"/>
  <c r="AC88" i="34"/>
  <c r="AD88" i="34"/>
  <c r="AE88" i="34"/>
  <c r="AF88" i="34"/>
  <c r="AG88" i="34"/>
  <c r="AH88" i="34"/>
  <c r="AI88" i="34"/>
  <c r="AJ88" i="34"/>
  <c r="AK88" i="34"/>
  <c r="AL88" i="34"/>
  <c r="AM88" i="34"/>
  <c r="AN88" i="34"/>
  <c r="AO88" i="34"/>
  <c r="AP88" i="34"/>
  <c r="AQ88" i="34"/>
  <c r="AR88" i="34"/>
  <c r="AS88" i="34"/>
  <c r="AT88" i="34"/>
  <c r="AU88" i="34"/>
  <c r="AV88" i="34"/>
  <c r="AW88" i="34"/>
  <c r="AX88" i="34"/>
  <c r="AY88" i="34"/>
  <c r="D17" i="33"/>
  <c r="BB30" i="33"/>
  <c r="BC30" i="33"/>
  <c r="BD30" i="33"/>
  <c r="BE30" i="33"/>
  <c r="BF30" i="33"/>
  <c r="BG30" i="33"/>
  <c r="BH30" i="33"/>
  <c r="BI30" i="33"/>
  <c r="BJ30" i="33"/>
  <c r="BK30" i="33"/>
  <c r="BL30" i="33"/>
  <c r="BM30" i="33"/>
  <c r="BN30" i="33"/>
  <c r="BO30" i="33"/>
  <c r="BP30" i="33"/>
  <c r="BQ30" i="33"/>
  <c r="BR30" i="33"/>
  <c r="BS30" i="33"/>
  <c r="BT30" i="33"/>
  <c r="BU30" i="33"/>
  <c r="BV30" i="33"/>
  <c r="BW30" i="33"/>
  <c r="BX30" i="33"/>
  <c r="BY30" i="33"/>
  <c r="BZ30" i="33"/>
  <c r="CA30" i="33"/>
  <c r="CB30" i="33"/>
  <c r="CC30" i="33"/>
  <c r="CD30" i="33"/>
  <c r="CE30" i="33"/>
  <c r="CF30" i="33"/>
  <c r="CG30" i="33"/>
  <c r="CH30" i="33"/>
  <c r="CI30" i="33"/>
  <c r="CJ30" i="33"/>
  <c r="CK30" i="33"/>
  <c r="CL30" i="33"/>
  <c r="CM30" i="33"/>
  <c r="CN30" i="33"/>
  <c r="CO30" i="33"/>
  <c r="CP30" i="33"/>
  <c r="CQ30" i="33"/>
  <c r="CR30" i="33"/>
  <c r="CS30" i="33"/>
  <c r="CT30" i="33"/>
  <c r="CU30" i="33"/>
  <c r="CV30" i="33"/>
  <c r="CW30" i="33"/>
  <c r="CX30" i="33"/>
  <c r="BB41" i="33"/>
  <c r="BC41" i="33"/>
  <c r="BD41" i="33"/>
  <c r="BE41" i="33"/>
  <c r="BF41" i="33"/>
  <c r="BG41" i="33"/>
  <c r="BH41" i="33"/>
  <c r="BI41" i="33"/>
  <c r="BJ41" i="33"/>
  <c r="BK41" i="33"/>
  <c r="BL41" i="33"/>
  <c r="BM41" i="33"/>
  <c r="BN41" i="33"/>
  <c r="BO41" i="33"/>
  <c r="BP41" i="33"/>
  <c r="BQ41" i="33"/>
  <c r="BR41" i="33"/>
  <c r="BS41" i="33"/>
  <c r="BT41" i="33"/>
  <c r="BU41" i="33"/>
  <c r="BV41" i="33"/>
  <c r="BW41" i="33"/>
  <c r="BX41" i="33"/>
  <c r="BY41" i="33"/>
  <c r="BZ41" i="33"/>
  <c r="CA41" i="33"/>
  <c r="CB41" i="33"/>
  <c r="CC41" i="33"/>
  <c r="CD41" i="33"/>
  <c r="CE41" i="33"/>
  <c r="CF41" i="33"/>
  <c r="CG41" i="33"/>
  <c r="CH41" i="33"/>
  <c r="CI41" i="33"/>
  <c r="CJ41" i="33"/>
  <c r="CK41" i="33"/>
  <c r="CL41" i="33"/>
  <c r="CM41" i="33"/>
  <c r="CN41" i="33"/>
  <c r="CO41" i="33"/>
  <c r="CP41" i="33"/>
  <c r="CQ41" i="33"/>
  <c r="CR41" i="33"/>
  <c r="CS41" i="33"/>
  <c r="CT41" i="33"/>
  <c r="CU41" i="33"/>
  <c r="CV41" i="33"/>
  <c r="CW41" i="33"/>
  <c r="CX41" i="33"/>
  <c r="BB53" i="33"/>
  <c r="BC53" i="33"/>
  <c r="BD53" i="33"/>
  <c r="BE53" i="33"/>
  <c r="BF53" i="33"/>
  <c r="BG53" i="33"/>
  <c r="BH53" i="33"/>
  <c r="BI53" i="33"/>
  <c r="BJ53" i="33"/>
  <c r="BK53" i="33"/>
  <c r="BL53" i="33"/>
  <c r="BM53" i="33"/>
  <c r="BN53" i="33"/>
  <c r="BO53" i="33"/>
  <c r="BP53" i="33"/>
  <c r="BQ53" i="33"/>
  <c r="BR53" i="33"/>
  <c r="BS53" i="33"/>
  <c r="BT53" i="33"/>
  <c r="BU53" i="33"/>
  <c r="BV53" i="33"/>
  <c r="BW53" i="33"/>
  <c r="BX53" i="33"/>
  <c r="BY53" i="33"/>
  <c r="BZ53" i="33"/>
  <c r="CA53" i="33"/>
  <c r="CB53" i="33"/>
  <c r="CC53" i="33"/>
  <c r="CD53" i="33"/>
  <c r="CE53" i="33"/>
  <c r="CF53" i="33"/>
  <c r="CG53" i="33"/>
  <c r="CH53" i="33"/>
  <c r="CI53" i="33"/>
  <c r="CJ53" i="33"/>
  <c r="CK53" i="33"/>
  <c r="CL53" i="33"/>
  <c r="CM53" i="33"/>
  <c r="CN53" i="33"/>
  <c r="CO53" i="33"/>
  <c r="CP53" i="33"/>
  <c r="CQ53" i="33"/>
  <c r="CR53" i="33"/>
  <c r="CS53" i="33"/>
  <c r="CT53" i="33"/>
  <c r="CU53" i="33"/>
  <c r="CV53" i="33"/>
  <c r="CW53" i="33"/>
  <c r="CX53" i="33"/>
  <c r="BB75" i="33"/>
  <c r="BC75" i="33"/>
  <c r="BD75" i="33"/>
  <c r="BE75" i="33"/>
  <c r="BF75" i="33"/>
  <c r="BG75" i="33"/>
  <c r="BH75" i="33"/>
  <c r="BI75" i="33"/>
  <c r="BJ75" i="33"/>
  <c r="BK75" i="33"/>
  <c r="BL75" i="33"/>
  <c r="BM75" i="33"/>
  <c r="BN75" i="33"/>
  <c r="BO75" i="33"/>
  <c r="BP75" i="33"/>
  <c r="BQ75" i="33"/>
  <c r="BR75" i="33"/>
  <c r="BS75" i="33"/>
  <c r="BT75" i="33"/>
  <c r="BU75" i="33"/>
  <c r="BV75" i="33"/>
  <c r="BW75" i="33"/>
  <c r="BX75" i="33"/>
  <c r="BY75" i="33"/>
  <c r="BZ75" i="33"/>
  <c r="CA75" i="33"/>
  <c r="CB75" i="33"/>
  <c r="CC75" i="33"/>
  <c r="CD75" i="33"/>
  <c r="CE75" i="33"/>
  <c r="CF75" i="33"/>
  <c r="CG75" i="33"/>
  <c r="CH75" i="33"/>
  <c r="CI75" i="33"/>
  <c r="CJ75" i="33"/>
  <c r="CK75" i="33"/>
  <c r="CL75" i="33"/>
  <c r="CM75" i="33"/>
  <c r="CN75" i="33"/>
  <c r="CO75" i="33"/>
  <c r="CP75" i="33"/>
  <c r="CQ75" i="33"/>
  <c r="CR75" i="33"/>
  <c r="CS75" i="33"/>
  <c r="CT75" i="33"/>
  <c r="CU75" i="33"/>
  <c r="CV75" i="33"/>
  <c r="CW75" i="33"/>
  <c r="CX75" i="33"/>
  <c r="BC88" i="33"/>
  <c r="BD88" i="33"/>
  <c r="BE88" i="33"/>
  <c r="BF88" i="33"/>
  <c r="BG88" i="33"/>
  <c r="BH88" i="33"/>
  <c r="BI88" i="33"/>
  <c r="BJ88" i="33"/>
  <c r="BK88" i="33"/>
  <c r="BL88" i="33"/>
  <c r="BM88" i="33"/>
  <c r="BN88" i="33"/>
  <c r="BO88" i="33"/>
  <c r="BP88" i="33"/>
  <c r="BQ88" i="33"/>
  <c r="BR88" i="33"/>
  <c r="BS88" i="33"/>
  <c r="BT88" i="33"/>
  <c r="BU88" i="33"/>
  <c r="BV88" i="33"/>
  <c r="BW88" i="33"/>
  <c r="BX88" i="33"/>
  <c r="BY88" i="33"/>
  <c r="BZ88" i="33"/>
  <c r="CA88" i="33"/>
  <c r="CB88" i="33"/>
  <c r="CC88" i="33"/>
  <c r="CD88" i="33"/>
  <c r="CE88" i="33"/>
  <c r="CF88" i="33"/>
  <c r="CG88" i="33"/>
  <c r="CH88" i="33"/>
  <c r="CI88" i="33"/>
  <c r="CJ88" i="33"/>
  <c r="CK88" i="33"/>
  <c r="CL88" i="33"/>
  <c r="CM88" i="33"/>
  <c r="CN88" i="33"/>
  <c r="CO88" i="33"/>
  <c r="CP88" i="33"/>
  <c r="CQ88" i="33"/>
  <c r="CR88" i="33"/>
  <c r="CS88" i="33"/>
  <c r="CT88" i="33"/>
  <c r="CU88" i="33"/>
  <c r="CV88" i="33"/>
  <c r="CW88" i="33"/>
  <c r="CX88" i="33"/>
  <c r="C30" i="33"/>
  <c r="D30" i="33"/>
  <c r="E30" i="33"/>
  <c r="F30" i="33"/>
  <c r="G30" i="33"/>
  <c r="H30" i="33"/>
  <c r="I30" i="33"/>
  <c r="J30" i="33"/>
  <c r="K30" i="33"/>
  <c r="L30" i="33"/>
  <c r="M30" i="33"/>
  <c r="N30" i="33"/>
  <c r="O30" i="33"/>
  <c r="P30" i="33"/>
  <c r="Q30" i="33"/>
  <c r="R30" i="33"/>
  <c r="S30" i="33"/>
  <c r="T30" i="33"/>
  <c r="U30" i="33"/>
  <c r="V30" i="33"/>
  <c r="W30" i="33"/>
  <c r="X30" i="33"/>
  <c r="Y30" i="33"/>
  <c r="Z30" i="33"/>
  <c r="AA30" i="33"/>
  <c r="AB30" i="33"/>
  <c r="AC30" i="33"/>
  <c r="AD30" i="33"/>
  <c r="AE30" i="33"/>
  <c r="AF30" i="33"/>
  <c r="AG30" i="33"/>
  <c r="AH30" i="33"/>
  <c r="AI30" i="33"/>
  <c r="AJ30" i="33"/>
  <c r="AK30" i="33"/>
  <c r="AL30" i="33"/>
  <c r="AM30" i="33"/>
  <c r="AN30" i="33"/>
  <c r="AO30" i="33"/>
  <c r="AP30" i="33"/>
  <c r="AQ30" i="33"/>
  <c r="AR30" i="33"/>
  <c r="AS30" i="33"/>
  <c r="AT30" i="33"/>
  <c r="AU30" i="33"/>
  <c r="AV30" i="33"/>
  <c r="AW30" i="33"/>
  <c r="AX30" i="33"/>
  <c r="AY30" i="33"/>
  <c r="C41" i="33"/>
  <c r="D41" i="33"/>
  <c r="E41" i="33"/>
  <c r="F41" i="33"/>
  <c r="G41" i="33"/>
  <c r="H41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AG41" i="33"/>
  <c r="AH41" i="33"/>
  <c r="AI41" i="33"/>
  <c r="AJ41" i="33"/>
  <c r="AK41" i="33"/>
  <c r="AL41" i="33"/>
  <c r="AM41" i="33"/>
  <c r="AN41" i="33"/>
  <c r="AO41" i="33"/>
  <c r="AP41" i="33"/>
  <c r="AQ41" i="33"/>
  <c r="AR41" i="33"/>
  <c r="AS41" i="33"/>
  <c r="AT41" i="33"/>
  <c r="AU41" i="33"/>
  <c r="AV41" i="33"/>
  <c r="AW41" i="33"/>
  <c r="AX41" i="33"/>
  <c r="AY41" i="33"/>
  <c r="C53" i="33"/>
  <c r="D53" i="33"/>
  <c r="E53" i="33"/>
  <c r="F53" i="33"/>
  <c r="G53" i="33"/>
  <c r="H53" i="33"/>
  <c r="I53" i="33"/>
  <c r="J53" i="33"/>
  <c r="K53" i="33"/>
  <c r="L53" i="33"/>
  <c r="M53" i="33"/>
  <c r="N53" i="33"/>
  <c r="O53" i="33"/>
  <c r="P53" i="33"/>
  <c r="Q53" i="33"/>
  <c r="R53" i="33"/>
  <c r="S53" i="33"/>
  <c r="T53" i="33"/>
  <c r="U53" i="33"/>
  <c r="V53" i="33"/>
  <c r="W53" i="33"/>
  <c r="X53" i="33"/>
  <c r="Y53" i="33"/>
  <c r="Z53" i="33"/>
  <c r="AA53" i="33"/>
  <c r="AB53" i="33"/>
  <c r="AC53" i="33"/>
  <c r="AD53" i="33"/>
  <c r="AE53" i="33"/>
  <c r="AF53" i="33"/>
  <c r="AG53" i="33"/>
  <c r="AH53" i="33"/>
  <c r="AI53" i="33"/>
  <c r="AJ53" i="33"/>
  <c r="AK53" i="33"/>
  <c r="AL53" i="33"/>
  <c r="AM53" i="33"/>
  <c r="AN53" i="33"/>
  <c r="AO53" i="33"/>
  <c r="AP53" i="33"/>
  <c r="AQ53" i="33"/>
  <c r="AR53" i="33"/>
  <c r="AS53" i="33"/>
  <c r="AT53" i="33"/>
  <c r="AU53" i="33"/>
  <c r="AV53" i="33"/>
  <c r="AW53" i="33"/>
  <c r="AX53" i="33"/>
  <c r="AY53" i="33"/>
  <c r="C75" i="33"/>
  <c r="D75" i="33"/>
  <c r="E75" i="33"/>
  <c r="F75" i="33"/>
  <c r="G75" i="33"/>
  <c r="H75" i="33"/>
  <c r="I75" i="33"/>
  <c r="J75" i="33"/>
  <c r="K75" i="33"/>
  <c r="L75" i="33"/>
  <c r="M75" i="33"/>
  <c r="N75" i="33"/>
  <c r="O75" i="33"/>
  <c r="P75" i="33"/>
  <c r="Q75" i="33"/>
  <c r="R75" i="33"/>
  <c r="S75" i="33"/>
  <c r="T75" i="33"/>
  <c r="U75" i="33"/>
  <c r="V75" i="33"/>
  <c r="W75" i="33"/>
  <c r="X75" i="33"/>
  <c r="Y75" i="33"/>
  <c r="Z75" i="33"/>
  <c r="AA75" i="33"/>
  <c r="AB75" i="33"/>
  <c r="AC75" i="33"/>
  <c r="AD75" i="33"/>
  <c r="AE75" i="33"/>
  <c r="AF75" i="33"/>
  <c r="AG75" i="33"/>
  <c r="AH75" i="33"/>
  <c r="AI75" i="33"/>
  <c r="AJ75" i="33"/>
  <c r="AK75" i="33"/>
  <c r="AL75" i="33"/>
  <c r="AM75" i="33"/>
  <c r="AN75" i="33"/>
  <c r="AO75" i="33"/>
  <c r="AP75" i="33"/>
  <c r="AQ75" i="33"/>
  <c r="AR75" i="33"/>
  <c r="AS75" i="33"/>
  <c r="AT75" i="33"/>
  <c r="AU75" i="33"/>
  <c r="AV75" i="33"/>
  <c r="AW75" i="33"/>
  <c r="AX75" i="33"/>
  <c r="AY75" i="33"/>
  <c r="C88" i="33"/>
  <c r="D88" i="33"/>
  <c r="E88" i="33"/>
  <c r="F88" i="33"/>
  <c r="G88" i="33"/>
  <c r="H88" i="33"/>
  <c r="I88" i="33"/>
  <c r="J88" i="33"/>
  <c r="K88" i="33"/>
  <c r="L88" i="33"/>
  <c r="M88" i="33"/>
  <c r="N88" i="33"/>
  <c r="O88" i="33"/>
  <c r="P88" i="33"/>
  <c r="Q88" i="33"/>
  <c r="R88" i="33"/>
  <c r="S88" i="33"/>
  <c r="T88" i="33"/>
  <c r="U88" i="33"/>
  <c r="V88" i="33"/>
  <c r="W88" i="33"/>
  <c r="X88" i="33"/>
  <c r="Y88" i="33"/>
  <c r="Z88" i="33"/>
  <c r="AA88" i="33"/>
  <c r="AB88" i="33"/>
  <c r="AC88" i="33"/>
  <c r="AD88" i="33"/>
  <c r="AE88" i="33"/>
  <c r="AF88" i="33"/>
  <c r="AG88" i="33"/>
  <c r="AH88" i="33"/>
  <c r="AI88" i="33"/>
  <c r="AJ88" i="33"/>
  <c r="AK88" i="33"/>
  <c r="AL88" i="33"/>
  <c r="AM88" i="33"/>
  <c r="AN88" i="33"/>
  <c r="AO88" i="33"/>
  <c r="AP88" i="33"/>
  <c r="AQ88" i="33"/>
  <c r="AR88" i="33"/>
  <c r="AS88" i="33"/>
  <c r="AT88" i="33"/>
  <c r="AU88" i="33"/>
  <c r="AV88" i="33"/>
  <c r="AW88" i="33"/>
  <c r="AX88" i="33"/>
  <c r="AY88" i="33"/>
  <c r="D30" i="25"/>
  <c r="E30" i="25"/>
  <c r="F30" i="25"/>
  <c r="G30" i="25"/>
  <c r="H30" i="25"/>
  <c r="I30" i="25"/>
  <c r="J30" i="25"/>
  <c r="K30" i="25"/>
  <c r="L30" i="25"/>
  <c r="M30" i="25"/>
  <c r="N30" i="25"/>
  <c r="O30" i="25"/>
  <c r="P30" i="25"/>
  <c r="Q30" i="25"/>
  <c r="R30" i="25"/>
  <c r="S30" i="25"/>
  <c r="T30" i="25"/>
  <c r="U30" i="25"/>
  <c r="V30" i="25"/>
  <c r="W30" i="25"/>
  <c r="X30" i="25"/>
  <c r="Y30" i="25"/>
  <c r="Z30" i="25"/>
  <c r="AA30" i="25"/>
  <c r="AB30" i="25"/>
  <c r="AC30" i="25"/>
  <c r="AD30" i="25"/>
  <c r="AE30" i="25"/>
  <c r="AF30" i="25"/>
  <c r="AG30" i="25"/>
  <c r="AH30" i="25"/>
  <c r="AI30" i="25"/>
  <c r="AJ30" i="25"/>
  <c r="AK30" i="25"/>
  <c r="AL30" i="25"/>
  <c r="AM30" i="25"/>
  <c r="AN30" i="25"/>
  <c r="AO30" i="25"/>
  <c r="AP30" i="25"/>
  <c r="AQ30" i="25"/>
  <c r="AR30" i="25"/>
  <c r="AS30" i="25"/>
  <c r="AT30" i="25"/>
  <c r="AU30" i="25"/>
  <c r="AV30" i="25"/>
  <c r="AW30" i="25"/>
  <c r="AX30" i="25"/>
  <c r="AY30" i="25"/>
  <c r="D41" i="25"/>
  <c r="E41" i="25"/>
  <c r="F41" i="25"/>
  <c r="G41" i="25"/>
  <c r="H41" i="25"/>
  <c r="I41" i="25"/>
  <c r="J41" i="25"/>
  <c r="K41" i="25"/>
  <c r="L41" i="25"/>
  <c r="M41" i="25"/>
  <c r="N41" i="25"/>
  <c r="O41" i="25"/>
  <c r="P41" i="25"/>
  <c r="Q41" i="25"/>
  <c r="R41" i="25"/>
  <c r="S41" i="25"/>
  <c r="T41" i="25"/>
  <c r="U41" i="25"/>
  <c r="V41" i="25"/>
  <c r="W41" i="25"/>
  <c r="X41" i="25"/>
  <c r="Y41" i="25"/>
  <c r="Z41" i="25"/>
  <c r="AA41" i="25"/>
  <c r="AB41" i="25"/>
  <c r="AC41" i="25"/>
  <c r="AD41" i="25"/>
  <c r="AE41" i="25"/>
  <c r="AF41" i="25"/>
  <c r="AG41" i="25"/>
  <c r="AH41" i="25"/>
  <c r="AI41" i="25"/>
  <c r="AJ41" i="25"/>
  <c r="AK41" i="25"/>
  <c r="AL41" i="25"/>
  <c r="AM41" i="25"/>
  <c r="AN41" i="25"/>
  <c r="AO41" i="25"/>
  <c r="AP41" i="25"/>
  <c r="AQ41" i="25"/>
  <c r="AR41" i="25"/>
  <c r="AS41" i="25"/>
  <c r="AT41" i="25"/>
  <c r="AU41" i="25"/>
  <c r="AV41" i="25"/>
  <c r="AW41" i="25"/>
  <c r="AX41" i="25"/>
  <c r="AY41" i="25"/>
  <c r="D53" i="25"/>
  <c r="E53" i="25"/>
  <c r="F53" i="25"/>
  <c r="G53" i="25"/>
  <c r="H53" i="25"/>
  <c r="I53" i="25"/>
  <c r="J53" i="25"/>
  <c r="K53" i="25"/>
  <c r="L53" i="25"/>
  <c r="M53" i="25"/>
  <c r="N53" i="25"/>
  <c r="O53" i="25"/>
  <c r="P53" i="25"/>
  <c r="Q53" i="25"/>
  <c r="R53" i="25"/>
  <c r="S53" i="25"/>
  <c r="T53" i="25"/>
  <c r="U53" i="25"/>
  <c r="V53" i="25"/>
  <c r="W53" i="25"/>
  <c r="X53" i="25"/>
  <c r="Y53" i="25"/>
  <c r="Z53" i="25"/>
  <c r="AA53" i="25"/>
  <c r="AB53" i="25"/>
  <c r="AC53" i="25"/>
  <c r="AD53" i="25"/>
  <c r="AE53" i="25"/>
  <c r="AF53" i="25"/>
  <c r="AG53" i="25"/>
  <c r="AH53" i="25"/>
  <c r="AI53" i="25"/>
  <c r="AJ53" i="25"/>
  <c r="AK53" i="25"/>
  <c r="AL53" i="25"/>
  <c r="AM53" i="25"/>
  <c r="AN53" i="25"/>
  <c r="AO53" i="25"/>
  <c r="AP53" i="25"/>
  <c r="AQ53" i="25"/>
  <c r="AR53" i="25"/>
  <c r="AS53" i="25"/>
  <c r="AT53" i="25"/>
  <c r="AU53" i="25"/>
  <c r="AV53" i="25"/>
  <c r="AW53" i="25"/>
  <c r="AX53" i="25"/>
  <c r="AY53" i="25"/>
  <c r="D75" i="25"/>
  <c r="E75" i="25"/>
  <c r="F75" i="25"/>
  <c r="G75" i="25"/>
  <c r="H75" i="25"/>
  <c r="I75" i="25"/>
  <c r="J75" i="25"/>
  <c r="K75" i="25"/>
  <c r="L75" i="25"/>
  <c r="M75" i="25"/>
  <c r="N75" i="25"/>
  <c r="O75" i="25"/>
  <c r="P75" i="25"/>
  <c r="Q75" i="25"/>
  <c r="R75" i="25"/>
  <c r="S75" i="25"/>
  <c r="T75" i="25"/>
  <c r="U75" i="25"/>
  <c r="V75" i="25"/>
  <c r="W75" i="25"/>
  <c r="X75" i="25"/>
  <c r="Y75" i="25"/>
  <c r="Z75" i="25"/>
  <c r="AA75" i="25"/>
  <c r="AB75" i="25"/>
  <c r="AC75" i="25"/>
  <c r="AD75" i="25"/>
  <c r="AE75" i="25"/>
  <c r="AF75" i="25"/>
  <c r="AG75" i="25"/>
  <c r="AH75" i="25"/>
  <c r="AI75" i="25"/>
  <c r="AJ75" i="25"/>
  <c r="AK75" i="25"/>
  <c r="AL75" i="25"/>
  <c r="AM75" i="25"/>
  <c r="AN75" i="25"/>
  <c r="AO75" i="25"/>
  <c r="AP75" i="25"/>
  <c r="AQ75" i="25"/>
  <c r="AR75" i="25"/>
  <c r="AS75" i="25"/>
  <c r="AT75" i="25"/>
  <c r="AU75" i="25"/>
  <c r="AV75" i="25"/>
  <c r="AW75" i="25"/>
  <c r="AX75" i="25"/>
  <c r="AY75" i="25"/>
  <c r="D88" i="25"/>
  <c r="E88" i="25"/>
  <c r="F88" i="25"/>
  <c r="G88" i="25"/>
  <c r="H88" i="25"/>
  <c r="I88" i="25"/>
  <c r="J88" i="25"/>
  <c r="K88" i="25"/>
  <c r="L88" i="25"/>
  <c r="M88" i="25"/>
  <c r="N88" i="25"/>
  <c r="O88" i="25"/>
  <c r="P88" i="25"/>
  <c r="Q88" i="25"/>
  <c r="R88" i="25"/>
  <c r="S88" i="25"/>
  <c r="T88" i="25"/>
  <c r="U88" i="25"/>
  <c r="V88" i="25"/>
  <c r="W88" i="25"/>
  <c r="X88" i="25"/>
  <c r="Y88" i="25"/>
  <c r="Z88" i="25"/>
  <c r="AA88" i="25"/>
  <c r="AB88" i="25"/>
  <c r="AC88" i="25"/>
  <c r="AD88" i="25"/>
  <c r="AE88" i="25"/>
  <c r="AF88" i="25"/>
  <c r="AG88" i="25"/>
  <c r="AH88" i="25"/>
  <c r="AI88" i="25"/>
  <c r="AJ88" i="25"/>
  <c r="AK88" i="25"/>
  <c r="AL88" i="25"/>
  <c r="AM88" i="25"/>
  <c r="AN88" i="25"/>
  <c r="AO88" i="25"/>
  <c r="AP88" i="25"/>
  <c r="AQ88" i="25"/>
  <c r="AR88" i="25"/>
  <c r="AS88" i="25"/>
  <c r="AT88" i="25"/>
  <c r="AU88" i="25"/>
  <c r="AV88" i="25"/>
  <c r="AW88" i="25"/>
  <c r="AX88" i="25"/>
  <c r="AY88" i="25"/>
  <c r="D30" i="32"/>
  <c r="E30" i="32"/>
  <c r="F30" i="32"/>
  <c r="G30" i="32"/>
  <c r="H30" i="32"/>
  <c r="I30" i="32"/>
  <c r="J30" i="32"/>
  <c r="K30" i="32"/>
  <c r="L30" i="32"/>
  <c r="M30" i="32"/>
  <c r="N30" i="32"/>
  <c r="O30" i="32"/>
  <c r="P30" i="32"/>
  <c r="Q30" i="32"/>
  <c r="R30" i="32"/>
  <c r="S30" i="32"/>
  <c r="T30" i="32"/>
  <c r="U30" i="32"/>
  <c r="V30" i="32"/>
  <c r="W30" i="32"/>
  <c r="X30" i="32"/>
  <c r="Y30" i="32"/>
  <c r="Z30" i="32"/>
  <c r="AA30" i="32"/>
  <c r="AB30" i="32"/>
  <c r="AC30" i="32"/>
  <c r="AD30" i="32"/>
  <c r="AE30" i="32"/>
  <c r="AF30" i="32"/>
  <c r="AG30" i="32"/>
  <c r="AH30" i="32"/>
  <c r="AI30" i="32"/>
  <c r="AJ30" i="32"/>
  <c r="AK30" i="32"/>
  <c r="AL30" i="32"/>
  <c r="AM30" i="32"/>
  <c r="AN30" i="32"/>
  <c r="AO30" i="32"/>
  <c r="AP30" i="32"/>
  <c r="AQ30" i="32"/>
  <c r="AR30" i="32"/>
  <c r="AS30" i="32"/>
  <c r="AT30" i="32"/>
  <c r="AU30" i="32"/>
  <c r="AV30" i="32"/>
  <c r="AW30" i="32"/>
  <c r="AX30" i="32"/>
  <c r="AY30" i="32"/>
  <c r="D41" i="32"/>
  <c r="E41" i="32"/>
  <c r="F41" i="32"/>
  <c r="G41" i="32"/>
  <c r="H41" i="32"/>
  <c r="I41" i="32"/>
  <c r="J41" i="32"/>
  <c r="K41" i="32"/>
  <c r="L41" i="32"/>
  <c r="M41" i="32"/>
  <c r="N41" i="32"/>
  <c r="O41" i="32"/>
  <c r="P41" i="32"/>
  <c r="Q41" i="32"/>
  <c r="R41" i="32"/>
  <c r="S41" i="32"/>
  <c r="T41" i="32"/>
  <c r="U41" i="32"/>
  <c r="V41" i="32"/>
  <c r="W41" i="32"/>
  <c r="X41" i="32"/>
  <c r="Y41" i="32"/>
  <c r="Z41" i="32"/>
  <c r="AA41" i="32"/>
  <c r="AB41" i="32"/>
  <c r="AC41" i="32"/>
  <c r="AD41" i="32"/>
  <c r="AE41" i="32"/>
  <c r="AF41" i="32"/>
  <c r="AG41" i="32"/>
  <c r="AH41" i="32"/>
  <c r="AI41" i="32"/>
  <c r="AJ41" i="32"/>
  <c r="AK41" i="32"/>
  <c r="AL41" i="32"/>
  <c r="AM41" i="32"/>
  <c r="AN41" i="32"/>
  <c r="AO41" i="32"/>
  <c r="AP41" i="32"/>
  <c r="AQ41" i="32"/>
  <c r="AR41" i="32"/>
  <c r="AS41" i="32"/>
  <c r="AT41" i="32"/>
  <c r="AU41" i="32"/>
  <c r="AV41" i="32"/>
  <c r="AW41" i="32"/>
  <c r="AX41" i="32"/>
  <c r="AY41" i="32"/>
  <c r="D53" i="32"/>
  <c r="E53" i="32"/>
  <c r="F53" i="32"/>
  <c r="G53" i="32"/>
  <c r="H53" i="32"/>
  <c r="I53" i="32"/>
  <c r="J53" i="32"/>
  <c r="K53" i="32"/>
  <c r="L53" i="32"/>
  <c r="M53" i="32"/>
  <c r="N53" i="32"/>
  <c r="O53" i="32"/>
  <c r="P53" i="32"/>
  <c r="Q53" i="32"/>
  <c r="R53" i="32"/>
  <c r="S53" i="32"/>
  <c r="T53" i="32"/>
  <c r="U53" i="32"/>
  <c r="V53" i="32"/>
  <c r="W53" i="32"/>
  <c r="X53" i="32"/>
  <c r="Y53" i="32"/>
  <c r="Z53" i="32"/>
  <c r="AA53" i="32"/>
  <c r="AB53" i="32"/>
  <c r="AC53" i="32"/>
  <c r="AD53" i="32"/>
  <c r="AE53" i="32"/>
  <c r="AF53" i="32"/>
  <c r="AG53" i="32"/>
  <c r="AH53" i="32"/>
  <c r="AI53" i="32"/>
  <c r="AJ53" i="32"/>
  <c r="AK53" i="32"/>
  <c r="AL53" i="32"/>
  <c r="AM53" i="32"/>
  <c r="AN53" i="32"/>
  <c r="AO53" i="32"/>
  <c r="AP53" i="32"/>
  <c r="AQ53" i="32"/>
  <c r="AR53" i="32"/>
  <c r="AS53" i="32"/>
  <c r="AT53" i="32"/>
  <c r="AU53" i="32"/>
  <c r="AV53" i="32"/>
  <c r="AW53" i="32"/>
  <c r="AX53" i="32"/>
  <c r="AY53" i="32"/>
  <c r="D75" i="32"/>
  <c r="E75" i="32"/>
  <c r="F75" i="32"/>
  <c r="G75" i="32"/>
  <c r="H75" i="32"/>
  <c r="I75" i="32"/>
  <c r="J75" i="32"/>
  <c r="K75" i="32"/>
  <c r="L75" i="32"/>
  <c r="M75" i="32"/>
  <c r="N75" i="32"/>
  <c r="O75" i="32"/>
  <c r="P75" i="32"/>
  <c r="Q75" i="32"/>
  <c r="R75" i="32"/>
  <c r="S75" i="32"/>
  <c r="T75" i="32"/>
  <c r="U75" i="32"/>
  <c r="V75" i="32"/>
  <c r="W75" i="32"/>
  <c r="X75" i="32"/>
  <c r="Y75" i="32"/>
  <c r="Z75" i="32"/>
  <c r="AA75" i="32"/>
  <c r="AB75" i="32"/>
  <c r="AC75" i="32"/>
  <c r="AD75" i="32"/>
  <c r="AE75" i="32"/>
  <c r="AF75" i="32"/>
  <c r="AG75" i="32"/>
  <c r="AH75" i="32"/>
  <c r="AI75" i="32"/>
  <c r="AJ75" i="32"/>
  <c r="AK75" i="32"/>
  <c r="AL75" i="32"/>
  <c r="AM75" i="32"/>
  <c r="AN75" i="32"/>
  <c r="AO75" i="32"/>
  <c r="AP75" i="32"/>
  <c r="AQ75" i="32"/>
  <c r="AR75" i="32"/>
  <c r="AS75" i="32"/>
  <c r="AT75" i="32"/>
  <c r="AU75" i="32"/>
  <c r="AV75" i="32"/>
  <c r="AW75" i="32"/>
  <c r="AX75" i="32"/>
  <c r="AY75" i="32"/>
  <c r="D88" i="32"/>
  <c r="E88" i="32"/>
  <c r="F88" i="32"/>
  <c r="G88" i="32"/>
  <c r="H88" i="32"/>
  <c r="I88" i="32"/>
  <c r="J88" i="32"/>
  <c r="K88" i="32"/>
  <c r="L88" i="32"/>
  <c r="M88" i="32"/>
  <c r="N88" i="32"/>
  <c r="O88" i="32"/>
  <c r="P88" i="32"/>
  <c r="Q88" i="32"/>
  <c r="R88" i="32"/>
  <c r="S88" i="32"/>
  <c r="T88" i="32"/>
  <c r="U88" i="32"/>
  <c r="V88" i="32"/>
  <c r="W88" i="32"/>
  <c r="X88" i="32"/>
  <c r="Y88" i="32"/>
  <c r="Z88" i="32"/>
  <c r="AA88" i="32"/>
  <c r="AB88" i="32"/>
  <c r="AC88" i="32"/>
  <c r="AD88" i="32"/>
  <c r="AE88" i="32"/>
  <c r="AF88" i="32"/>
  <c r="AG88" i="32"/>
  <c r="AH88" i="32"/>
  <c r="AI88" i="32"/>
  <c r="AJ88" i="32"/>
  <c r="AK88" i="32"/>
  <c r="AL88" i="32"/>
  <c r="AM88" i="32"/>
  <c r="AN88" i="32"/>
  <c r="AO88" i="32"/>
  <c r="AP88" i="32"/>
  <c r="AQ88" i="32"/>
  <c r="AR88" i="32"/>
  <c r="AS88" i="32"/>
  <c r="AT88" i="32"/>
  <c r="AU88" i="32"/>
  <c r="AV88" i="32"/>
  <c r="AW88" i="32"/>
  <c r="AX88" i="32"/>
  <c r="AY88" i="32"/>
  <c r="BC30" i="32"/>
  <c r="BD30" i="32"/>
  <c r="BE30" i="32"/>
  <c r="BF30" i="32"/>
  <c r="BG30" i="32"/>
  <c r="BH30" i="32"/>
  <c r="BI30" i="32"/>
  <c r="BJ30" i="32"/>
  <c r="BK30" i="32"/>
  <c r="BL30" i="32"/>
  <c r="BM30" i="32"/>
  <c r="BN30" i="32"/>
  <c r="BO30" i="32"/>
  <c r="BP30" i="32"/>
  <c r="BQ30" i="32"/>
  <c r="BR30" i="32"/>
  <c r="BS30" i="32"/>
  <c r="BT30" i="32"/>
  <c r="BU30" i="32"/>
  <c r="BV30" i="32"/>
  <c r="BW30" i="32"/>
  <c r="BX30" i="32"/>
  <c r="BY30" i="32"/>
  <c r="BZ30" i="32"/>
  <c r="CA30" i="32"/>
  <c r="CB30" i="32"/>
  <c r="CC30" i="32"/>
  <c r="CD30" i="32"/>
  <c r="CE30" i="32"/>
  <c r="CF30" i="32"/>
  <c r="CG30" i="32"/>
  <c r="CH30" i="32"/>
  <c r="CI30" i="32"/>
  <c r="CJ30" i="32"/>
  <c r="CK30" i="32"/>
  <c r="CL30" i="32"/>
  <c r="CM30" i="32"/>
  <c r="CN30" i="32"/>
  <c r="CO30" i="32"/>
  <c r="CP30" i="32"/>
  <c r="CQ30" i="32"/>
  <c r="CR30" i="32"/>
  <c r="CS30" i="32"/>
  <c r="CT30" i="32"/>
  <c r="CU30" i="32"/>
  <c r="CV30" i="32"/>
  <c r="CW30" i="32"/>
  <c r="CX30" i="32"/>
  <c r="BC41" i="32"/>
  <c r="BD41" i="32"/>
  <c r="BE41" i="32"/>
  <c r="BF41" i="32"/>
  <c r="BG41" i="32"/>
  <c r="BH41" i="32"/>
  <c r="BI41" i="32"/>
  <c r="BJ41" i="32"/>
  <c r="BK41" i="32"/>
  <c r="BL41" i="32"/>
  <c r="BM41" i="32"/>
  <c r="BN41" i="32"/>
  <c r="BO41" i="32"/>
  <c r="BP41" i="32"/>
  <c r="BQ41" i="32"/>
  <c r="BR41" i="32"/>
  <c r="BS41" i="32"/>
  <c r="BT41" i="32"/>
  <c r="BU41" i="32"/>
  <c r="BV41" i="32"/>
  <c r="BW41" i="32"/>
  <c r="BX41" i="32"/>
  <c r="BY41" i="32"/>
  <c r="BZ41" i="32"/>
  <c r="CA41" i="32"/>
  <c r="CB41" i="32"/>
  <c r="CC41" i="32"/>
  <c r="CD41" i="32"/>
  <c r="CE41" i="32"/>
  <c r="CF41" i="32"/>
  <c r="CG41" i="32"/>
  <c r="CH41" i="32"/>
  <c r="CI41" i="32"/>
  <c r="CJ41" i="32"/>
  <c r="CK41" i="32"/>
  <c r="CL41" i="32"/>
  <c r="CM41" i="32"/>
  <c r="CN41" i="32"/>
  <c r="CO41" i="32"/>
  <c r="CP41" i="32"/>
  <c r="CQ41" i="32"/>
  <c r="CR41" i="32"/>
  <c r="CS41" i="32"/>
  <c r="CT41" i="32"/>
  <c r="CU41" i="32"/>
  <c r="CV41" i="32"/>
  <c r="CW41" i="32"/>
  <c r="CX41" i="32"/>
  <c r="BC53" i="32"/>
  <c r="BD53" i="32"/>
  <c r="BE53" i="32"/>
  <c r="BF53" i="32"/>
  <c r="BG53" i="32"/>
  <c r="BH53" i="32"/>
  <c r="BI53" i="32"/>
  <c r="BJ53" i="32"/>
  <c r="BK53" i="32"/>
  <c r="BL53" i="32"/>
  <c r="BM53" i="32"/>
  <c r="BN53" i="32"/>
  <c r="BO53" i="32"/>
  <c r="BP53" i="32"/>
  <c r="BQ53" i="32"/>
  <c r="BR53" i="32"/>
  <c r="BS53" i="32"/>
  <c r="BT53" i="32"/>
  <c r="BU53" i="32"/>
  <c r="BV53" i="32"/>
  <c r="BW53" i="32"/>
  <c r="BX53" i="32"/>
  <c r="BY53" i="32"/>
  <c r="BZ53" i="32"/>
  <c r="CA53" i="32"/>
  <c r="CB53" i="32"/>
  <c r="CC53" i="32"/>
  <c r="CD53" i="32"/>
  <c r="CE53" i="32"/>
  <c r="CF53" i="32"/>
  <c r="CG53" i="32"/>
  <c r="CH53" i="32"/>
  <c r="CI53" i="32"/>
  <c r="CJ53" i="32"/>
  <c r="CK53" i="32"/>
  <c r="CL53" i="32"/>
  <c r="CM53" i="32"/>
  <c r="CN53" i="32"/>
  <c r="CO53" i="32"/>
  <c r="CP53" i="32"/>
  <c r="CQ53" i="32"/>
  <c r="CR53" i="32"/>
  <c r="CS53" i="32"/>
  <c r="CT53" i="32"/>
  <c r="CU53" i="32"/>
  <c r="CV53" i="32"/>
  <c r="CW53" i="32"/>
  <c r="CX53" i="32"/>
  <c r="BC75" i="32"/>
  <c r="BD75" i="32"/>
  <c r="BE75" i="32"/>
  <c r="BF75" i="32"/>
  <c r="BG75" i="32"/>
  <c r="BH75" i="32"/>
  <c r="BI75" i="32"/>
  <c r="BJ75" i="32"/>
  <c r="BK75" i="32"/>
  <c r="BL75" i="32"/>
  <c r="BM75" i="32"/>
  <c r="BN75" i="32"/>
  <c r="BO75" i="32"/>
  <c r="BP75" i="32"/>
  <c r="BQ75" i="32"/>
  <c r="BR75" i="32"/>
  <c r="BS75" i="32"/>
  <c r="BT75" i="32"/>
  <c r="BU75" i="32"/>
  <c r="BV75" i="32"/>
  <c r="BW75" i="32"/>
  <c r="BX75" i="32"/>
  <c r="BY75" i="32"/>
  <c r="BZ75" i="32"/>
  <c r="CA75" i="32"/>
  <c r="CB75" i="32"/>
  <c r="CC75" i="32"/>
  <c r="CD75" i="32"/>
  <c r="CE75" i="32"/>
  <c r="CF75" i="32"/>
  <c r="CG75" i="32"/>
  <c r="CH75" i="32"/>
  <c r="CI75" i="32"/>
  <c r="CJ75" i="32"/>
  <c r="CK75" i="32"/>
  <c r="CL75" i="32"/>
  <c r="CM75" i="32"/>
  <c r="CN75" i="32"/>
  <c r="CO75" i="32"/>
  <c r="CP75" i="32"/>
  <c r="CQ75" i="32"/>
  <c r="CR75" i="32"/>
  <c r="CS75" i="32"/>
  <c r="CT75" i="32"/>
  <c r="CU75" i="32"/>
  <c r="CV75" i="32"/>
  <c r="CW75" i="32"/>
  <c r="CX75" i="32"/>
  <c r="BC88" i="32"/>
  <c r="BD88" i="32"/>
  <c r="BE88" i="32"/>
  <c r="BF88" i="32"/>
  <c r="BG88" i="32"/>
  <c r="BH88" i="32"/>
  <c r="BI88" i="32"/>
  <c r="BJ88" i="32"/>
  <c r="BK88" i="32"/>
  <c r="BL88" i="32"/>
  <c r="BM88" i="32"/>
  <c r="BN88" i="32"/>
  <c r="BO88" i="32"/>
  <c r="BP88" i="32"/>
  <c r="BQ88" i="32"/>
  <c r="BR88" i="32"/>
  <c r="BS88" i="32"/>
  <c r="BT88" i="32"/>
  <c r="BU88" i="32"/>
  <c r="BV88" i="32"/>
  <c r="BW88" i="32"/>
  <c r="BX88" i="32"/>
  <c r="BY88" i="32"/>
  <c r="BZ88" i="32"/>
  <c r="CA88" i="32"/>
  <c r="CB88" i="32"/>
  <c r="CC88" i="32"/>
  <c r="CD88" i="32"/>
  <c r="CE88" i="32"/>
  <c r="CF88" i="32"/>
  <c r="CG88" i="32"/>
  <c r="CH88" i="32"/>
  <c r="CI88" i="32"/>
  <c r="CJ88" i="32"/>
  <c r="CK88" i="32"/>
  <c r="CL88" i="32"/>
  <c r="CM88" i="32"/>
  <c r="CN88" i="32"/>
  <c r="CO88" i="32"/>
  <c r="CP88" i="32"/>
  <c r="CQ88" i="32"/>
  <c r="CR88" i="32"/>
  <c r="CS88" i="32"/>
  <c r="CT88" i="32"/>
  <c r="CU88" i="32"/>
  <c r="CV88" i="32"/>
  <c r="CW88" i="32"/>
  <c r="CX88" i="32"/>
  <c r="C30" i="26"/>
  <c r="D30" i="26"/>
  <c r="E30" i="26"/>
  <c r="F30" i="26"/>
  <c r="G30" i="26"/>
  <c r="H30" i="26"/>
  <c r="I30" i="26"/>
  <c r="J30" i="26"/>
  <c r="K30" i="26"/>
  <c r="L30" i="26"/>
  <c r="M30" i="26"/>
  <c r="N30" i="26"/>
  <c r="O30" i="26"/>
  <c r="P30" i="26"/>
  <c r="Q30" i="26"/>
  <c r="R30" i="26"/>
  <c r="S30" i="26"/>
  <c r="T30" i="26"/>
  <c r="U30" i="26"/>
  <c r="V30" i="26"/>
  <c r="W30" i="26"/>
  <c r="X30" i="26"/>
  <c r="Y30" i="26"/>
  <c r="Z30" i="26"/>
  <c r="AA30" i="26"/>
  <c r="AB30" i="26"/>
  <c r="AC30" i="26"/>
  <c r="AD30" i="26"/>
  <c r="AE30" i="26"/>
  <c r="AF30" i="26"/>
  <c r="AG30" i="26"/>
  <c r="AH30" i="26"/>
  <c r="AI30" i="26"/>
  <c r="AJ30" i="26"/>
  <c r="AK30" i="26"/>
  <c r="AL30" i="26"/>
  <c r="AM30" i="26"/>
  <c r="AN30" i="26"/>
  <c r="AO30" i="26"/>
  <c r="AP30" i="26"/>
  <c r="AQ30" i="26"/>
  <c r="AR30" i="26"/>
  <c r="AS30" i="26"/>
  <c r="AT30" i="26"/>
  <c r="AU30" i="26"/>
  <c r="AV30" i="26"/>
  <c r="AW30" i="26"/>
  <c r="AX30" i="26"/>
  <c r="AY30" i="26"/>
  <c r="C41" i="26"/>
  <c r="D41" i="26"/>
  <c r="E41" i="26"/>
  <c r="F41" i="26"/>
  <c r="G41" i="26"/>
  <c r="H41" i="26"/>
  <c r="I41" i="26"/>
  <c r="J41" i="26"/>
  <c r="K41" i="26"/>
  <c r="L41" i="26"/>
  <c r="M41" i="26"/>
  <c r="N41" i="26"/>
  <c r="O41" i="26"/>
  <c r="P41" i="26"/>
  <c r="Q41" i="26"/>
  <c r="R41" i="26"/>
  <c r="S41" i="26"/>
  <c r="T41" i="26"/>
  <c r="U41" i="26"/>
  <c r="V41" i="26"/>
  <c r="W41" i="26"/>
  <c r="X41" i="26"/>
  <c r="Y41" i="26"/>
  <c r="Z41" i="26"/>
  <c r="AA41" i="26"/>
  <c r="AB41" i="26"/>
  <c r="AC41" i="26"/>
  <c r="AD41" i="26"/>
  <c r="AE41" i="26"/>
  <c r="AF41" i="26"/>
  <c r="AG41" i="26"/>
  <c r="AH41" i="26"/>
  <c r="AI41" i="26"/>
  <c r="AJ41" i="26"/>
  <c r="AK41" i="26"/>
  <c r="AL41" i="26"/>
  <c r="AM41" i="26"/>
  <c r="AN41" i="26"/>
  <c r="AO41" i="26"/>
  <c r="AP41" i="26"/>
  <c r="AQ41" i="26"/>
  <c r="AR41" i="26"/>
  <c r="AS41" i="26"/>
  <c r="AT41" i="26"/>
  <c r="AU41" i="26"/>
  <c r="AV41" i="26"/>
  <c r="AW41" i="26"/>
  <c r="AX41" i="26"/>
  <c r="AY41" i="26"/>
  <c r="C53" i="26"/>
  <c r="D53" i="26"/>
  <c r="E53" i="26"/>
  <c r="F53" i="26"/>
  <c r="G53" i="26"/>
  <c r="H53" i="26"/>
  <c r="I53" i="26"/>
  <c r="J53" i="26"/>
  <c r="K53" i="26"/>
  <c r="L53" i="26"/>
  <c r="M53" i="26"/>
  <c r="N53" i="26"/>
  <c r="O53" i="26"/>
  <c r="P53" i="26"/>
  <c r="Q53" i="26"/>
  <c r="R53" i="26"/>
  <c r="S53" i="26"/>
  <c r="T53" i="26"/>
  <c r="U53" i="26"/>
  <c r="V53" i="26"/>
  <c r="W53" i="26"/>
  <c r="X53" i="26"/>
  <c r="Y53" i="26"/>
  <c r="Z53" i="26"/>
  <c r="AA53" i="26"/>
  <c r="AB53" i="26"/>
  <c r="AC53" i="26"/>
  <c r="AD53" i="26"/>
  <c r="AE53" i="26"/>
  <c r="AF53" i="26"/>
  <c r="AG53" i="26"/>
  <c r="AH53" i="26"/>
  <c r="AI53" i="26"/>
  <c r="AJ53" i="26"/>
  <c r="AK53" i="26"/>
  <c r="AL53" i="26"/>
  <c r="AM53" i="26"/>
  <c r="AN53" i="26"/>
  <c r="AO53" i="26"/>
  <c r="AP53" i="26"/>
  <c r="AQ53" i="26"/>
  <c r="AR53" i="26"/>
  <c r="AS53" i="26"/>
  <c r="AT53" i="26"/>
  <c r="AU53" i="26"/>
  <c r="AV53" i="26"/>
  <c r="AW53" i="26"/>
  <c r="AX53" i="26"/>
  <c r="AY53" i="26"/>
  <c r="C75" i="26"/>
  <c r="D75" i="26"/>
  <c r="E75" i="26"/>
  <c r="F75" i="26"/>
  <c r="G75" i="26"/>
  <c r="H75" i="26"/>
  <c r="I75" i="26"/>
  <c r="J75" i="26"/>
  <c r="K75" i="26"/>
  <c r="L75" i="26"/>
  <c r="M75" i="26"/>
  <c r="N75" i="26"/>
  <c r="O75" i="26"/>
  <c r="P75" i="26"/>
  <c r="Q75" i="26"/>
  <c r="R75" i="26"/>
  <c r="S75" i="26"/>
  <c r="T75" i="26"/>
  <c r="U75" i="26"/>
  <c r="V75" i="26"/>
  <c r="W75" i="26"/>
  <c r="X75" i="26"/>
  <c r="Y75" i="26"/>
  <c r="Z75" i="26"/>
  <c r="AA75" i="26"/>
  <c r="AB75" i="26"/>
  <c r="AC75" i="26"/>
  <c r="AD75" i="26"/>
  <c r="AE75" i="26"/>
  <c r="AF75" i="26"/>
  <c r="AG75" i="26"/>
  <c r="AH75" i="26"/>
  <c r="AI75" i="26"/>
  <c r="AJ75" i="26"/>
  <c r="AK75" i="26"/>
  <c r="AL75" i="26"/>
  <c r="AM75" i="26"/>
  <c r="AN75" i="26"/>
  <c r="AO75" i="26"/>
  <c r="AP75" i="26"/>
  <c r="AQ75" i="26"/>
  <c r="AR75" i="26"/>
  <c r="AS75" i="26"/>
  <c r="AT75" i="26"/>
  <c r="AU75" i="26"/>
  <c r="AV75" i="26"/>
  <c r="AW75" i="26"/>
  <c r="AX75" i="26"/>
  <c r="AY75" i="26"/>
  <c r="C88" i="26"/>
  <c r="D88" i="26"/>
  <c r="E88" i="26"/>
  <c r="F88" i="26"/>
  <c r="G88" i="26"/>
  <c r="H88" i="26"/>
  <c r="I88" i="26"/>
  <c r="J88" i="26"/>
  <c r="K88" i="26"/>
  <c r="L88" i="26"/>
  <c r="M88" i="26"/>
  <c r="N88" i="26"/>
  <c r="O88" i="26"/>
  <c r="P88" i="26"/>
  <c r="Q88" i="26"/>
  <c r="R88" i="26"/>
  <c r="S88" i="26"/>
  <c r="T88" i="26"/>
  <c r="U88" i="26"/>
  <c r="V88" i="26"/>
  <c r="W88" i="26"/>
  <c r="X88" i="26"/>
  <c r="Y88" i="26"/>
  <c r="Z88" i="26"/>
  <c r="AA88" i="26"/>
  <c r="AB88" i="26"/>
  <c r="AC88" i="26"/>
  <c r="AD88" i="26"/>
  <c r="AE88" i="26"/>
  <c r="AF88" i="26"/>
  <c r="AG88" i="26"/>
  <c r="AH88" i="26"/>
  <c r="AI88" i="26"/>
  <c r="AJ88" i="26"/>
  <c r="AK88" i="26"/>
  <c r="AL88" i="26"/>
  <c r="AM88" i="26"/>
  <c r="AN88" i="26"/>
  <c r="AO88" i="26"/>
  <c r="AP88" i="26"/>
  <c r="AQ88" i="26"/>
  <c r="AR88" i="26"/>
  <c r="AS88" i="26"/>
  <c r="AT88" i="26"/>
  <c r="AU88" i="26"/>
  <c r="AV88" i="26"/>
  <c r="AW88" i="26"/>
  <c r="AX88" i="26"/>
  <c r="AY88" i="26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C29" i="25"/>
  <c r="AC52" i="25"/>
  <c r="AC55" i="25"/>
  <c r="AC29" i="26"/>
  <c r="AC52" i="26"/>
  <c r="AC74" i="26"/>
  <c r="AC87" i="26"/>
  <c r="AC29" i="32"/>
  <c r="AC52" i="32"/>
  <c r="CB29" i="32"/>
  <c r="CB52" i="32"/>
  <c r="CB74" i="32"/>
  <c r="AC29" i="33"/>
  <c r="AC31" i="33"/>
  <c r="AC52" i="33"/>
  <c r="AC55" i="33"/>
  <c r="CB52" i="33"/>
  <c r="AC74" i="33"/>
  <c r="AC87" i="33"/>
  <c r="CB74" i="33"/>
  <c r="AC29" i="34"/>
  <c r="AC52" i="34"/>
  <c r="AC55" i="34"/>
  <c r="AC74" i="34"/>
  <c r="AC87" i="34"/>
  <c r="AC29" i="35"/>
  <c r="AC52" i="35"/>
  <c r="AC55" i="35"/>
  <c r="AC87" i="35"/>
  <c r="AC29" i="29"/>
  <c r="AC52" i="29"/>
  <c r="AC55" i="29"/>
  <c r="AC74" i="29"/>
  <c r="AC87" i="29"/>
  <c r="AC29" i="30"/>
  <c r="AC22" i="30"/>
  <c r="AC20" i="30"/>
  <c r="AC25" i="30"/>
  <c r="AC28" i="30"/>
  <c r="AC40" i="30"/>
  <c r="AC52" i="30"/>
  <c r="AC45" i="30"/>
  <c r="AC48" i="30"/>
  <c r="AC55" i="30"/>
  <c r="AC74" i="30"/>
  <c r="AC87" i="30"/>
  <c r="AC40" i="31"/>
  <c r="AC52" i="31"/>
  <c r="AC55" i="31"/>
  <c r="AC92" i="31"/>
  <c r="AC96" i="31"/>
  <c r="BX62" i="33"/>
  <c r="BW62" i="33"/>
  <c r="BV62" i="33"/>
  <c r="BU62" i="33"/>
  <c r="BS62" i="33"/>
  <c r="BQ62" i="33"/>
  <c r="BP62" i="33"/>
  <c r="BO62" i="33"/>
  <c r="BN62" i="33"/>
  <c r="BM62" i="33"/>
  <c r="BK62" i="33"/>
  <c r="BH62" i="33"/>
  <c r="BG62" i="33"/>
  <c r="BF62" i="33"/>
  <c r="BE62" i="33"/>
  <c r="BC17" i="33"/>
  <c r="BB17" i="33"/>
  <c r="BB62" i="33"/>
  <c r="BF17" i="32"/>
  <c r="BE17" i="32"/>
  <c r="BE56" i="32"/>
  <c r="BD17" i="32"/>
  <c r="BC17" i="32"/>
  <c r="BB17" i="32"/>
  <c r="BB56" i="32"/>
  <c r="BB62" i="32"/>
  <c r="D29" i="33"/>
  <c r="D19" i="33"/>
  <c r="D31" i="33"/>
  <c r="D52" i="33"/>
  <c r="D54" i="33"/>
  <c r="BC29" i="33"/>
  <c r="BC19" i="33"/>
  <c r="BC31" i="33"/>
  <c r="BC52" i="33"/>
  <c r="BC54" i="33"/>
  <c r="E29" i="33"/>
  <c r="E31" i="33"/>
  <c r="E52" i="33"/>
  <c r="E54" i="33"/>
  <c r="E55" i="33"/>
  <c r="BD52" i="33"/>
  <c r="BD54" i="33"/>
  <c r="F29" i="33"/>
  <c r="F52" i="33"/>
  <c r="F55" i="33"/>
  <c r="BE29" i="33"/>
  <c r="BE52" i="33"/>
  <c r="F44" i="33"/>
  <c r="BE44" i="33"/>
  <c r="BE54" i="33"/>
  <c r="G29" i="33"/>
  <c r="G31" i="33"/>
  <c r="G52" i="33"/>
  <c r="G55" i="33"/>
  <c r="BF29" i="33"/>
  <c r="BF31" i="33"/>
  <c r="BF52" i="33"/>
  <c r="H29" i="33"/>
  <c r="H52" i="33"/>
  <c r="H54" i="33"/>
  <c r="H55" i="33"/>
  <c r="BG29" i="33"/>
  <c r="BG52" i="33"/>
  <c r="BG54" i="33"/>
  <c r="I29" i="33"/>
  <c r="I31" i="33"/>
  <c r="I52" i="33"/>
  <c r="I55" i="33"/>
  <c r="BH29" i="33"/>
  <c r="BH31" i="33"/>
  <c r="BH52" i="33"/>
  <c r="J29" i="33"/>
  <c r="J31" i="33"/>
  <c r="J52" i="33"/>
  <c r="J55" i="33"/>
  <c r="BI52" i="33"/>
  <c r="K29" i="33"/>
  <c r="K31" i="33"/>
  <c r="K52" i="33"/>
  <c r="K54" i="33"/>
  <c r="K55" i="33"/>
  <c r="BJ29" i="33"/>
  <c r="BJ31" i="33"/>
  <c r="BJ52" i="33"/>
  <c r="BJ54" i="33"/>
  <c r="L29" i="33"/>
  <c r="L52" i="33"/>
  <c r="L54" i="33"/>
  <c r="L55" i="33"/>
  <c r="BK29" i="33"/>
  <c r="BK52" i="33"/>
  <c r="M29" i="33"/>
  <c r="M31" i="33"/>
  <c r="M52" i="33"/>
  <c r="M54" i="33"/>
  <c r="M55" i="33"/>
  <c r="BL29" i="33"/>
  <c r="BL52" i="33"/>
  <c r="N29" i="33"/>
  <c r="N31" i="33"/>
  <c r="N52" i="33"/>
  <c r="N55" i="33"/>
  <c r="BM29" i="33"/>
  <c r="BM31" i="33"/>
  <c r="BM52" i="33"/>
  <c r="O29" i="33"/>
  <c r="O31" i="33"/>
  <c r="O52" i="33"/>
  <c r="O54" i="33"/>
  <c r="O55" i="33"/>
  <c r="BN29" i="33"/>
  <c r="BN31" i="33"/>
  <c r="BN52" i="33"/>
  <c r="P29" i="33"/>
  <c r="P52" i="33"/>
  <c r="P55" i="33"/>
  <c r="BO29" i="33"/>
  <c r="BO52" i="33"/>
  <c r="Q29" i="33"/>
  <c r="Q31" i="33"/>
  <c r="Q52" i="33"/>
  <c r="Q55" i="33"/>
  <c r="BP29" i="33"/>
  <c r="BP52" i="33"/>
  <c r="R29" i="33"/>
  <c r="R31" i="33"/>
  <c r="R52" i="33"/>
  <c r="R55" i="33"/>
  <c r="BQ29" i="33"/>
  <c r="BQ52" i="33"/>
  <c r="S29" i="33"/>
  <c r="S31" i="33"/>
  <c r="S52" i="33"/>
  <c r="S55" i="33"/>
  <c r="BR29" i="33"/>
  <c r="BR52" i="33"/>
  <c r="T29" i="33"/>
  <c r="T19" i="33"/>
  <c r="T31" i="33"/>
  <c r="T52" i="33"/>
  <c r="T55" i="33"/>
  <c r="BS29" i="33"/>
  <c r="BS52" i="33"/>
  <c r="U29" i="33"/>
  <c r="U31" i="33"/>
  <c r="U52" i="33"/>
  <c r="U55" i="33"/>
  <c r="BT29" i="33"/>
  <c r="BT52" i="33"/>
  <c r="V29" i="33"/>
  <c r="V52" i="33"/>
  <c r="V55" i="33"/>
  <c r="BU29" i="33"/>
  <c r="BU52" i="33"/>
  <c r="W29" i="33"/>
  <c r="W31" i="33"/>
  <c r="W52" i="33"/>
  <c r="W55" i="33"/>
  <c r="BV29" i="33"/>
  <c r="BV31" i="33"/>
  <c r="BV52" i="33"/>
  <c r="X29" i="33"/>
  <c r="X52" i="33"/>
  <c r="X55" i="33"/>
  <c r="BW29" i="33"/>
  <c r="BW52" i="33"/>
  <c r="Y29" i="33"/>
  <c r="Y31" i="33"/>
  <c r="Y52" i="33"/>
  <c r="Y55" i="33"/>
  <c r="BX29" i="33"/>
  <c r="BX52" i="33"/>
  <c r="Z29" i="33"/>
  <c r="Z31" i="33"/>
  <c r="Z52" i="33"/>
  <c r="Z55" i="33"/>
  <c r="BY29" i="33"/>
  <c r="BY52" i="33"/>
  <c r="AA29" i="33"/>
  <c r="AA31" i="33"/>
  <c r="AA52" i="33"/>
  <c r="AA55" i="33"/>
  <c r="BZ29" i="33"/>
  <c r="BZ52" i="33"/>
  <c r="AB29" i="33"/>
  <c r="AB52" i="33"/>
  <c r="AB55" i="33"/>
  <c r="CA29" i="33"/>
  <c r="CA52" i="33"/>
  <c r="D18" i="32"/>
  <c r="D29" i="32"/>
  <c r="D31" i="32"/>
  <c r="D32" i="32"/>
  <c r="D43" i="32"/>
  <c r="D52" i="32"/>
  <c r="D56" i="32"/>
  <c r="BC18" i="32"/>
  <c r="BC29" i="32"/>
  <c r="BC32" i="32"/>
  <c r="BC52" i="32"/>
  <c r="BC54" i="32"/>
  <c r="E18" i="32"/>
  <c r="E29" i="32"/>
  <c r="E32" i="32"/>
  <c r="E43" i="32"/>
  <c r="E52" i="32"/>
  <c r="E54" i="32"/>
  <c r="E56" i="32"/>
  <c r="E55" i="32"/>
  <c r="BD18" i="32"/>
  <c r="BD29" i="32"/>
  <c r="BD52" i="32"/>
  <c r="F18" i="32"/>
  <c r="F29" i="32"/>
  <c r="F32" i="32"/>
  <c r="F43" i="32"/>
  <c r="F52" i="32"/>
  <c r="F56" i="32"/>
  <c r="F55" i="32"/>
  <c r="BE18" i="32"/>
  <c r="BE29" i="32"/>
  <c r="BE32" i="32"/>
  <c r="BE43" i="32"/>
  <c r="BE52" i="32"/>
  <c r="G18" i="32"/>
  <c r="G29" i="32"/>
  <c r="G32" i="32"/>
  <c r="G43" i="32"/>
  <c r="G52" i="32"/>
  <c r="G56" i="32"/>
  <c r="G55" i="32"/>
  <c r="BF18" i="32"/>
  <c r="BF29" i="32"/>
  <c r="BF52" i="32"/>
  <c r="H29" i="32"/>
  <c r="H52" i="32"/>
  <c r="H55" i="32"/>
  <c r="BG29" i="32"/>
  <c r="BG52" i="32"/>
  <c r="I29" i="32"/>
  <c r="I52" i="32"/>
  <c r="I55" i="32"/>
  <c r="BH29" i="32"/>
  <c r="BH52" i="32"/>
  <c r="J29" i="32"/>
  <c r="J52" i="32"/>
  <c r="J55" i="32"/>
  <c r="BI29" i="32"/>
  <c r="BI52" i="32"/>
  <c r="K29" i="32"/>
  <c r="K52" i="32"/>
  <c r="K55" i="32"/>
  <c r="BJ29" i="32"/>
  <c r="BJ52" i="32"/>
  <c r="L29" i="32"/>
  <c r="L52" i="32"/>
  <c r="L55" i="32"/>
  <c r="BK29" i="32"/>
  <c r="BK52" i="32"/>
  <c r="M29" i="32"/>
  <c r="M52" i="32"/>
  <c r="M55" i="32"/>
  <c r="BL29" i="32"/>
  <c r="BL52" i="32"/>
  <c r="N29" i="32"/>
  <c r="N52" i="32"/>
  <c r="N55" i="32"/>
  <c r="BM29" i="32"/>
  <c r="BM52" i="32"/>
  <c r="O29" i="32"/>
  <c r="O52" i="32"/>
  <c r="O55" i="32"/>
  <c r="BN29" i="32"/>
  <c r="BN52" i="32"/>
  <c r="P29" i="32"/>
  <c r="P52" i="32"/>
  <c r="P55" i="32"/>
  <c r="BO29" i="32"/>
  <c r="BO52" i="32"/>
  <c r="Q29" i="32"/>
  <c r="Q52" i="32"/>
  <c r="Q55" i="32"/>
  <c r="BP29" i="32"/>
  <c r="BP52" i="32"/>
  <c r="R29" i="32"/>
  <c r="R52" i="32"/>
  <c r="R55" i="32"/>
  <c r="BQ29" i="32"/>
  <c r="BQ52" i="32"/>
  <c r="S29" i="32"/>
  <c r="S52" i="32"/>
  <c r="S55" i="32"/>
  <c r="BR29" i="32"/>
  <c r="BR52" i="32"/>
  <c r="T29" i="32"/>
  <c r="T52" i="32"/>
  <c r="T55" i="32"/>
  <c r="BS29" i="32"/>
  <c r="BS52" i="32"/>
  <c r="U29" i="32"/>
  <c r="U52" i="32"/>
  <c r="U55" i="32"/>
  <c r="BT29" i="32"/>
  <c r="BT52" i="32"/>
  <c r="V29" i="32"/>
  <c r="V52" i="32"/>
  <c r="V55" i="32"/>
  <c r="BU29" i="32"/>
  <c r="BU52" i="32"/>
  <c r="W29" i="32"/>
  <c r="W52" i="32"/>
  <c r="W55" i="32"/>
  <c r="BV29" i="32"/>
  <c r="BV52" i="32"/>
  <c r="X29" i="32"/>
  <c r="X52" i="32"/>
  <c r="X55" i="32"/>
  <c r="BW29" i="32"/>
  <c r="BW52" i="32"/>
  <c r="Y29" i="32"/>
  <c r="Y52" i="32"/>
  <c r="Y55" i="32"/>
  <c r="BX29" i="32"/>
  <c r="BX52" i="32"/>
  <c r="Z29" i="32"/>
  <c r="Z52" i="32"/>
  <c r="Z55" i="32"/>
  <c r="BY29" i="32"/>
  <c r="BY52" i="32"/>
  <c r="AA29" i="32"/>
  <c r="AA52" i="32"/>
  <c r="AA55" i="32"/>
  <c r="BZ29" i="32"/>
  <c r="BZ52" i="32"/>
  <c r="AB29" i="32"/>
  <c r="AB52" i="32"/>
  <c r="AB55" i="32"/>
  <c r="CA29" i="32"/>
  <c r="CA52" i="32"/>
  <c r="C18" i="33"/>
  <c r="BB18" i="33"/>
  <c r="C29" i="33"/>
  <c r="C31" i="33"/>
  <c r="C32" i="33"/>
  <c r="C43" i="33"/>
  <c r="C52" i="33"/>
  <c r="C56" i="33"/>
  <c r="B14" i="33"/>
  <c r="C62" i="33"/>
  <c r="BB29" i="33"/>
  <c r="BB31" i="33"/>
  <c r="BB32" i="33"/>
  <c r="BB52" i="33"/>
  <c r="C18" i="32"/>
  <c r="C29" i="32"/>
  <c r="C31" i="32"/>
  <c r="C32" i="32"/>
  <c r="C43" i="32"/>
  <c r="C56" i="32"/>
  <c r="B14" i="32"/>
  <c r="C52" i="32"/>
  <c r="C44" i="32"/>
  <c r="C54" i="32"/>
  <c r="C62" i="32"/>
  <c r="BB18" i="32"/>
  <c r="BB29" i="32"/>
  <c r="BB31" i="32"/>
  <c r="BB52" i="32"/>
  <c r="BB54" i="32"/>
  <c r="B4" i="30"/>
  <c r="B4" i="35"/>
  <c r="B5" i="30"/>
  <c r="B5" i="35"/>
  <c r="BA5" i="33"/>
  <c r="B5" i="33"/>
  <c r="B4" i="33"/>
  <c r="B4" i="26"/>
  <c r="B5" i="26"/>
  <c r="AZ61" i="33"/>
  <c r="AZ61" i="32"/>
  <c r="A60" i="33"/>
  <c r="AZ60" i="33"/>
  <c r="AZ60" i="32"/>
  <c r="A59" i="33"/>
  <c r="AZ59" i="33"/>
  <c r="AZ59" i="32"/>
  <c r="D56" i="26"/>
  <c r="E56" i="26"/>
  <c r="F56" i="26"/>
  <c r="G56" i="26"/>
  <c r="D56" i="34"/>
  <c r="E56" i="34"/>
  <c r="D56" i="35"/>
  <c r="E56" i="35"/>
  <c r="F56" i="35"/>
  <c r="G56" i="35"/>
  <c r="H56" i="35"/>
  <c r="I56" i="35"/>
  <c r="J56" i="35"/>
  <c r="K56" i="35"/>
  <c r="L56" i="35"/>
  <c r="M56" i="35"/>
  <c r="N56" i="35"/>
  <c r="O56" i="35"/>
  <c r="P56" i="35"/>
  <c r="Q56" i="35"/>
  <c r="R56" i="35"/>
  <c r="S56" i="35"/>
  <c r="D56" i="29"/>
  <c r="E56" i="29"/>
  <c r="F56" i="29"/>
  <c r="G56" i="29"/>
  <c r="H56" i="29"/>
  <c r="I56" i="29"/>
  <c r="J56" i="29"/>
  <c r="D56" i="30"/>
  <c r="D62" i="31"/>
  <c r="D40" i="31"/>
  <c r="D42" i="31"/>
  <c r="D52" i="31"/>
  <c r="D54" i="31"/>
  <c r="D91" i="31"/>
  <c r="E62" i="31"/>
  <c r="F62" i="31"/>
  <c r="G62" i="31"/>
  <c r="H62" i="31"/>
  <c r="I62" i="31"/>
  <c r="J62" i="31"/>
  <c r="K62" i="31"/>
  <c r="L62" i="31"/>
  <c r="D56" i="25"/>
  <c r="C56" i="26"/>
  <c r="C62" i="26"/>
  <c r="C56" i="34"/>
  <c r="C62" i="34"/>
  <c r="C62" i="35"/>
  <c r="C56" i="29"/>
  <c r="C62" i="29"/>
  <c r="C56" i="30"/>
  <c r="C62" i="30"/>
  <c r="C62" i="31"/>
  <c r="C56" i="25"/>
  <c r="C62" i="25"/>
  <c r="A59" i="26"/>
  <c r="A59" i="35"/>
  <c r="A59" i="30"/>
  <c r="BD14" i="33"/>
  <c r="E14" i="30"/>
  <c r="E14" i="35"/>
  <c r="E14" i="33"/>
  <c r="E14" i="26"/>
  <c r="BA14" i="33"/>
  <c r="CA74" i="32"/>
  <c r="AA74" i="32"/>
  <c r="BZ74" i="32"/>
  <c r="BY74" i="32"/>
  <c r="BX74" i="32"/>
  <c r="BW74" i="32"/>
  <c r="W74" i="32"/>
  <c r="BV74" i="32"/>
  <c r="BU74" i="32"/>
  <c r="BT74" i="32"/>
  <c r="BS74" i="32"/>
  <c r="S74" i="32"/>
  <c r="BR74" i="32"/>
  <c r="BQ74" i="32"/>
  <c r="BP74" i="32"/>
  <c r="BO74" i="32"/>
  <c r="O74" i="32"/>
  <c r="BN74" i="32"/>
  <c r="BM74" i="32"/>
  <c r="BL74" i="32"/>
  <c r="BK74" i="32"/>
  <c r="K74" i="32"/>
  <c r="BJ74" i="32"/>
  <c r="BI74" i="32"/>
  <c r="BH74" i="32"/>
  <c r="BG74" i="32"/>
  <c r="G63" i="32"/>
  <c r="G77" i="32"/>
  <c r="BF74" i="32"/>
  <c r="F63" i="32"/>
  <c r="F77" i="32"/>
  <c r="BE63" i="32"/>
  <c r="BE74" i="32"/>
  <c r="E63" i="32"/>
  <c r="E77" i="32"/>
  <c r="BD63" i="32"/>
  <c r="BD74" i="32"/>
  <c r="D63" i="32"/>
  <c r="D77" i="32"/>
  <c r="BC74" i="32"/>
  <c r="BC76" i="32"/>
  <c r="C63" i="32"/>
  <c r="C77" i="32"/>
  <c r="BB63" i="32"/>
  <c r="BB74" i="32"/>
  <c r="BB76" i="32"/>
  <c r="AB74" i="33"/>
  <c r="AB87" i="33"/>
  <c r="CA74" i="33"/>
  <c r="AA87" i="33"/>
  <c r="BZ74" i="33"/>
  <c r="Z74" i="33"/>
  <c r="Z87" i="33"/>
  <c r="BY74" i="33"/>
  <c r="Y87" i="33"/>
  <c r="Y89" i="33"/>
  <c r="BX74" i="33"/>
  <c r="X87" i="33"/>
  <c r="BW74" i="33"/>
  <c r="W87" i="33"/>
  <c r="BV74" i="33"/>
  <c r="V87" i="33"/>
  <c r="BU74" i="33"/>
  <c r="U87" i="33"/>
  <c r="BT74" i="33"/>
  <c r="T87" i="33"/>
  <c r="BS74" i="33"/>
  <c r="S87" i="33"/>
  <c r="BR74" i="33"/>
  <c r="R74" i="33"/>
  <c r="R76" i="33"/>
  <c r="R87" i="33"/>
  <c r="BQ74" i="33"/>
  <c r="Q87" i="33"/>
  <c r="BP74" i="33"/>
  <c r="P87" i="33"/>
  <c r="BO74" i="33"/>
  <c r="O87" i="33"/>
  <c r="BN74" i="33"/>
  <c r="N74" i="33"/>
  <c r="N87" i="33"/>
  <c r="BM74" i="33"/>
  <c r="M87" i="33"/>
  <c r="M89" i="33"/>
  <c r="BL74" i="33"/>
  <c r="L87" i="33"/>
  <c r="BK74" i="33"/>
  <c r="K74" i="33"/>
  <c r="K76" i="33"/>
  <c r="K87" i="33"/>
  <c r="BJ74" i="33"/>
  <c r="BJ76" i="33"/>
  <c r="J74" i="33"/>
  <c r="J87" i="33"/>
  <c r="BI74" i="33"/>
  <c r="I87" i="33"/>
  <c r="BH74" i="33"/>
  <c r="H87" i="33"/>
  <c r="BG74" i="33"/>
  <c r="G74" i="33"/>
  <c r="G76" i="33"/>
  <c r="G87" i="33"/>
  <c r="F74" i="33"/>
  <c r="F87" i="33"/>
  <c r="BE74" i="33"/>
  <c r="E74" i="33"/>
  <c r="E87" i="33"/>
  <c r="BD74" i="33"/>
  <c r="BC74" i="33"/>
  <c r="C63" i="33"/>
  <c r="C77" i="33"/>
  <c r="C87" i="33"/>
  <c r="BB63" i="33"/>
  <c r="BB74" i="33"/>
  <c r="AB29" i="34"/>
  <c r="AB52" i="34"/>
  <c r="AB55" i="34"/>
  <c r="AB74" i="34"/>
  <c r="AB87" i="34"/>
  <c r="AA29" i="34"/>
  <c r="AA52" i="34"/>
  <c r="AA55" i="34"/>
  <c r="AA74" i="34"/>
  <c r="AA87" i="34"/>
  <c r="Z29" i="34"/>
  <c r="Z52" i="34"/>
  <c r="Z55" i="34"/>
  <c r="Z74" i="34"/>
  <c r="Z87" i="34"/>
  <c r="Y29" i="34"/>
  <c r="Y52" i="34"/>
  <c r="Y55" i="34"/>
  <c r="Y74" i="34"/>
  <c r="Y87" i="34"/>
  <c r="X29" i="34"/>
  <c r="X52" i="34"/>
  <c r="X55" i="34"/>
  <c r="X74" i="34"/>
  <c r="X87" i="34"/>
  <c r="W29" i="34"/>
  <c r="W52" i="34"/>
  <c r="W55" i="34"/>
  <c r="W74" i="34"/>
  <c r="W87" i="34"/>
  <c r="V29" i="34"/>
  <c r="V52" i="34"/>
  <c r="V55" i="34"/>
  <c r="V74" i="34"/>
  <c r="V87" i="34"/>
  <c r="U29" i="34"/>
  <c r="U52" i="34"/>
  <c r="U55" i="34"/>
  <c r="U74" i="34"/>
  <c r="U87" i="34"/>
  <c r="T29" i="34"/>
  <c r="T52" i="34"/>
  <c r="T55" i="34"/>
  <c r="T74" i="34"/>
  <c r="T87" i="34"/>
  <c r="S29" i="34"/>
  <c r="S52" i="34"/>
  <c r="S55" i="34"/>
  <c r="S74" i="34"/>
  <c r="S87" i="34"/>
  <c r="R29" i="34"/>
  <c r="R52" i="34"/>
  <c r="R55" i="34"/>
  <c r="R74" i="34"/>
  <c r="R87" i="34"/>
  <c r="Q29" i="34"/>
  <c r="Q52" i="34"/>
  <c r="Q55" i="34"/>
  <c r="Q74" i="34"/>
  <c r="Q87" i="34"/>
  <c r="P29" i="34"/>
  <c r="P52" i="34"/>
  <c r="P55" i="34"/>
  <c r="P74" i="34"/>
  <c r="P87" i="34"/>
  <c r="O29" i="34"/>
  <c r="O52" i="34"/>
  <c r="O55" i="34"/>
  <c r="O74" i="34"/>
  <c r="O87" i="34"/>
  <c r="N29" i="34"/>
  <c r="N52" i="34"/>
  <c r="N55" i="34"/>
  <c r="N74" i="34"/>
  <c r="N87" i="34"/>
  <c r="M29" i="34"/>
  <c r="M52" i="34"/>
  <c r="M55" i="34"/>
  <c r="M74" i="34"/>
  <c r="M87" i="34"/>
  <c r="L29" i="34"/>
  <c r="L52" i="34"/>
  <c r="L55" i="34"/>
  <c r="L74" i="34"/>
  <c r="L87" i="34"/>
  <c r="K29" i="34"/>
  <c r="K52" i="34"/>
  <c r="K55" i="34"/>
  <c r="K74" i="34"/>
  <c r="K87" i="34"/>
  <c r="J29" i="34"/>
  <c r="J52" i="34"/>
  <c r="J55" i="34"/>
  <c r="J74" i="34"/>
  <c r="J87" i="34"/>
  <c r="I29" i="34"/>
  <c r="I52" i="34"/>
  <c r="I55" i="34"/>
  <c r="I74" i="34"/>
  <c r="I87" i="34"/>
  <c r="H29" i="34"/>
  <c r="H52" i="34"/>
  <c r="H44" i="34"/>
  <c r="H54" i="34"/>
  <c r="H55" i="34"/>
  <c r="H74" i="34"/>
  <c r="H87" i="34"/>
  <c r="G29" i="34"/>
  <c r="G52" i="34"/>
  <c r="G55" i="34"/>
  <c r="G74" i="34"/>
  <c r="G76" i="34"/>
  <c r="G87" i="34"/>
  <c r="F29" i="34"/>
  <c r="F32" i="34"/>
  <c r="F52" i="34"/>
  <c r="F55" i="34"/>
  <c r="F74" i="34"/>
  <c r="F77" i="34"/>
  <c r="F87" i="34"/>
  <c r="E18" i="34"/>
  <c r="E29" i="34"/>
  <c r="E32" i="34"/>
  <c r="E43" i="34"/>
  <c r="E52" i="34"/>
  <c r="E54" i="34"/>
  <c r="E55" i="34"/>
  <c r="E63" i="34"/>
  <c r="E74" i="34"/>
  <c r="E76" i="34"/>
  <c r="E77" i="34"/>
  <c r="E87" i="34"/>
  <c r="D18" i="34"/>
  <c r="D29" i="34"/>
  <c r="D32" i="34"/>
  <c r="D43" i="34"/>
  <c r="D52" i="34"/>
  <c r="D63" i="34"/>
  <c r="D76" i="34"/>
  <c r="D77" i="34"/>
  <c r="C18" i="34"/>
  <c r="C43" i="34"/>
  <c r="B14" i="34"/>
  <c r="C29" i="34"/>
  <c r="C31" i="34"/>
  <c r="C44" i="34"/>
  <c r="C52" i="34"/>
  <c r="C54" i="34"/>
  <c r="C91" i="34"/>
  <c r="C64" i="34"/>
  <c r="C74" i="34"/>
  <c r="C76" i="34"/>
  <c r="C87" i="34"/>
  <c r="C89" i="34"/>
  <c r="C92" i="34"/>
  <c r="C93" i="34"/>
  <c r="C95" i="34"/>
  <c r="C96" i="34"/>
  <c r="C97" i="34"/>
  <c r="G11" i="36"/>
  <c r="C32" i="34"/>
  <c r="C63" i="34"/>
  <c r="C77" i="34"/>
  <c r="AB29" i="35"/>
  <c r="AB52" i="35"/>
  <c r="AB55" i="35"/>
  <c r="AB74" i="35"/>
  <c r="AB87" i="35"/>
  <c r="AA29" i="35"/>
  <c r="AA52" i="35"/>
  <c r="AA55" i="35"/>
  <c r="AA87" i="35"/>
  <c r="Z29" i="35"/>
  <c r="Z52" i="35"/>
  <c r="Z55" i="35"/>
  <c r="Z87" i="35"/>
  <c r="Y29" i="35"/>
  <c r="Y52" i="35"/>
  <c r="Y55" i="35"/>
  <c r="Y74" i="35"/>
  <c r="Y87" i="35"/>
  <c r="X29" i="35"/>
  <c r="X52" i="35"/>
  <c r="X55" i="35"/>
  <c r="X74" i="35"/>
  <c r="X87" i="35"/>
  <c r="W29" i="35"/>
  <c r="W52" i="35"/>
  <c r="W55" i="35"/>
  <c r="W87" i="35"/>
  <c r="V29" i="35"/>
  <c r="V52" i="35"/>
  <c r="V55" i="35"/>
  <c r="V87" i="35"/>
  <c r="U29" i="35"/>
  <c r="U52" i="35"/>
  <c r="U55" i="35"/>
  <c r="U74" i="35"/>
  <c r="U87" i="35"/>
  <c r="T29" i="35"/>
  <c r="T52" i="35"/>
  <c r="T55" i="35"/>
  <c r="T87" i="35"/>
  <c r="S29" i="35"/>
  <c r="S32" i="35"/>
  <c r="S52" i="35"/>
  <c r="S55" i="35"/>
  <c r="S77" i="35"/>
  <c r="S87" i="35"/>
  <c r="R18" i="35"/>
  <c r="R29" i="35"/>
  <c r="R43" i="35"/>
  <c r="R52" i="35"/>
  <c r="R55" i="35"/>
  <c r="R63" i="35"/>
  <c r="R87" i="35"/>
  <c r="Q29" i="35"/>
  <c r="Q32" i="35"/>
  <c r="Q52" i="35"/>
  <c r="Q55" i="35"/>
  <c r="Q77" i="35"/>
  <c r="Q87" i="35"/>
  <c r="P18" i="35"/>
  <c r="P29" i="35"/>
  <c r="P43" i="35"/>
  <c r="P52" i="35"/>
  <c r="P55" i="35"/>
  <c r="P63" i="35"/>
  <c r="P87" i="35"/>
  <c r="O29" i="35"/>
  <c r="O32" i="35"/>
  <c r="O52" i="35"/>
  <c r="O55" i="35"/>
  <c r="O74" i="35"/>
  <c r="O77" i="35"/>
  <c r="O87" i="35"/>
  <c r="N18" i="35"/>
  <c r="N29" i="35"/>
  <c r="N43" i="35"/>
  <c r="N52" i="35"/>
  <c r="N55" i="35"/>
  <c r="N63" i="35"/>
  <c r="N87" i="35"/>
  <c r="M29" i="35"/>
  <c r="M32" i="35"/>
  <c r="M52" i="35"/>
  <c r="M55" i="35"/>
  <c r="M77" i="35"/>
  <c r="M87" i="35"/>
  <c r="L18" i="35"/>
  <c r="L29" i="35"/>
  <c r="L43" i="35"/>
  <c r="L52" i="35"/>
  <c r="L55" i="35"/>
  <c r="L63" i="35"/>
  <c r="L87" i="35"/>
  <c r="K29" i="35"/>
  <c r="K32" i="35"/>
  <c r="K52" i="35"/>
  <c r="K55" i="35"/>
  <c r="K77" i="35"/>
  <c r="K87" i="35"/>
  <c r="J18" i="35"/>
  <c r="J29" i="35"/>
  <c r="J43" i="35"/>
  <c r="J52" i="35"/>
  <c r="J55" i="35"/>
  <c r="J63" i="35"/>
  <c r="J87" i="35"/>
  <c r="I29" i="35"/>
  <c r="I32" i="35"/>
  <c r="I52" i="35"/>
  <c r="I55" i="35"/>
  <c r="I77" i="35"/>
  <c r="I87" i="35"/>
  <c r="H18" i="35"/>
  <c r="H29" i="35"/>
  <c r="H43" i="35"/>
  <c r="H52" i="35"/>
  <c r="H55" i="35"/>
  <c r="H63" i="35"/>
  <c r="H87" i="35"/>
  <c r="G29" i="35"/>
  <c r="G32" i="35"/>
  <c r="G52" i="35"/>
  <c r="G55" i="35"/>
  <c r="G77" i="35"/>
  <c r="G87" i="35"/>
  <c r="F18" i="35"/>
  <c r="F29" i="35"/>
  <c r="F43" i="35"/>
  <c r="F52" i="35"/>
  <c r="F55" i="35"/>
  <c r="F63" i="35"/>
  <c r="F87" i="35"/>
  <c r="E29" i="35"/>
  <c r="E32" i="35"/>
  <c r="E52" i="35"/>
  <c r="E55" i="35"/>
  <c r="E77" i="35"/>
  <c r="E87" i="35"/>
  <c r="D18" i="35"/>
  <c r="D29" i="35"/>
  <c r="D31" i="35"/>
  <c r="D43" i="35"/>
  <c r="D52" i="35"/>
  <c r="D44" i="35"/>
  <c r="D54" i="35"/>
  <c r="D76" i="35"/>
  <c r="C18" i="35"/>
  <c r="C43" i="35"/>
  <c r="C56" i="35"/>
  <c r="B14" i="35"/>
  <c r="C29" i="35"/>
  <c r="C31" i="35"/>
  <c r="C44" i="35"/>
  <c r="C52" i="35"/>
  <c r="C54" i="35"/>
  <c r="C91" i="35"/>
  <c r="C95" i="35"/>
  <c r="C64" i="35"/>
  <c r="C74" i="35"/>
  <c r="C76" i="35"/>
  <c r="C87" i="35"/>
  <c r="C89" i="35"/>
  <c r="C92" i="35"/>
  <c r="C96" i="35"/>
  <c r="C97" i="35"/>
  <c r="H11" i="36"/>
  <c r="C77" i="35"/>
  <c r="AB29" i="29"/>
  <c r="AB52" i="29"/>
  <c r="AB55" i="29"/>
  <c r="AB74" i="29"/>
  <c r="AB87" i="29"/>
  <c r="AA29" i="29"/>
  <c r="AA52" i="29"/>
  <c r="AA55" i="29"/>
  <c r="AA74" i="29"/>
  <c r="AA87" i="29"/>
  <c r="Z29" i="29"/>
  <c r="Z52" i="29"/>
  <c r="Z55" i="29"/>
  <c r="Z74" i="29"/>
  <c r="Z87" i="29"/>
  <c r="Y29" i="29"/>
  <c r="Y52" i="29"/>
  <c r="Y55" i="29"/>
  <c r="Y74" i="29"/>
  <c r="Y87" i="29"/>
  <c r="X29" i="29"/>
  <c r="X52" i="29"/>
  <c r="X55" i="29"/>
  <c r="X74" i="29"/>
  <c r="X87" i="29"/>
  <c r="W29" i="29"/>
  <c r="W52" i="29"/>
  <c r="W55" i="29"/>
  <c r="W74" i="29"/>
  <c r="W87" i="29"/>
  <c r="V29" i="29"/>
  <c r="V52" i="29"/>
  <c r="V55" i="29"/>
  <c r="V74" i="29"/>
  <c r="V87" i="29"/>
  <c r="U29" i="29"/>
  <c r="U52" i="29"/>
  <c r="U55" i="29"/>
  <c r="U74" i="29"/>
  <c r="U87" i="29"/>
  <c r="T29" i="29"/>
  <c r="T52" i="29"/>
  <c r="T55" i="29"/>
  <c r="T74" i="29"/>
  <c r="T87" i="29"/>
  <c r="S29" i="29"/>
  <c r="S52" i="29"/>
  <c r="S55" i="29"/>
  <c r="S74" i="29"/>
  <c r="S87" i="29"/>
  <c r="R29" i="29"/>
  <c r="R52" i="29"/>
  <c r="R55" i="29"/>
  <c r="R74" i="29"/>
  <c r="R87" i="29"/>
  <c r="Q29" i="29"/>
  <c r="Q52" i="29"/>
  <c r="Q55" i="29"/>
  <c r="Q74" i="29"/>
  <c r="Q87" i="29"/>
  <c r="P29" i="29"/>
  <c r="P52" i="29"/>
  <c r="P55" i="29"/>
  <c r="P74" i="29"/>
  <c r="P87" i="29"/>
  <c r="O29" i="29"/>
  <c r="O52" i="29"/>
  <c r="O55" i="29"/>
  <c r="O74" i="29"/>
  <c r="O87" i="29"/>
  <c r="N29" i="29"/>
  <c r="N52" i="29"/>
  <c r="N55" i="29"/>
  <c r="N74" i="29"/>
  <c r="N87" i="29"/>
  <c r="M29" i="29"/>
  <c r="M52" i="29"/>
  <c r="M55" i="29"/>
  <c r="M74" i="29"/>
  <c r="M87" i="29"/>
  <c r="L29" i="29"/>
  <c r="L52" i="29"/>
  <c r="L55" i="29"/>
  <c r="L74" i="29"/>
  <c r="L87" i="29"/>
  <c r="K29" i="29"/>
  <c r="K43" i="29"/>
  <c r="K52" i="29"/>
  <c r="K55" i="29"/>
  <c r="K63" i="29"/>
  <c r="K74" i="29"/>
  <c r="K77" i="29"/>
  <c r="K87" i="29"/>
  <c r="J18" i="29"/>
  <c r="J29" i="29"/>
  <c r="J32" i="29"/>
  <c r="J43" i="29"/>
  <c r="J52" i="29"/>
  <c r="J55" i="29"/>
  <c r="J63" i="29"/>
  <c r="J74" i="29"/>
  <c r="J77" i="29"/>
  <c r="J87" i="29"/>
  <c r="I18" i="29"/>
  <c r="I29" i="29"/>
  <c r="I32" i="29"/>
  <c r="I43" i="29"/>
  <c r="I52" i="29"/>
  <c r="I55" i="29"/>
  <c r="I63" i="29"/>
  <c r="I74" i="29"/>
  <c r="I77" i="29"/>
  <c r="I87" i="29"/>
  <c r="H18" i="29"/>
  <c r="H29" i="29"/>
  <c r="H32" i="29"/>
  <c r="H43" i="29"/>
  <c r="H52" i="29"/>
  <c r="H55" i="29"/>
  <c r="H63" i="29"/>
  <c r="H74" i="29"/>
  <c r="H77" i="29"/>
  <c r="H87" i="29"/>
  <c r="G18" i="29"/>
  <c r="G29" i="29"/>
  <c r="G32" i="29"/>
  <c r="G43" i="29"/>
  <c r="G52" i="29"/>
  <c r="G55" i="29"/>
  <c r="G63" i="29"/>
  <c r="G74" i="29"/>
  <c r="G77" i="29"/>
  <c r="G87" i="29"/>
  <c r="F18" i="29"/>
  <c r="F29" i="29"/>
  <c r="F32" i="29"/>
  <c r="F43" i="29"/>
  <c r="F52" i="29"/>
  <c r="F55" i="29"/>
  <c r="F63" i="29"/>
  <c r="F74" i="29"/>
  <c r="F77" i="29"/>
  <c r="F87" i="29"/>
  <c r="E18" i="29"/>
  <c r="E29" i="29"/>
  <c r="E32" i="29"/>
  <c r="E43" i="29"/>
  <c r="E52" i="29"/>
  <c r="E54" i="29"/>
  <c r="E55" i="29"/>
  <c r="E63" i="29"/>
  <c r="E74" i="29"/>
  <c r="E77" i="29"/>
  <c r="E87" i="29"/>
  <c r="E89" i="29"/>
  <c r="D18" i="29"/>
  <c r="D29" i="29"/>
  <c r="D31" i="29"/>
  <c r="D32" i="29"/>
  <c r="D43" i="29"/>
  <c r="D52" i="29"/>
  <c r="D63" i="29"/>
  <c r="D76" i="29"/>
  <c r="D89" i="29"/>
  <c r="D92" i="29"/>
  <c r="D96" i="29"/>
  <c r="D77" i="29"/>
  <c r="C18" i="29"/>
  <c r="C29" i="29"/>
  <c r="C31" i="29"/>
  <c r="C32" i="29"/>
  <c r="C43" i="29"/>
  <c r="C52" i="29"/>
  <c r="C63" i="29"/>
  <c r="C74" i="29"/>
  <c r="C76" i="29"/>
  <c r="C87" i="29"/>
  <c r="C89" i="29"/>
  <c r="C92" i="29"/>
  <c r="C96" i="29"/>
  <c r="C77" i="29"/>
  <c r="AB20" i="30"/>
  <c r="AB22" i="30"/>
  <c r="AB25" i="30"/>
  <c r="AB29" i="30"/>
  <c r="AB40" i="30"/>
  <c r="AB45" i="30"/>
  <c r="AB48" i="30"/>
  <c r="AB51" i="30"/>
  <c r="AB52" i="30"/>
  <c r="AB55" i="30"/>
  <c r="AB74" i="30"/>
  <c r="AB87" i="30"/>
  <c r="AA20" i="30"/>
  <c r="AA22" i="30"/>
  <c r="AA25" i="30"/>
  <c r="AA29" i="30"/>
  <c r="AA40" i="30"/>
  <c r="AA45" i="30"/>
  <c r="AA48" i="30"/>
  <c r="AA51" i="30"/>
  <c r="AA52" i="30"/>
  <c r="AA55" i="30"/>
  <c r="AA74" i="30"/>
  <c r="AA87" i="30"/>
  <c r="Z20" i="30"/>
  <c r="Z22" i="30"/>
  <c r="Z25" i="30"/>
  <c r="Z29" i="30"/>
  <c r="Z40" i="30"/>
  <c r="Z45" i="30"/>
  <c r="Z48" i="30"/>
  <c r="Z51" i="30"/>
  <c r="Z52" i="30"/>
  <c r="Z55" i="30"/>
  <c r="Z74" i="30"/>
  <c r="Z87" i="30"/>
  <c r="Y20" i="30"/>
  <c r="Y22" i="30"/>
  <c r="Y25" i="30"/>
  <c r="Y28" i="30"/>
  <c r="Y29" i="30"/>
  <c r="Y40" i="30"/>
  <c r="Y45" i="30"/>
  <c r="Y48" i="30"/>
  <c r="Y51" i="30"/>
  <c r="Y52" i="30"/>
  <c r="Y55" i="30"/>
  <c r="Y74" i="30"/>
  <c r="Y87" i="30"/>
  <c r="X20" i="30"/>
  <c r="X22" i="30"/>
  <c r="X25" i="30"/>
  <c r="X28" i="30"/>
  <c r="X29" i="30"/>
  <c r="X40" i="30"/>
  <c r="X45" i="30"/>
  <c r="X48" i="30"/>
  <c r="X51" i="30"/>
  <c r="X52" i="30"/>
  <c r="X55" i="30"/>
  <c r="X74" i="30"/>
  <c r="X87" i="30"/>
  <c r="W20" i="30"/>
  <c r="W22" i="30"/>
  <c r="W25" i="30"/>
  <c r="W28" i="30"/>
  <c r="W29" i="30"/>
  <c r="W40" i="30"/>
  <c r="W45" i="30"/>
  <c r="W48" i="30"/>
  <c r="W51" i="30"/>
  <c r="W52" i="30"/>
  <c r="W55" i="30"/>
  <c r="W74" i="30"/>
  <c r="W87" i="30"/>
  <c r="V20" i="30"/>
  <c r="V22" i="30"/>
  <c r="V25" i="30"/>
  <c r="V28" i="30"/>
  <c r="V29" i="30"/>
  <c r="V40" i="30"/>
  <c r="V45" i="30"/>
  <c r="V48" i="30"/>
  <c r="V51" i="30"/>
  <c r="V52" i="30"/>
  <c r="V55" i="30"/>
  <c r="V74" i="30"/>
  <c r="V87" i="30"/>
  <c r="U20" i="30"/>
  <c r="U22" i="30"/>
  <c r="U25" i="30"/>
  <c r="U28" i="30"/>
  <c r="U29" i="30"/>
  <c r="U40" i="30"/>
  <c r="U45" i="30"/>
  <c r="U48" i="30"/>
  <c r="U50" i="30"/>
  <c r="U51" i="30"/>
  <c r="U52" i="30"/>
  <c r="U55" i="30"/>
  <c r="U74" i="30"/>
  <c r="U87" i="30"/>
  <c r="T20" i="30"/>
  <c r="T22" i="30"/>
  <c r="T25" i="30"/>
  <c r="T28" i="30"/>
  <c r="T29" i="30"/>
  <c r="T40" i="30"/>
  <c r="T45" i="30"/>
  <c r="T48" i="30"/>
  <c r="T50" i="30"/>
  <c r="T51" i="30"/>
  <c r="T52" i="30"/>
  <c r="T55" i="30"/>
  <c r="T74" i="30"/>
  <c r="T87" i="30"/>
  <c r="S20" i="30"/>
  <c r="S22" i="30"/>
  <c r="S25" i="30"/>
  <c r="S28" i="30"/>
  <c r="S29" i="30"/>
  <c r="S40" i="30"/>
  <c r="S45" i="30"/>
  <c r="S47" i="30"/>
  <c r="S48" i="30"/>
  <c r="S50" i="30"/>
  <c r="S51" i="30"/>
  <c r="S52" i="30"/>
  <c r="S55" i="30"/>
  <c r="S74" i="30"/>
  <c r="S87" i="30"/>
  <c r="R20" i="30"/>
  <c r="R22" i="30"/>
  <c r="R25" i="30"/>
  <c r="R26" i="30"/>
  <c r="R28" i="30"/>
  <c r="R29" i="30"/>
  <c r="R40" i="30"/>
  <c r="R45" i="30"/>
  <c r="R47" i="30"/>
  <c r="R48" i="30"/>
  <c r="R50" i="30"/>
  <c r="R51" i="30"/>
  <c r="R52" i="30"/>
  <c r="R55" i="30"/>
  <c r="R74" i="30"/>
  <c r="R86" i="30"/>
  <c r="R87" i="30"/>
  <c r="Q20" i="30"/>
  <c r="Q22" i="30"/>
  <c r="Q25" i="30"/>
  <c r="Q26" i="30"/>
  <c r="Q28" i="30"/>
  <c r="Q29" i="30"/>
  <c r="Q40" i="30"/>
  <c r="Q45" i="30"/>
  <c r="Q47" i="30"/>
  <c r="Q48" i="30"/>
  <c r="Q50" i="30"/>
  <c r="Q51" i="30"/>
  <c r="Q52" i="30"/>
  <c r="Q55" i="30"/>
  <c r="Q74" i="30"/>
  <c r="Q86" i="30"/>
  <c r="Q87" i="30"/>
  <c r="P20" i="30"/>
  <c r="P22" i="30"/>
  <c r="P25" i="30"/>
  <c r="P26" i="30"/>
  <c r="P28" i="30"/>
  <c r="P29" i="30"/>
  <c r="P40" i="30"/>
  <c r="P45" i="30"/>
  <c r="P47" i="30"/>
  <c r="P48" i="30"/>
  <c r="P50" i="30"/>
  <c r="P51" i="30"/>
  <c r="P52" i="30"/>
  <c r="P55" i="30"/>
  <c r="P65" i="30"/>
  <c r="P70" i="30"/>
  <c r="P74" i="30"/>
  <c r="P86" i="30"/>
  <c r="P87" i="30"/>
  <c r="O20" i="30"/>
  <c r="O22" i="30"/>
  <c r="O25" i="30"/>
  <c r="O26" i="30"/>
  <c r="O27" i="30"/>
  <c r="O28" i="30"/>
  <c r="O29" i="30"/>
  <c r="O38" i="30"/>
  <c r="O40" i="30"/>
  <c r="O45" i="30"/>
  <c r="O47" i="30"/>
  <c r="O48" i="30"/>
  <c r="O50" i="30"/>
  <c r="O51" i="30"/>
  <c r="O52" i="30"/>
  <c r="O55" i="30"/>
  <c r="O65" i="30"/>
  <c r="O70" i="30"/>
  <c r="O72" i="30"/>
  <c r="O74" i="30"/>
  <c r="O86" i="30"/>
  <c r="O87" i="30"/>
  <c r="N20" i="30"/>
  <c r="N22" i="30"/>
  <c r="N25" i="30"/>
  <c r="N26" i="30"/>
  <c r="N27" i="30"/>
  <c r="N28" i="30"/>
  <c r="N29" i="30"/>
  <c r="N38" i="30"/>
  <c r="N40" i="30"/>
  <c r="N45" i="30"/>
  <c r="N47" i="30"/>
  <c r="N48" i="30"/>
  <c r="N50" i="30"/>
  <c r="N51" i="30"/>
  <c r="N52" i="30"/>
  <c r="N55" i="30"/>
  <c r="N65" i="30"/>
  <c r="N72" i="30"/>
  <c r="N74" i="30"/>
  <c r="N80" i="30"/>
  <c r="N86" i="30"/>
  <c r="N87" i="30"/>
  <c r="M20" i="30"/>
  <c r="M22" i="30"/>
  <c r="M25" i="30"/>
  <c r="M26" i="30"/>
  <c r="M27" i="30"/>
  <c r="M28" i="30"/>
  <c r="M29" i="30"/>
  <c r="M38" i="30"/>
  <c r="M40" i="30"/>
  <c r="M45" i="30"/>
  <c r="M47" i="30"/>
  <c r="M48" i="30"/>
  <c r="M50" i="30"/>
  <c r="M51" i="30"/>
  <c r="M52" i="30"/>
  <c r="M55" i="30"/>
  <c r="M65" i="30"/>
  <c r="M70" i="30"/>
  <c r="M72" i="30"/>
  <c r="M74" i="30"/>
  <c r="M80" i="30"/>
  <c r="M86" i="30"/>
  <c r="M87" i="30"/>
  <c r="L20" i="30"/>
  <c r="L22" i="30"/>
  <c r="L25" i="30"/>
  <c r="L26" i="30"/>
  <c r="L27" i="30"/>
  <c r="L28" i="30"/>
  <c r="L29" i="30"/>
  <c r="L38" i="30"/>
  <c r="L40" i="30"/>
  <c r="L45" i="30"/>
  <c r="L47" i="30"/>
  <c r="L48" i="30"/>
  <c r="L50" i="30"/>
  <c r="L51" i="30"/>
  <c r="L52" i="30"/>
  <c r="L55" i="30"/>
  <c r="L65" i="30"/>
  <c r="L70" i="30"/>
  <c r="L72" i="30"/>
  <c r="L74" i="30"/>
  <c r="L80" i="30"/>
  <c r="L81" i="30"/>
  <c r="L84" i="30"/>
  <c r="L86" i="30"/>
  <c r="L87" i="30"/>
  <c r="K20" i="30"/>
  <c r="K22" i="30"/>
  <c r="K25" i="30"/>
  <c r="K26" i="30"/>
  <c r="K27" i="30"/>
  <c r="K28" i="30"/>
  <c r="K29" i="30"/>
  <c r="K38" i="30"/>
  <c r="K40" i="30"/>
  <c r="K45" i="30"/>
  <c r="K47" i="30"/>
  <c r="K48" i="30"/>
  <c r="K50" i="30"/>
  <c r="K51" i="30"/>
  <c r="K52" i="30"/>
  <c r="K55" i="30"/>
  <c r="K65" i="30"/>
  <c r="K70" i="30"/>
  <c r="K72" i="30"/>
  <c r="K74" i="30"/>
  <c r="K80" i="30"/>
  <c r="K81" i="30"/>
  <c r="K84" i="30"/>
  <c r="K86" i="30"/>
  <c r="K87" i="30"/>
  <c r="J20" i="30"/>
  <c r="J22" i="30"/>
  <c r="J25" i="30"/>
  <c r="J26" i="30"/>
  <c r="J27" i="30"/>
  <c r="J28" i="30"/>
  <c r="J29" i="30"/>
  <c r="J34" i="30"/>
  <c r="J38" i="30"/>
  <c r="J40" i="30"/>
  <c r="J45" i="30"/>
  <c r="J47" i="30"/>
  <c r="J48" i="30"/>
  <c r="J50" i="30"/>
  <c r="J51" i="30"/>
  <c r="J52" i="30"/>
  <c r="J55" i="30"/>
  <c r="J65" i="30"/>
  <c r="J70" i="30"/>
  <c r="J72" i="30"/>
  <c r="J74" i="30"/>
  <c r="J80" i="30"/>
  <c r="J81" i="30"/>
  <c r="J84" i="30"/>
  <c r="J86" i="30"/>
  <c r="J87" i="30"/>
  <c r="I20" i="30"/>
  <c r="I22" i="30"/>
  <c r="I25" i="30"/>
  <c r="I26" i="30"/>
  <c r="I27" i="30"/>
  <c r="I28" i="30"/>
  <c r="I29" i="30"/>
  <c r="I34" i="30"/>
  <c r="I38" i="30"/>
  <c r="I40" i="30"/>
  <c r="I45" i="30"/>
  <c r="I47" i="30"/>
  <c r="I48" i="30"/>
  <c r="I50" i="30"/>
  <c r="I51" i="30"/>
  <c r="I52" i="30"/>
  <c r="I55" i="30"/>
  <c r="I65" i="30"/>
  <c r="I70" i="30"/>
  <c r="I72" i="30"/>
  <c r="I74" i="30"/>
  <c r="I80" i="30"/>
  <c r="I81" i="30"/>
  <c r="I84" i="30"/>
  <c r="I86" i="30"/>
  <c r="I87" i="30"/>
  <c r="H20" i="30"/>
  <c r="H22" i="30"/>
  <c r="H25" i="30"/>
  <c r="H26" i="30"/>
  <c r="H27" i="30"/>
  <c r="H28" i="30"/>
  <c r="H29" i="30"/>
  <c r="H34" i="30"/>
  <c r="H35" i="30"/>
  <c r="H38" i="30"/>
  <c r="H40" i="30"/>
  <c r="H45" i="30"/>
  <c r="H47" i="30"/>
  <c r="H48" i="30"/>
  <c r="H49" i="30"/>
  <c r="H50" i="30"/>
  <c r="H51" i="30"/>
  <c r="H52" i="30"/>
  <c r="H55" i="30"/>
  <c r="H65" i="30"/>
  <c r="H70" i="30"/>
  <c r="H72" i="30"/>
  <c r="H74" i="30"/>
  <c r="H79" i="30"/>
  <c r="H80" i="30"/>
  <c r="H81" i="30"/>
  <c r="H82" i="30"/>
  <c r="H83" i="30"/>
  <c r="H84" i="30"/>
  <c r="H86" i="30"/>
  <c r="H87" i="30"/>
  <c r="G20" i="30"/>
  <c r="G22" i="30"/>
  <c r="G25" i="30"/>
  <c r="G26" i="30"/>
  <c r="G27" i="30"/>
  <c r="G28" i="30"/>
  <c r="G29" i="30"/>
  <c r="G34" i="30"/>
  <c r="G35" i="30"/>
  <c r="G38" i="30"/>
  <c r="G40" i="30"/>
  <c r="G45" i="30"/>
  <c r="G47" i="30"/>
  <c r="G48" i="30"/>
  <c r="G49" i="30"/>
  <c r="G50" i="30"/>
  <c r="G51" i="30"/>
  <c r="G52" i="30"/>
  <c r="G55" i="30"/>
  <c r="G65" i="30"/>
  <c r="G67" i="30"/>
  <c r="G68" i="30"/>
  <c r="G70" i="30"/>
  <c r="G72" i="30"/>
  <c r="G74" i="30"/>
  <c r="G79" i="30"/>
  <c r="G80" i="30"/>
  <c r="G81" i="30"/>
  <c r="G82" i="30"/>
  <c r="G83" i="30"/>
  <c r="G84" i="30"/>
  <c r="G86" i="30"/>
  <c r="G87" i="30"/>
  <c r="F20" i="30"/>
  <c r="F21" i="30"/>
  <c r="F22" i="30"/>
  <c r="F25" i="30"/>
  <c r="F26" i="30"/>
  <c r="F27" i="30"/>
  <c r="F28" i="30"/>
  <c r="F29" i="30"/>
  <c r="F34" i="30"/>
  <c r="F35" i="30"/>
  <c r="F38" i="30"/>
  <c r="F40" i="30"/>
  <c r="F45" i="30"/>
  <c r="F47" i="30"/>
  <c r="F48" i="30"/>
  <c r="F49" i="30"/>
  <c r="F50" i="30"/>
  <c r="F51" i="30"/>
  <c r="F52" i="30"/>
  <c r="F55" i="30"/>
  <c r="F65" i="30"/>
  <c r="F67" i="30"/>
  <c r="F68" i="30"/>
  <c r="F70" i="30"/>
  <c r="F71" i="30"/>
  <c r="F72" i="30"/>
  <c r="F74" i="30"/>
  <c r="F79" i="30"/>
  <c r="F80" i="30"/>
  <c r="F81" i="30"/>
  <c r="F82" i="30"/>
  <c r="F83" i="30"/>
  <c r="F84" i="30"/>
  <c r="F86" i="30"/>
  <c r="F87" i="30"/>
  <c r="E20" i="30"/>
  <c r="E21" i="30"/>
  <c r="E22" i="30"/>
  <c r="E25" i="30"/>
  <c r="E26" i="30"/>
  <c r="E27" i="30"/>
  <c r="E28" i="30"/>
  <c r="E29" i="30"/>
  <c r="E34" i="30"/>
  <c r="E35" i="30"/>
  <c r="E36" i="30"/>
  <c r="E38" i="30"/>
  <c r="E40" i="30"/>
  <c r="E45" i="30"/>
  <c r="E46" i="30"/>
  <c r="E47" i="30"/>
  <c r="E48" i="30"/>
  <c r="E49" i="30"/>
  <c r="E50" i="30"/>
  <c r="E51" i="30"/>
  <c r="E52" i="30"/>
  <c r="E55" i="30"/>
  <c r="E65" i="30"/>
  <c r="E66" i="30"/>
  <c r="E67" i="30"/>
  <c r="E68" i="30"/>
  <c r="E70" i="30"/>
  <c r="E71" i="30"/>
  <c r="E72" i="30"/>
  <c r="E73" i="30"/>
  <c r="E74" i="30"/>
  <c r="E79" i="30"/>
  <c r="E80" i="30"/>
  <c r="E81" i="30"/>
  <c r="E82" i="30"/>
  <c r="E83" i="30"/>
  <c r="E84" i="30"/>
  <c r="E85" i="30"/>
  <c r="E86" i="30"/>
  <c r="E87" i="30"/>
  <c r="D20" i="30"/>
  <c r="D21" i="30"/>
  <c r="D22" i="30"/>
  <c r="D23" i="30"/>
  <c r="D24" i="30"/>
  <c r="D25" i="30"/>
  <c r="D26" i="30"/>
  <c r="D27" i="30"/>
  <c r="D28" i="30"/>
  <c r="D29" i="30"/>
  <c r="D34" i="30"/>
  <c r="D35" i="30"/>
  <c r="D36" i="30"/>
  <c r="D38" i="30"/>
  <c r="D39" i="30"/>
  <c r="D40" i="30"/>
  <c r="D45" i="30"/>
  <c r="D46" i="30"/>
  <c r="D47" i="30"/>
  <c r="D48" i="30"/>
  <c r="D49" i="30"/>
  <c r="D50" i="30"/>
  <c r="D51" i="30"/>
  <c r="D52" i="30"/>
  <c r="D54" i="30"/>
  <c r="D63" i="30"/>
  <c r="D65" i="30"/>
  <c r="D66" i="30"/>
  <c r="D67" i="30"/>
  <c r="D68" i="30"/>
  <c r="D69" i="30"/>
  <c r="D70" i="30"/>
  <c r="D71" i="30"/>
  <c r="D72" i="30"/>
  <c r="D73" i="30"/>
  <c r="D79" i="30"/>
  <c r="D80" i="30"/>
  <c r="D81" i="30"/>
  <c r="D82" i="30"/>
  <c r="D83" i="30"/>
  <c r="D84" i="30"/>
  <c r="D85" i="30"/>
  <c r="D86" i="30"/>
  <c r="C18" i="30"/>
  <c r="C20" i="30"/>
  <c r="C21" i="30"/>
  <c r="C22" i="30"/>
  <c r="C23" i="30"/>
  <c r="C24" i="30"/>
  <c r="C25" i="30"/>
  <c r="C26" i="30"/>
  <c r="C27" i="30"/>
  <c r="C28" i="30"/>
  <c r="C29" i="30"/>
  <c r="C31" i="30"/>
  <c r="C32" i="30"/>
  <c r="C34" i="30"/>
  <c r="C35" i="30"/>
  <c r="C36" i="30"/>
  <c r="C37" i="30"/>
  <c r="C38" i="30"/>
  <c r="C39" i="30"/>
  <c r="C40" i="30"/>
  <c r="C43" i="30"/>
  <c r="B14" i="30"/>
  <c r="C45" i="30"/>
  <c r="C46" i="30"/>
  <c r="C47" i="30"/>
  <c r="C48" i="30"/>
  <c r="C49" i="30"/>
  <c r="C50" i="30"/>
  <c r="C51" i="30"/>
  <c r="C52" i="30"/>
  <c r="C63" i="30"/>
  <c r="C65" i="30"/>
  <c r="C66" i="30"/>
  <c r="C67" i="30"/>
  <c r="C68" i="30"/>
  <c r="C69" i="30"/>
  <c r="C70" i="30"/>
  <c r="C71" i="30"/>
  <c r="C72" i="30"/>
  <c r="C73" i="30"/>
  <c r="C74" i="30"/>
  <c r="C77" i="30"/>
  <c r="C79" i="30"/>
  <c r="C80" i="30"/>
  <c r="C81" i="30"/>
  <c r="C82" i="30"/>
  <c r="C83" i="30"/>
  <c r="C84" i="30"/>
  <c r="C85" i="30"/>
  <c r="C86" i="30"/>
  <c r="C87" i="30"/>
  <c r="AB40" i="31"/>
  <c r="AB52" i="31"/>
  <c r="AB55" i="31"/>
  <c r="AB92" i="31"/>
  <c r="AB96" i="31"/>
  <c r="AA40" i="31"/>
  <c r="AA52" i="31"/>
  <c r="AA55" i="31"/>
  <c r="AA92" i="31"/>
  <c r="AA96" i="31"/>
  <c r="Z40" i="31"/>
  <c r="Z52" i="31"/>
  <c r="Z55" i="31"/>
  <c r="Z92" i="31"/>
  <c r="Z96" i="31"/>
  <c r="Y40" i="31"/>
  <c r="Y52" i="31"/>
  <c r="Y55" i="31"/>
  <c r="Y92" i="31"/>
  <c r="Y96" i="31"/>
  <c r="X40" i="31"/>
  <c r="X52" i="31"/>
  <c r="X55" i="31"/>
  <c r="X92" i="31"/>
  <c r="X96" i="31"/>
  <c r="W40" i="31"/>
  <c r="W52" i="31"/>
  <c r="W55" i="31"/>
  <c r="W92" i="31"/>
  <c r="W96" i="31"/>
  <c r="V40" i="31"/>
  <c r="V52" i="31"/>
  <c r="V55" i="31"/>
  <c r="V92" i="31"/>
  <c r="V96" i="31"/>
  <c r="U40" i="31"/>
  <c r="U52" i="31"/>
  <c r="U55" i="31"/>
  <c r="U92" i="31"/>
  <c r="U96" i="31"/>
  <c r="T40" i="31"/>
  <c r="T52" i="31"/>
  <c r="T55" i="31"/>
  <c r="T92" i="31"/>
  <c r="T96" i="31"/>
  <c r="S40" i="31"/>
  <c r="S52" i="31"/>
  <c r="S55" i="31"/>
  <c r="S92" i="31"/>
  <c r="S96" i="31"/>
  <c r="R40" i="31"/>
  <c r="R52" i="31"/>
  <c r="R55" i="31"/>
  <c r="R92" i="31"/>
  <c r="R96" i="31"/>
  <c r="Q40" i="31"/>
  <c r="Q52" i="31"/>
  <c r="Q55" i="31"/>
  <c r="Q92" i="31"/>
  <c r="Q96" i="31"/>
  <c r="P40" i="31"/>
  <c r="P52" i="31"/>
  <c r="P55" i="31"/>
  <c r="P92" i="31"/>
  <c r="P96" i="31"/>
  <c r="O40" i="31"/>
  <c r="O52" i="31"/>
  <c r="O55" i="31"/>
  <c r="O92" i="31"/>
  <c r="O96" i="31"/>
  <c r="N40" i="31"/>
  <c r="N52" i="31"/>
  <c r="N55" i="31"/>
  <c r="N92" i="31"/>
  <c r="N96" i="31"/>
  <c r="M32" i="31"/>
  <c r="M40" i="31"/>
  <c r="M43" i="31"/>
  <c r="M52" i="31"/>
  <c r="M55" i="31"/>
  <c r="M92" i="31"/>
  <c r="M96" i="31"/>
  <c r="L32" i="31"/>
  <c r="L40" i="31"/>
  <c r="L43" i="31"/>
  <c r="L52" i="31"/>
  <c r="L55" i="31"/>
  <c r="L92" i="31"/>
  <c r="L96" i="31"/>
  <c r="K32" i="31"/>
  <c r="K40" i="31"/>
  <c r="K43" i="31"/>
  <c r="K52" i="31"/>
  <c r="K55" i="31"/>
  <c r="K92" i="31"/>
  <c r="K96" i="31"/>
  <c r="J32" i="31"/>
  <c r="J40" i="31"/>
  <c r="J43" i="31"/>
  <c r="J52" i="31"/>
  <c r="J55" i="31"/>
  <c r="J92" i="31"/>
  <c r="J96" i="31"/>
  <c r="I32" i="31"/>
  <c r="I40" i="31"/>
  <c r="I43" i="31"/>
  <c r="I52" i="31"/>
  <c r="I55" i="31"/>
  <c r="I92" i="31"/>
  <c r="I96" i="31"/>
  <c r="H32" i="31"/>
  <c r="H40" i="31"/>
  <c r="H43" i="31"/>
  <c r="H52" i="31"/>
  <c r="H55" i="31"/>
  <c r="H92" i="31"/>
  <c r="H96" i="31"/>
  <c r="G32" i="31"/>
  <c r="G40" i="31"/>
  <c r="G43" i="31"/>
  <c r="G52" i="31"/>
  <c r="G55" i="31"/>
  <c r="G92" i="31"/>
  <c r="G96" i="31"/>
  <c r="F32" i="31"/>
  <c r="F40" i="31"/>
  <c r="F42" i="31"/>
  <c r="F43" i="31"/>
  <c r="F52" i="31"/>
  <c r="F55" i="31"/>
  <c r="F92" i="31"/>
  <c r="F96" i="31"/>
  <c r="E32" i="31"/>
  <c r="E40" i="31"/>
  <c r="E42" i="31"/>
  <c r="E43" i="31"/>
  <c r="E52" i="31"/>
  <c r="E55" i="31"/>
  <c r="E92" i="31"/>
  <c r="E96" i="31"/>
  <c r="D32" i="31"/>
  <c r="D43" i="31"/>
  <c r="D92" i="31"/>
  <c r="D96" i="31"/>
  <c r="C32" i="31"/>
  <c r="C40" i="31"/>
  <c r="C42" i="31"/>
  <c r="C52" i="31"/>
  <c r="C54" i="31"/>
  <c r="C91" i="31"/>
  <c r="C43" i="31"/>
  <c r="C92" i="31"/>
  <c r="C96" i="31"/>
  <c r="AB29" i="26"/>
  <c r="AB52" i="26"/>
  <c r="AB87" i="26"/>
  <c r="AA29" i="26"/>
  <c r="AA52" i="26"/>
  <c r="AA55" i="26"/>
  <c r="AA74" i="26"/>
  <c r="AA87" i="26"/>
  <c r="Z29" i="26"/>
  <c r="Z52" i="26"/>
  <c r="Z87" i="26"/>
  <c r="Y29" i="26"/>
  <c r="Y52" i="26"/>
  <c r="Y87" i="26"/>
  <c r="X29" i="26"/>
  <c r="X52" i="26"/>
  <c r="X87" i="26"/>
  <c r="W29" i="26"/>
  <c r="W52" i="26"/>
  <c r="W55" i="26"/>
  <c r="W74" i="26"/>
  <c r="W87" i="26"/>
  <c r="V29" i="26"/>
  <c r="V52" i="26"/>
  <c r="V87" i="26"/>
  <c r="U29" i="26"/>
  <c r="U52" i="26"/>
  <c r="U87" i="26"/>
  <c r="T29" i="26"/>
  <c r="T52" i="26"/>
  <c r="T87" i="26"/>
  <c r="S29" i="26"/>
  <c r="S52" i="26"/>
  <c r="S55" i="26"/>
  <c r="S74" i="26"/>
  <c r="S87" i="26"/>
  <c r="R29" i="26"/>
  <c r="R52" i="26"/>
  <c r="R87" i="26"/>
  <c r="Q29" i="26"/>
  <c r="Q52" i="26"/>
  <c r="Q87" i="26"/>
  <c r="P29" i="26"/>
  <c r="P52" i="26"/>
  <c r="P74" i="26"/>
  <c r="P76" i="26"/>
  <c r="P87" i="26"/>
  <c r="O29" i="26"/>
  <c r="O52" i="26"/>
  <c r="O87" i="26"/>
  <c r="N29" i="26"/>
  <c r="N52" i="26"/>
  <c r="N87" i="26"/>
  <c r="M29" i="26"/>
  <c r="M52" i="26"/>
  <c r="M55" i="26"/>
  <c r="M74" i="26"/>
  <c r="M87" i="26"/>
  <c r="L29" i="26"/>
  <c r="L52" i="26"/>
  <c r="L87" i="26"/>
  <c r="K29" i="26"/>
  <c r="K52" i="26"/>
  <c r="K87" i="26"/>
  <c r="J29" i="26"/>
  <c r="J52" i="26"/>
  <c r="J55" i="26"/>
  <c r="J87" i="26"/>
  <c r="I29" i="26"/>
  <c r="I52" i="26"/>
  <c r="I87" i="26"/>
  <c r="H29" i="26"/>
  <c r="H52" i="26"/>
  <c r="H87" i="26"/>
  <c r="G29" i="26"/>
  <c r="G32" i="26"/>
  <c r="G52" i="26"/>
  <c r="G77" i="26"/>
  <c r="G87" i="26"/>
  <c r="F18" i="26"/>
  <c r="F29" i="26"/>
  <c r="F32" i="26"/>
  <c r="F43" i="26"/>
  <c r="F52" i="26"/>
  <c r="F63" i="26"/>
  <c r="F74" i="26"/>
  <c r="F64" i="26"/>
  <c r="F76" i="26"/>
  <c r="F77" i="26"/>
  <c r="F87" i="26"/>
  <c r="E18" i="26"/>
  <c r="E29" i="26"/>
  <c r="E32" i="26"/>
  <c r="E43" i="26"/>
  <c r="E52" i="26"/>
  <c r="E63" i="26"/>
  <c r="E77" i="26"/>
  <c r="E87" i="26"/>
  <c r="D18" i="26"/>
  <c r="D29" i="26"/>
  <c r="D32" i="26"/>
  <c r="D43" i="26"/>
  <c r="D52" i="26"/>
  <c r="D54" i="26"/>
  <c r="D63" i="26"/>
  <c r="D77" i="26"/>
  <c r="C18" i="26"/>
  <c r="C43" i="26"/>
  <c r="B14" i="26"/>
  <c r="C29" i="26"/>
  <c r="C31" i="26"/>
  <c r="C32" i="26"/>
  <c r="C52" i="26"/>
  <c r="C63" i="26"/>
  <c r="C77" i="26"/>
  <c r="C87" i="26"/>
  <c r="D18" i="25"/>
  <c r="D29" i="25"/>
  <c r="D31" i="25"/>
  <c r="D32" i="25"/>
  <c r="D43" i="25"/>
  <c r="D52" i="25"/>
  <c r="D54" i="25"/>
  <c r="D63" i="25"/>
  <c r="D76" i="25"/>
  <c r="D77" i="25"/>
  <c r="E29" i="25"/>
  <c r="E32" i="25"/>
  <c r="E43" i="25"/>
  <c r="E52" i="25"/>
  <c r="E55" i="25"/>
  <c r="E87" i="25"/>
  <c r="F29" i="25"/>
  <c r="F52" i="25"/>
  <c r="F55" i="25"/>
  <c r="G29" i="25"/>
  <c r="G52" i="25"/>
  <c r="G55" i="25"/>
  <c r="G87" i="25"/>
  <c r="H29" i="25"/>
  <c r="H52" i="25"/>
  <c r="H55" i="25"/>
  <c r="H74" i="25"/>
  <c r="I29" i="25"/>
  <c r="I52" i="25"/>
  <c r="I55" i="25"/>
  <c r="I87" i="25"/>
  <c r="J29" i="25"/>
  <c r="J52" i="25"/>
  <c r="J55" i="25"/>
  <c r="K29" i="25"/>
  <c r="K52" i="25"/>
  <c r="K55" i="25"/>
  <c r="L29" i="25"/>
  <c r="L52" i="25"/>
  <c r="L55" i="25"/>
  <c r="L74" i="25"/>
  <c r="M29" i="25"/>
  <c r="M52" i="25"/>
  <c r="M55" i="25"/>
  <c r="M87" i="25"/>
  <c r="N29" i="25"/>
  <c r="N52" i="25"/>
  <c r="N55" i="25"/>
  <c r="O29" i="25"/>
  <c r="O52" i="25"/>
  <c r="O55" i="25"/>
  <c r="O87" i="25"/>
  <c r="P29" i="25"/>
  <c r="P52" i="25"/>
  <c r="P55" i="25"/>
  <c r="Q29" i="25"/>
  <c r="Q52" i="25"/>
  <c r="Q55" i="25"/>
  <c r="Q87" i="25"/>
  <c r="R29" i="25"/>
  <c r="R52" i="25"/>
  <c r="R55" i="25"/>
  <c r="S29" i="25"/>
  <c r="S52" i="25"/>
  <c r="S55" i="25"/>
  <c r="T29" i="25"/>
  <c r="T52" i="25"/>
  <c r="T55" i="25"/>
  <c r="U29" i="25"/>
  <c r="U52" i="25"/>
  <c r="U55" i="25"/>
  <c r="U87" i="25"/>
  <c r="V29" i="25"/>
  <c r="V52" i="25"/>
  <c r="V55" i="25"/>
  <c r="V74" i="25"/>
  <c r="W29" i="25"/>
  <c r="W52" i="25"/>
  <c r="W55" i="25"/>
  <c r="W87" i="25"/>
  <c r="X29" i="25"/>
  <c r="X52" i="25"/>
  <c r="X55" i="25"/>
  <c r="Y29" i="25"/>
  <c r="Y52" i="25"/>
  <c r="Y55" i="25"/>
  <c r="Y87" i="25"/>
  <c r="Z29" i="25"/>
  <c r="Z52" i="25"/>
  <c r="Z55" i="25"/>
  <c r="Z74" i="25"/>
  <c r="AA29" i="25"/>
  <c r="AA52" i="25"/>
  <c r="AA55" i="25"/>
  <c r="AB29" i="25"/>
  <c r="AB52" i="25"/>
  <c r="AB55" i="25"/>
  <c r="AB74" i="25"/>
  <c r="C18" i="25"/>
  <c r="C29" i="25"/>
  <c r="C31" i="25"/>
  <c r="C52" i="25"/>
  <c r="C54" i="25"/>
  <c r="C91" i="25"/>
  <c r="C95" i="25"/>
  <c r="C74" i="25"/>
  <c r="C76" i="25"/>
  <c r="C87" i="25"/>
  <c r="C89" i="25"/>
  <c r="C92" i="25"/>
  <c r="C96" i="25"/>
  <c r="C97" i="25"/>
  <c r="C11" i="36"/>
  <c r="C32" i="25"/>
  <c r="C43" i="25"/>
  <c r="C63" i="25"/>
  <c r="C77" i="25"/>
  <c r="B14" i="31"/>
  <c r="D7" i="35"/>
  <c r="A7" i="35"/>
  <c r="E88" i="30"/>
  <c r="D88" i="30"/>
  <c r="C88" i="30"/>
  <c r="C75" i="30"/>
  <c r="F53" i="30"/>
  <c r="E53" i="30"/>
  <c r="D53" i="30"/>
  <c r="C53" i="30"/>
  <c r="A1" i="31"/>
  <c r="A19" i="35"/>
  <c r="A88" i="30"/>
  <c r="A86" i="30"/>
  <c r="A85" i="30"/>
  <c r="A84" i="30"/>
  <c r="A83" i="30"/>
  <c r="A82" i="30"/>
  <c r="A81" i="30"/>
  <c r="A80" i="30"/>
  <c r="A79" i="30"/>
  <c r="A75" i="30"/>
  <c r="A73" i="30"/>
  <c r="A72" i="30"/>
  <c r="A71" i="30"/>
  <c r="A70" i="30"/>
  <c r="A69" i="30"/>
  <c r="A68" i="30"/>
  <c r="A67" i="30"/>
  <c r="A66" i="30"/>
  <c r="A65" i="30"/>
  <c r="A53" i="30"/>
  <c r="A51" i="30"/>
  <c r="A50" i="30"/>
  <c r="A49" i="30"/>
  <c r="A48" i="30"/>
  <c r="A47" i="30"/>
  <c r="A46" i="30"/>
  <c r="A45" i="30"/>
  <c r="A39" i="30"/>
  <c r="A38" i="30"/>
  <c r="A37" i="30"/>
  <c r="A36" i="30"/>
  <c r="A35" i="30"/>
  <c r="A34" i="30"/>
  <c r="A50" i="35"/>
  <c r="A49" i="35"/>
  <c r="A50" i="33"/>
  <c r="A49" i="33"/>
  <c r="AZ49" i="33"/>
  <c r="A84" i="26"/>
  <c r="A50" i="26"/>
  <c r="A49" i="26"/>
  <c r="A72" i="33"/>
  <c r="AZ72" i="33"/>
  <c r="A71" i="33"/>
  <c r="AZ71" i="33"/>
  <c r="A84" i="33"/>
  <c r="AZ84" i="33"/>
  <c r="AZ50" i="33"/>
  <c r="E86" i="7"/>
  <c r="C86" i="7"/>
  <c r="AZ84" i="32"/>
  <c r="A84" i="35"/>
  <c r="A71" i="26"/>
  <c r="AZ71" i="32"/>
  <c r="A71" i="35"/>
  <c r="A72" i="26"/>
  <c r="AZ72" i="32"/>
  <c r="A72" i="35"/>
  <c r="AZ49" i="32"/>
  <c r="AZ50" i="32"/>
  <c r="BD7" i="33"/>
  <c r="BD8" i="33"/>
  <c r="BD9" i="33"/>
  <c r="BD10" i="33"/>
  <c r="BD11" i="33"/>
  <c r="BD12" i="33"/>
  <c r="BD13" i="33"/>
  <c r="BA7" i="33"/>
  <c r="BA8" i="33"/>
  <c r="BA9" i="33"/>
  <c r="BA10" i="33"/>
  <c r="BA11" i="33"/>
  <c r="BA12" i="33"/>
  <c r="BA13" i="33"/>
  <c r="E7" i="26"/>
  <c r="E8" i="26"/>
  <c r="E9" i="26"/>
  <c r="E10" i="26"/>
  <c r="E11" i="26"/>
  <c r="E12" i="26"/>
  <c r="E13" i="26"/>
  <c r="B7" i="26"/>
  <c r="B8" i="26"/>
  <c r="B9" i="26"/>
  <c r="B10" i="26"/>
  <c r="B11" i="26"/>
  <c r="B12" i="26"/>
  <c r="B13" i="26"/>
  <c r="E7" i="33"/>
  <c r="E8" i="33"/>
  <c r="E9" i="33"/>
  <c r="E10" i="33"/>
  <c r="E11" i="33"/>
  <c r="E12" i="33"/>
  <c r="E13" i="33"/>
  <c r="B7" i="33"/>
  <c r="B8" i="33"/>
  <c r="B9" i="33"/>
  <c r="B10" i="33"/>
  <c r="B11" i="33"/>
  <c r="B12" i="33"/>
  <c r="B13" i="33"/>
  <c r="E8" i="35"/>
  <c r="E9" i="35"/>
  <c r="E10" i="35"/>
  <c r="E11" i="35"/>
  <c r="E12" i="35"/>
  <c r="E13" i="35"/>
  <c r="B8" i="35"/>
  <c r="B9" i="35"/>
  <c r="B10" i="35"/>
  <c r="B11" i="35"/>
  <c r="B12" i="35"/>
  <c r="B13" i="35"/>
  <c r="E7" i="30"/>
  <c r="E8" i="30"/>
  <c r="E9" i="30"/>
  <c r="E10" i="30"/>
  <c r="E11" i="30"/>
  <c r="E12" i="30"/>
  <c r="E13" i="30"/>
  <c r="B7" i="30"/>
  <c r="B8" i="30"/>
  <c r="B9" i="30"/>
  <c r="B10" i="30"/>
  <c r="B11" i="30"/>
  <c r="B12" i="30"/>
  <c r="B13" i="30"/>
  <c r="A98" i="30"/>
  <c r="A97" i="30"/>
  <c r="A96" i="29"/>
  <c r="A96" i="30"/>
  <c r="A95" i="29"/>
  <c r="A95" i="30"/>
  <c r="A94" i="30"/>
  <c r="A93" i="30"/>
  <c r="A92" i="30"/>
  <c r="A91" i="30"/>
  <c r="A90" i="30"/>
  <c r="A89" i="30"/>
  <c r="A87" i="30"/>
  <c r="A78" i="30"/>
  <c r="A77" i="30"/>
  <c r="A76" i="30"/>
  <c r="A74" i="30"/>
  <c r="A64" i="30"/>
  <c r="A63" i="30"/>
  <c r="A62" i="30"/>
  <c r="A60" i="30"/>
  <c r="A56" i="30"/>
  <c r="A55" i="30"/>
  <c r="A54" i="30"/>
  <c r="A52" i="30"/>
  <c r="A43" i="30"/>
  <c r="A42" i="30"/>
  <c r="A41" i="30"/>
  <c r="A40" i="30"/>
  <c r="A33" i="29"/>
  <c r="A33" i="30"/>
  <c r="A32" i="30"/>
  <c r="A31" i="30"/>
  <c r="A30" i="30"/>
  <c r="A29" i="30"/>
  <c r="A28" i="30"/>
  <c r="A27" i="30"/>
  <c r="A26" i="30"/>
  <c r="A25" i="30"/>
  <c r="A24" i="30"/>
  <c r="A23" i="30"/>
  <c r="A22" i="30"/>
  <c r="A20" i="30"/>
  <c r="A17" i="29"/>
  <c r="A17" i="30"/>
  <c r="A19" i="30"/>
  <c r="A98" i="35"/>
  <c r="A97" i="35"/>
  <c r="A96" i="34"/>
  <c r="A96" i="35"/>
  <c r="A95" i="34"/>
  <c r="A95" i="35"/>
  <c r="A94" i="35"/>
  <c r="A93" i="35"/>
  <c r="A92" i="35"/>
  <c r="A91" i="35"/>
  <c r="A90" i="35"/>
  <c r="A89" i="35"/>
  <c r="A88" i="35"/>
  <c r="A87" i="35"/>
  <c r="A86" i="35"/>
  <c r="A85" i="35"/>
  <c r="A83" i="35"/>
  <c r="A82" i="35"/>
  <c r="A80" i="35"/>
  <c r="A79" i="35"/>
  <c r="A78" i="35"/>
  <c r="A77" i="35"/>
  <c r="A76" i="35"/>
  <c r="A75" i="35"/>
  <c r="A74" i="35"/>
  <c r="A73" i="35"/>
  <c r="A70" i="35"/>
  <c r="A69" i="35"/>
  <c r="A68" i="35"/>
  <c r="A66" i="35"/>
  <c r="A65" i="35"/>
  <c r="A64" i="35"/>
  <c r="A63" i="35"/>
  <c r="A62" i="35"/>
  <c r="A60" i="35"/>
  <c r="A56" i="35"/>
  <c r="A55" i="35"/>
  <c r="A54" i="35"/>
  <c r="A53" i="35"/>
  <c r="A52" i="35"/>
  <c r="A51" i="35"/>
  <c r="A48" i="35"/>
  <c r="A46" i="35"/>
  <c r="A45" i="35"/>
  <c r="A43" i="35"/>
  <c r="A42" i="35"/>
  <c r="A41" i="35"/>
  <c r="A40" i="35"/>
  <c r="A39" i="35"/>
  <c r="A38" i="35"/>
  <c r="A37" i="35"/>
  <c r="A35" i="35"/>
  <c r="A34" i="35"/>
  <c r="A33" i="34"/>
  <c r="A33" i="35"/>
  <c r="A32" i="35"/>
  <c r="A31" i="35"/>
  <c r="A30" i="35"/>
  <c r="A29" i="35"/>
  <c r="A28" i="35"/>
  <c r="A27" i="35"/>
  <c r="A26" i="35"/>
  <c r="A25" i="35"/>
  <c r="A24" i="35"/>
  <c r="A23" i="35"/>
  <c r="A20" i="35"/>
  <c r="A17" i="34"/>
  <c r="A17" i="35"/>
  <c r="A98" i="33"/>
  <c r="A97" i="33"/>
  <c r="A96" i="32"/>
  <c r="A96" i="33"/>
  <c r="A95" i="32"/>
  <c r="A95" i="33"/>
  <c r="A94" i="33"/>
  <c r="A93" i="33"/>
  <c r="A92" i="33"/>
  <c r="A91" i="33"/>
  <c r="AZ91" i="33"/>
  <c r="A90" i="33"/>
  <c r="A89" i="33"/>
  <c r="A88" i="33"/>
  <c r="A87" i="33"/>
  <c r="AZ87" i="33"/>
  <c r="A86" i="33"/>
  <c r="A85" i="33"/>
  <c r="A83" i="33"/>
  <c r="AZ83" i="33"/>
  <c r="A82" i="33"/>
  <c r="AZ82" i="33"/>
  <c r="A81" i="33"/>
  <c r="A80" i="33"/>
  <c r="A79" i="33"/>
  <c r="AZ79" i="33"/>
  <c r="A78" i="33"/>
  <c r="AZ78" i="33"/>
  <c r="A77" i="33"/>
  <c r="A76" i="33"/>
  <c r="A75" i="33"/>
  <c r="A74" i="33"/>
  <c r="A73" i="33"/>
  <c r="A70" i="33"/>
  <c r="A69" i="33"/>
  <c r="A68" i="33"/>
  <c r="A67" i="33"/>
  <c r="A66" i="33"/>
  <c r="A65" i="33"/>
  <c r="A64" i="33"/>
  <c r="A63" i="33"/>
  <c r="A62" i="33"/>
  <c r="AZ62" i="33"/>
  <c r="A56" i="33"/>
  <c r="A55" i="33"/>
  <c r="AZ55" i="33"/>
  <c r="A54" i="33"/>
  <c r="AZ54" i="33"/>
  <c r="A53" i="33"/>
  <c r="A52" i="33"/>
  <c r="A51" i="33"/>
  <c r="AZ51" i="33"/>
  <c r="A48" i="33"/>
  <c r="AZ48" i="33"/>
  <c r="A47" i="33"/>
  <c r="A46" i="33"/>
  <c r="A45" i="33"/>
  <c r="AZ45" i="33"/>
  <c r="A43" i="33"/>
  <c r="A41" i="33"/>
  <c r="A40" i="33"/>
  <c r="AZ40" i="33"/>
  <c r="A39" i="33"/>
  <c r="AZ39" i="33"/>
  <c r="A38" i="33"/>
  <c r="A37" i="33"/>
  <c r="A36" i="33"/>
  <c r="AZ36" i="33"/>
  <c r="A35" i="33"/>
  <c r="AZ35" i="33"/>
  <c r="A34" i="33"/>
  <c r="A33" i="32"/>
  <c r="A33" i="33"/>
  <c r="AZ33" i="33"/>
  <c r="A32" i="33"/>
  <c r="A31" i="33"/>
  <c r="A30" i="33"/>
  <c r="AZ30" i="33"/>
  <c r="A29" i="33"/>
  <c r="AZ29" i="33"/>
  <c r="A28" i="33"/>
  <c r="A27" i="33"/>
  <c r="AZ27" i="33"/>
  <c r="A26" i="33"/>
  <c r="AZ26" i="33"/>
  <c r="A25" i="33"/>
  <c r="AZ25" i="33"/>
  <c r="A24" i="33"/>
  <c r="AZ24" i="33"/>
  <c r="A23" i="33"/>
  <c r="AZ23" i="33"/>
  <c r="A22" i="33"/>
  <c r="AZ21" i="33"/>
  <c r="A20" i="33"/>
  <c r="AZ20" i="33"/>
  <c r="A17" i="32"/>
  <c r="A17" i="33"/>
  <c r="A19" i="33"/>
  <c r="A19" i="29"/>
  <c r="A19" i="34"/>
  <c r="A19" i="32"/>
  <c r="D13" i="26"/>
  <c r="D12" i="26"/>
  <c r="D11" i="26"/>
  <c r="D10" i="26"/>
  <c r="D9" i="26"/>
  <c r="D8" i="26"/>
  <c r="D7" i="26"/>
  <c r="D13" i="32"/>
  <c r="BC13" i="32"/>
  <c r="D12" i="32"/>
  <c r="BC12" i="32"/>
  <c r="D11" i="32"/>
  <c r="BC11" i="32"/>
  <c r="D10" i="32"/>
  <c r="BC10" i="32"/>
  <c r="D9" i="32"/>
  <c r="D8" i="32"/>
  <c r="BC8" i="32"/>
  <c r="D7" i="32"/>
  <c r="D13" i="33"/>
  <c r="BC13" i="33"/>
  <c r="D12" i="33"/>
  <c r="BC12" i="33"/>
  <c r="D11" i="33"/>
  <c r="BC11" i="33"/>
  <c r="D10" i="33"/>
  <c r="D9" i="33"/>
  <c r="BC9" i="33"/>
  <c r="D8" i="33"/>
  <c r="D7" i="33"/>
  <c r="BC7" i="33"/>
  <c r="D13" i="34"/>
  <c r="D12" i="34"/>
  <c r="D11" i="34"/>
  <c r="D10" i="34"/>
  <c r="D9" i="34"/>
  <c r="D8" i="34"/>
  <c r="D7" i="34"/>
  <c r="D13" i="29"/>
  <c r="D12" i="29"/>
  <c r="D11" i="29"/>
  <c r="D10" i="29"/>
  <c r="D9" i="29"/>
  <c r="D8" i="29"/>
  <c r="D7" i="29"/>
  <c r="D13" i="30"/>
  <c r="D12" i="30"/>
  <c r="D11" i="30"/>
  <c r="D10" i="30"/>
  <c r="D9" i="30"/>
  <c r="D8" i="30"/>
  <c r="D7" i="30"/>
  <c r="D13" i="35"/>
  <c r="D12" i="35"/>
  <c r="D11" i="35"/>
  <c r="D10" i="35"/>
  <c r="D9" i="35"/>
  <c r="D8" i="35"/>
  <c r="A13" i="29"/>
  <c r="A12" i="29"/>
  <c r="A11" i="29"/>
  <c r="A10" i="29"/>
  <c r="A9" i="29"/>
  <c r="A8" i="29"/>
  <c r="A7" i="29"/>
  <c r="A13" i="30"/>
  <c r="A12" i="30"/>
  <c r="A11" i="30"/>
  <c r="A10" i="30"/>
  <c r="A9" i="30"/>
  <c r="A8" i="30"/>
  <c r="A7" i="30"/>
  <c r="A13" i="35"/>
  <c r="A12" i="35"/>
  <c r="A11" i="35"/>
  <c r="A10" i="35"/>
  <c r="A9" i="35"/>
  <c r="A8" i="35"/>
  <c r="A13" i="34"/>
  <c r="A12" i="34"/>
  <c r="A11" i="34"/>
  <c r="A10" i="34"/>
  <c r="A9" i="34"/>
  <c r="A8" i="34"/>
  <c r="A7" i="34"/>
  <c r="A13" i="33"/>
  <c r="A12" i="33"/>
  <c r="AZ12" i="33"/>
  <c r="A11" i="33"/>
  <c r="A10" i="33"/>
  <c r="A9" i="33"/>
  <c r="AZ9" i="33"/>
  <c r="A8" i="33"/>
  <c r="AZ8" i="33"/>
  <c r="A7" i="33"/>
  <c r="A13" i="32"/>
  <c r="A12" i="32"/>
  <c r="A11" i="32"/>
  <c r="AZ11" i="32"/>
  <c r="A10" i="32"/>
  <c r="AZ10" i="32"/>
  <c r="A9" i="32"/>
  <c r="A8" i="32"/>
  <c r="A7" i="32"/>
  <c r="AZ7" i="32"/>
  <c r="A13" i="26"/>
  <c r="A12" i="26"/>
  <c r="A11" i="26"/>
  <c r="A10" i="26"/>
  <c r="A9" i="26"/>
  <c r="A8" i="26"/>
  <c r="A7" i="26"/>
  <c r="D7" i="25"/>
  <c r="D8" i="25"/>
  <c r="D9" i="25"/>
  <c r="D10" i="25"/>
  <c r="D11" i="25"/>
  <c r="D12" i="25"/>
  <c r="D13" i="25"/>
  <c r="A7" i="25"/>
  <c r="A8" i="25"/>
  <c r="A9" i="25"/>
  <c r="A10" i="25"/>
  <c r="A11" i="25"/>
  <c r="A12" i="25"/>
  <c r="A13" i="25"/>
  <c r="A60" i="26"/>
  <c r="A62" i="26"/>
  <c r="A63" i="26"/>
  <c r="A64" i="26"/>
  <c r="A65" i="26"/>
  <c r="A66" i="26"/>
  <c r="A67" i="26"/>
  <c r="A68" i="26"/>
  <c r="A69" i="26"/>
  <c r="A70" i="26"/>
  <c r="A73" i="26"/>
  <c r="A74" i="26"/>
  <c r="A75" i="26"/>
  <c r="A76" i="26"/>
  <c r="A77" i="26"/>
  <c r="A78" i="26"/>
  <c r="A79" i="26"/>
  <c r="A80" i="26"/>
  <c r="A81" i="26"/>
  <c r="A82" i="26"/>
  <c r="A83" i="26"/>
  <c r="A85" i="26"/>
  <c r="A86" i="26"/>
  <c r="A87" i="26"/>
  <c r="A88" i="26"/>
  <c r="A89" i="26"/>
  <c r="A90" i="26"/>
  <c r="A91" i="26"/>
  <c r="A92" i="26"/>
  <c r="A93" i="26"/>
  <c r="A94" i="26"/>
  <c r="A95" i="25"/>
  <c r="A95" i="26"/>
  <c r="A96" i="25"/>
  <c r="A96" i="26"/>
  <c r="A97" i="26"/>
  <c r="A98" i="26"/>
  <c r="A45" i="26"/>
  <c r="A46" i="26"/>
  <c r="A47" i="26"/>
  <c r="A48" i="26"/>
  <c r="A51" i="26"/>
  <c r="A52" i="26"/>
  <c r="A53" i="26"/>
  <c r="A54" i="26"/>
  <c r="A55" i="26"/>
  <c r="A56" i="26"/>
  <c r="A20" i="26"/>
  <c r="A22" i="26"/>
  <c r="A23" i="26"/>
  <c r="A24" i="26"/>
  <c r="A25" i="26"/>
  <c r="A26" i="26"/>
  <c r="A27" i="26"/>
  <c r="A28" i="26"/>
  <c r="A29" i="26"/>
  <c r="A30" i="26"/>
  <c r="A31" i="26"/>
  <c r="A32" i="26"/>
  <c r="A33" i="25"/>
  <c r="A33" i="26"/>
  <c r="A34" i="26"/>
  <c r="A35" i="26"/>
  <c r="A36" i="26"/>
  <c r="A37" i="26"/>
  <c r="A38" i="26"/>
  <c r="A39" i="26"/>
  <c r="A40" i="26"/>
  <c r="A41" i="26"/>
  <c r="A42" i="26"/>
  <c r="A43" i="26"/>
  <c r="A96" i="31"/>
  <c r="A95" i="31"/>
  <c r="G16" i="31"/>
  <c r="F16" i="31"/>
  <c r="E16" i="31"/>
  <c r="D16" i="31"/>
  <c r="C16" i="31"/>
  <c r="A17" i="25"/>
  <c r="A17" i="26"/>
  <c r="K6" i="36"/>
  <c r="K4" i="36"/>
  <c r="B6" i="36"/>
  <c r="B4" i="36"/>
  <c r="A1" i="36"/>
  <c r="A8" i="36"/>
  <c r="A19" i="26"/>
  <c r="A19" i="25"/>
  <c r="E35" i="7"/>
  <c r="D35" i="7"/>
  <c r="C35" i="7"/>
  <c r="A1" i="30"/>
  <c r="A1" i="29"/>
  <c r="A1" i="33"/>
  <c r="AZ1" i="33"/>
  <c r="A1" i="35"/>
  <c r="A1" i="34"/>
  <c r="A2" i="34"/>
  <c r="G2" i="34"/>
  <c r="C16" i="34"/>
  <c r="D16" i="34"/>
  <c r="E16" i="34"/>
  <c r="F16" i="34"/>
  <c r="A2" i="35"/>
  <c r="G2" i="35"/>
  <c r="C16" i="35"/>
  <c r="D16" i="35"/>
  <c r="E16" i="35"/>
  <c r="F16" i="35"/>
  <c r="G16" i="35"/>
  <c r="A1" i="32"/>
  <c r="AZ1" i="32"/>
  <c r="A2" i="32"/>
  <c r="G2" i="32"/>
  <c r="BF2" i="32"/>
  <c r="AZ2" i="32"/>
  <c r="BC7" i="32"/>
  <c r="AZ8" i="32"/>
  <c r="AZ9" i="32"/>
  <c r="BC9" i="32"/>
  <c r="AZ12" i="32"/>
  <c r="AZ13" i="32"/>
  <c r="C16" i="32"/>
  <c r="BB16" i="32"/>
  <c r="D16" i="32"/>
  <c r="BC16" i="32"/>
  <c r="E16" i="32"/>
  <c r="BD16" i="32"/>
  <c r="F16" i="32"/>
  <c r="BE16" i="32"/>
  <c r="G16" i="32"/>
  <c r="BF16" i="32"/>
  <c r="AZ19" i="32"/>
  <c r="AZ20" i="32"/>
  <c r="AZ21" i="32"/>
  <c r="AZ22" i="32"/>
  <c r="AZ23" i="32"/>
  <c r="AZ24" i="32"/>
  <c r="AZ25" i="32"/>
  <c r="AZ26" i="32"/>
  <c r="AZ27" i="32"/>
  <c r="AZ28" i="32"/>
  <c r="AZ29" i="32"/>
  <c r="AZ30" i="32"/>
  <c r="AZ31" i="32"/>
  <c r="AZ33" i="32"/>
  <c r="AZ34" i="32"/>
  <c r="AZ35" i="32"/>
  <c r="AZ36" i="32"/>
  <c r="AZ37" i="32"/>
  <c r="AZ38" i="32"/>
  <c r="AZ39" i="32"/>
  <c r="AZ40" i="32"/>
  <c r="AZ41" i="32"/>
  <c r="AZ44" i="32"/>
  <c r="AZ45" i="32"/>
  <c r="AZ46" i="32"/>
  <c r="AZ47" i="32"/>
  <c r="AZ48" i="32"/>
  <c r="AZ51" i="32"/>
  <c r="AZ52" i="32"/>
  <c r="AZ53" i="32"/>
  <c r="AZ54" i="32"/>
  <c r="AZ55" i="32"/>
  <c r="AZ57" i="32"/>
  <c r="AZ58" i="32"/>
  <c r="AZ62" i="32"/>
  <c r="AZ64" i="32"/>
  <c r="AZ65" i="32"/>
  <c r="AZ66" i="32"/>
  <c r="AZ67" i="32"/>
  <c r="AZ68" i="32"/>
  <c r="AZ69" i="32"/>
  <c r="AZ70" i="32"/>
  <c r="AZ73" i="32"/>
  <c r="AZ74" i="32"/>
  <c r="AZ75" i="32"/>
  <c r="AZ76" i="32"/>
  <c r="BB77" i="32"/>
  <c r="BC77" i="32"/>
  <c r="BE77" i="32"/>
  <c r="AZ78" i="32"/>
  <c r="AZ79" i="32"/>
  <c r="AZ80" i="32"/>
  <c r="AZ81" i="32"/>
  <c r="AZ82" i="32"/>
  <c r="AZ83" i="32"/>
  <c r="AZ85" i="32"/>
  <c r="AZ86" i="32"/>
  <c r="AZ87" i="32"/>
  <c r="AZ88" i="32"/>
  <c r="AZ89" i="32"/>
  <c r="AZ91" i="32"/>
  <c r="AZ92" i="32"/>
  <c r="A2" i="33"/>
  <c r="AZ2" i="33"/>
  <c r="G2" i="33"/>
  <c r="BF2" i="33"/>
  <c r="AZ7" i="33"/>
  <c r="BC8" i="33"/>
  <c r="AZ10" i="33"/>
  <c r="BC10" i="33"/>
  <c r="AZ11" i="33"/>
  <c r="AZ13" i="33"/>
  <c r="C16" i="33"/>
  <c r="BB16" i="33"/>
  <c r="AZ19" i="33"/>
  <c r="AZ22" i="33"/>
  <c r="AZ28" i="33"/>
  <c r="AZ31" i="33"/>
  <c r="AZ34" i="33"/>
  <c r="AZ37" i="33"/>
  <c r="AZ38" i="33"/>
  <c r="AZ41" i="33"/>
  <c r="AZ44" i="33"/>
  <c r="AZ46" i="33"/>
  <c r="AZ47" i="33"/>
  <c r="AZ52" i="33"/>
  <c r="AZ53" i="33"/>
  <c r="AZ57" i="33"/>
  <c r="AZ58" i="33"/>
  <c r="AZ64" i="33"/>
  <c r="AZ65" i="33"/>
  <c r="AZ66" i="33"/>
  <c r="AZ67" i="33"/>
  <c r="AZ68" i="33"/>
  <c r="AZ69" i="33"/>
  <c r="AZ70" i="33"/>
  <c r="AZ73" i="33"/>
  <c r="AZ74" i="33"/>
  <c r="AZ75" i="33"/>
  <c r="AZ76" i="33"/>
  <c r="BB77" i="33"/>
  <c r="AZ80" i="33"/>
  <c r="AZ81" i="33"/>
  <c r="AZ85" i="33"/>
  <c r="AZ86" i="33"/>
  <c r="AZ88" i="33"/>
  <c r="AZ89" i="33"/>
  <c r="AZ92" i="33"/>
  <c r="A1" i="26"/>
  <c r="A1" i="25"/>
  <c r="A2" i="25"/>
  <c r="G2" i="25"/>
  <c r="C16" i="25"/>
  <c r="D16" i="25"/>
  <c r="A2" i="26"/>
  <c r="G2" i="26"/>
  <c r="C16" i="26"/>
  <c r="D16" i="26"/>
  <c r="E16" i="26"/>
  <c r="F16" i="26"/>
  <c r="G16" i="26"/>
  <c r="A2" i="29"/>
  <c r="G2" i="29"/>
  <c r="C16" i="29"/>
  <c r="D16" i="29"/>
  <c r="E16" i="29"/>
  <c r="F16" i="29"/>
  <c r="G16" i="29"/>
  <c r="A2" i="30"/>
  <c r="G2" i="30"/>
  <c r="C16" i="30"/>
  <c r="A2" i="31"/>
  <c r="G2" i="31"/>
  <c r="B45" i="22"/>
  <c r="C38" i="22"/>
  <c r="C36" i="22"/>
  <c r="C34" i="22"/>
  <c r="C32" i="22"/>
  <c r="C28" i="22"/>
  <c r="C26" i="22"/>
  <c r="C24" i="22"/>
  <c r="C22" i="22"/>
  <c r="F12" i="22"/>
  <c r="C12" i="22"/>
  <c r="C10" i="22"/>
  <c r="C8" i="22"/>
  <c r="A3" i="22"/>
  <c r="K86" i="7"/>
  <c r="J86" i="7"/>
  <c r="AB46" i="34"/>
  <c r="AC46" i="34"/>
  <c r="AD46" i="34"/>
  <c r="AE46" i="34"/>
  <c r="AF46" i="34"/>
  <c r="AG46" i="34"/>
  <c r="AH46" i="34"/>
  <c r="AI46" i="34"/>
  <c r="AJ46" i="34"/>
  <c r="AK46" i="34"/>
  <c r="AL46" i="34"/>
  <c r="AM46" i="34"/>
  <c r="AN46" i="34"/>
  <c r="AO46" i="34"/>
  <c r="AP46" i="34"/>
  <c r="AQ46" i="34"/>
  <c r="AR46" i="34"/>
  <c r="AS46" i="34"/>
  <c r="AT46" i="34"/>
  <c r="AU46" i="34"/>
  <c r="AV46" i="34"/>
  <c r="AW46" i="34"/>
  <c r="AX46" i="34"/>
  <c r="AY46" i="34"/>
  <c r="W22" i="26"/>
  <c r="X22" i="26"/>
  <c r="Y22" i="26"/>
  <c r="Z22" i="26"/>
  <c r="AA22" i="26"/>
  <c r="AB22" i="26"/>
  <c r="AC22" i="26"/>
  <c r="AD22" i="26"/>
  <c r="AE22" i="26"/>
  <c r="AF22" i="26"/>
  <c r="AG22" i="26"/>
  <c r="AH22" i="26"/>
  <c r="AI22" i="26"/>
  <c r="AJ22" i="26"/>
  <c r="AK22" i="26"/>
  <c r="AL22" i="26"/>
  <c r="AM22" i="26"/>
  <c r="AN22" i="26"/>
  <c r="AO22" i="26"/>
  <c r="AP22" i="26"/>
  <c r="AQ22" i="26"/>
  <c r="AR22" i="26"/>
  <c r="AS22" i="26"/>
  <c r="AT22" i="26"/>
  <c r="AU22" i="26"/>
  <c r="AV22" i="26"/>
  <c r="AW22" i="26"/>
  <c r="AX22" i="26"/>
  <c r="AY22" i="26"/>
  <c r="E74" i="32"/>
  <c r="E76" i="32"/>
  <c r="I74" i="32"/>
  <c r="M74" i="32"/>
  <c r="Q74" i="32"/>
  <c r="U74" i="32"/>
  <c r="Y74" i="32"/>
  <c r="E75" i="29"/>
  <c r="D75" i="30"/>
  <c r="AY87" i="25"/>
  <c r="AW87" i="25"/>
  <c r="AU87" i="25"/>
  <c r="AS87" i="25"/>
  <c r="AQ87" i="25"/>
  <c r="AO87" i="25"/>
  <c r="AM87" i="25"/>
  <c r="AK87" i="25"/>
  <c r="AI87" i="25"/>
  <c r="AG87" i="25"/>
  <c r="AE87" i="25"/>
  <c r="AC87" i="25"/>
  <c r="AX87" i="25"/>
  <c r="AV87" i="25"/>
  <c r="AT87" i="25"/>
  <c r="AR87" i="25"/>
  <c r="AP87" i="25"/>
  <c r="AN87" i="25"/>
  <c r="AL87" i="25"/>
  <c r="AJ87" i="25"/>
  <c r="AH87" i="25"/>
  <c r="AF87" i="25"/>
  <c r="AD87" i="25"/>
  <c r="F87" i="25"/>
  <c r="J87" i="25"/>
  <c r="N87" i="25"/>
  <c r="R87" i="25"/>
  <c r="V87" i="25"/>
  <c r="Z87" i="25"/>
  <c r="H87" i="25"/>
  <c r="L87" i="25"/>
  <c r="P87" i="25"/>
  <c r="T87" i="25"/>
  <c r="X87" i="25"/>
  <c r="AB87" i="25"/>
  <c r="AY74" i="25"/>
  <c r="E74" i="25"/>
  <c r="E76" i="25"/>
  <c r="M74" i="25"/>
  <c r="M76" i="25"/>
  <c r="Q74" i="25"/>
  <c r="G74" i="25"/>
  <c r="K74" i="25"/>
  <c r="W74" i="25"/>
  <c r="AA87" i="25"/>
  <c r="X74" i="25"/>
  <c r="S87" i="25"/>
  <c r="P74" i="25"/>
  <c r="K87" i="25"/>
  <c r="D89" i="25"/>
  <c r="C54" i="26"/>
  <c r="I54" i="34"/>
  <c r="C74" i="32"/>
  <c r="C76" i="32"/>
  <c r="C87" i="32"/>
  <c r="C89" i="32"/>
  <c r="C92" i="32"/>
  <c r="J87" i="32"/>
  <c r="N87" i="32"/>
  <c r="R87" i="32"/>
  <c r="V87" i="32"/>
  <c r="BA14" i="32"/>
  <c r="H56" i="32"/>
  <c r="H88" i="29"/>
  <c r="H88" i="30"/>
  <c r="G88" i="30"/>
  <c r="AG74" i="25"/>
  <c r="AO74" i="25"/>
  <c r="AW74" i="25"/>
  <c r="F59" i="26"/>
  <c r="H17" i="26"/>
  <c r="G18" i="26"/>
  <c r="G63" i="26"/>
  <c r="G43" i="26"/>
  <c r="AY55" i="32"/>
  <c r="AX55" i="32"/>
  <c r="AW55" i="32"/>
  <c r="AV55" i="32"/>
  <c r="AU55" i="32"/>
  <c r="AT55" i="32"/>
  <c r="AS55" i="32"/>
  <c r="AR55" i="32"/>
  <c r="AQ55" i="32"/>
  <c r="AP55" i="32"/>
  <c r="AO55" i="32"/>
  <c r="AN55" i="32"/>
  <c r="AM55" i="32"/>
  <c r="AL55" i="32"/>
  <c r="AK55" i="32"/>
  <c r="AJ55" i="32"/>
  <c r="AI55" i="32"/>
  <c r="AH55" i="32"/>
  <c r="AG55" i="32"/>
  <c r="AF55" i="32"/>
  <c r="AE55" i="32"/>
  <c r="AD55" i="32"/>
  <c r="AC55" i="32"/>
  <c r="T17" i="35"/>
  <c r="S43" i="35"/>
  <c r="AY87" i="32"/>
  <c r="AX87" i="32"/>
  <c r="AW87" i="32"/>
  <c r="AV87" i="32"/>
  <c r="AU87" i="32"/>
  <c r="AT87" i="32"/>
  <c r="AS87" i="32"/>
  <c r="AR87" i="32"/>
  <c r="AQ87" i="32"/>
  <c r="AP87" i="32"/>
  <c r="AO87" i="32"/>
  <c r="AN87" i="32"/>
  <c r="AM87" i="32"/>
  <c r="AL87" i="32"/>
  <c r="AK87" i="32"/>
  <c r="AJ87" i="32"/>
  <c r="AI87" i="32"/>
  <c r="AH87" i="32"/>
  <c r="AG87" i="32"/>
  <c r="AF87" i="32"/>
  <c r="AE87" i="32"/>
  <c r="AD87" i="32"/>
  <c r="AC87" i="32"/>
  <c r="AA87" i="32"/>
  <c r="W87" i="32"/>
  <c r="S87" i="32"/>
  <c r="O87" i="32"/>
  <c r="K87" i="32"/>
  <c r="G87" i="32"/>
  <c r="Y87" i="32"/>
  <c r="U87" i="32"/>
  <c r="Q87" i="32"/>
  <c r="M87" i="32"/>
  <c r="I87" i="32"/>
  <c r="E87" i="32"/>
  <c r="AY74" i="32"/>
  <c r="AX74" i="32"/>
  <c r="AW74" i="32"/>
  <c r="AV74" i="32"/>
  <c r="AU74" i="32"/>
  <c r="AT74" i="32"/>
  <c r="AS74" i="32"/>
  <c r="AR74" i="32"/>
  <c r="AQ74" i="32"/>
  <c r="AP74" i="32"/>
  <c r="AO74" i="32"/>
  <c r="AN74" i="32"/>
  <c r="AM74" i="32"/>
  <c r="AL74" i="32"/>
  <c r="AK74" i="32"/>
  <c r="AJ74" i="32"/>
  <c r="AI74" i="32"/>
  <c r="AH74" i="32"/>
  <c r="AG74" i="32"/>
  <c r="AF74" i="32"/>
  <c r="AE74" i="32"/>
  <c r="AD74" i="32"/>
  <c r="AC74" i="32"/>
  <c r="AB74" i="32"/>
  <c r="X74" i="32"/>
  <c r="T74" i="32"/>
  <c r="P74" i="32"/>
  <c r="L74" i="32"/>
  <c r="H74" i="32"/>
  <c r="D76" i="32"/>
  <c r="Z74" i="32"/>
  <c r="V74" i="32"/>
  <c r="R74" i="32"/>
  <c r="N74" i="32"/>
  <c r="J74" i="32"/>
  <c r="F74" i="32"/>
  <c r="F76" i="32"/>
  <c r="D92" i="25"/>
  <c r="D96" i="25"/>
  <c r="F87" i="32"/>
  <c r="H87" i="32"/>
  <c r="L87" i="32"/>
  <c r="P87" i="32"/>
  <c r="T87" i="32"/>
  <c r="X87" i="32"/>
  <c r="AB87" i="32"/>
  <c r="AC74" i="25"/>
  <c r="BF58" i="32"/>
  <c r="G59" i="32"/>
  <c r="F62" i="32"/>
  <c r="AY57" i="33"/>
  <c r="AY57" i="30"/>
  <c r="AE44" i="33"/>
  <c r="AE44" i="30"/>
  <c r="CO19" i="33"/>
  <c r="CO31" i="33"/>
  <c r="AR57" i="30"/>
  <c r="AR57" i="33"/>
  <c r="BZ61" i="33"/>
  <c r="BY62" i="33"/>
  <c r="AE60" i="33"/>
  <c r="AF60" i="33"/>
  <c r="AG60" i="33"/>
  <c r="AH60" i="33"/>
  <c r="AI60" i="33"/>
  <c r="AJ60" i="33"/>
  <c r="AK60" i="33"/>
  <c r="AL60" i="33"/>
  <c r="AM60" i="33"/>
  <c r="AN60" i="33"/>
  <c r="AO60" i="33"/>
  <c r="AP60" i="33"/>
  <c r="AQ60" i="33"/>
  <c r="AR60" i="33"/>
  <c r="AS60" i="33"/>
  <c r="AT60" i="33"/>
  <c r="AU60" i="33"/>
  <c r="AV60" i="33"/>
  <c r="AW60" i="33"/>
  <c r="AX60" i="33"/>
  <c r="AY60" i="33"/>
  <c r="M81" i="30"/>
  <c r="N81" i="30"/>
  <c r="O81" i="30"/>
  <c r="P81" i="30"/>
  <c r="Q81" i="30"/>
  <c r="R81" i="30"/>
  <c r="S81" i="30"/>
  <c r="T81" i="30"/>
  <c r="U81" i="30"/>
  <c r="V81" i="30"/>
  <c r="W81" i="30"/>
  <c r="X81" i="30"/>
  <c r="Y81" i="30"/>
  <c r="Z81" i="30"/>
  <c r="Z28" i="30"/>
  <c r="AA81" i="30"/>
  <c r="AA28" i="30"/>
  <c r="AB81" i="30"/>
  <c r="AB28" i="30"/>
  <c r="C63" i="35"/>
  <c r="C32" i="35"/>
  <c r="D77" i="35"/>
  <c r="E43" i="35"/>
  <c r="F77" i="35"/>
  <c r="F32" i="35"/>
  <c r="G63" i="35"/>
  <c r="G18" i="35"/>
  <c r="I43" i="35"/>
  <c r="J77" i="35"/>
  <c r="J32" i="35"/>
  <c r="K63" i="35"/>
  <c r="K18" i="35"/>
  <c r="M43" i="35"/>
  <c r="N77" i="35"/>
  <c r="N32" i="35"/>
  <c r="O63" i="35"/>
  <c r="O18" i="35"/>
  <c r="Q43" i="35"/>
  <c r="R77" i="35"/>
  <c r="R32" i="35"/>
  <c r="AR55" i="26"/>
  <c r="AN55" i="26"/>
  <c r="AH55" i="26"/>
  <c r="AD55" i="26"/>
  <c r="AE45" i="29"/>
  <c r="AD45" i="30"/>
  <c r="AD28" i="30"/>
  <c r="AD60" i="31"/>
  <c r="AE60" i="31"/>
  <c r="AF60" i="31"/>
  <c r="AG60" i="31"/>
  <c r="AH60" i="31"/>
  <c r="AI60" i="31"/>
  <c r="AJ60" i="31"/>
  <c r="AK60" i="31"/>
  <c r="AL60" i="31"/>
  <c r="AM60" i="31"/>
  <c r="AN60" i="31"/>
  <c r="AO60" i="31"/>
  <c r="AP60" i="31"/>
  <c r="AQ60" i="31"/>
  <c r="AR60" i="31"/>
  <c r="AS60" i="31"/>
  <c r="AT60" i="31"/>
  <c r="AU60" i="31"/>
  <c r="AV60" i="31"/>
  <c r="AW60" i="31"/>
  <c r="AX60" i="31"/>
  <c r="AY60" i="31"/>
  <c r="AE81" i="29"/>
  <c r="AD81" i="30"/>
  <c r="CF57" i="33"/>
  <c r="AP33" i="30"/>
  <c r="CQ44" i="33"/>
  <c r="AS64" i="30"/>
  <c r="AS64" i="33"/>
  <c r="AD61" i="33"/>
  <c r="AE61" i="33"/>
  <c r="AF61" i="33"/>
  <c r="AG61" i="33"/>
  <c r="AH61" i="33"/>
  <c r="AI61" i="33"/>
  <c r="AJ61" i="33"/>
  <c r="AK61" i="33"/>
  <c r="AL61" i="33"/>
  <c r="AM61" i="33"/>
  <c r="AN61" i="33"/>
  <c r="AO61" i="33"/>
  <c r="AP61" i="33"/>
  <c r="AQ61" i="33"/>
  <c r="AR61" i="33"/>
  <c r="AS61" i="33"/>
  <c r="AT61" i="33"/>
  <c r="AU61" i="33"/>
  <c r="AV61" i="33"/>
  <c r="AW61" i="33"/>
  <c r="AX61" i="33"/>
  <c r="AY61" i="33"/>
  <c r="AG20" i="33"/>
  <c r="AH20" i="33"/>
  <c r="AI20" i="33"/>
  <c r="AJ20" i="33"/>
  <c r="AK20" i="33"/>
  <c r="AL20" i="33"/>
  <c r="AM20" i="33"/>
  <c r="AN20" i="33"/>
  <c r="D63" i="35"/>
  <c r="D32" i="35"/>
  <c r="E63" i="35"/>
  <c r="E18" i="35"/>
  <c r="G43" i="35"/>
  <c r="H77" i="35"/>
  <c r="H32" i="35"/>
  <c r="I63" i="35"/>
  <c r="I18" i="35"/>
  <c r="K43" i="35"/>
  <c r="L77" i="35"/>
  <c r="L32" i="35"/>
  <c r="M63" i="35"/>
  <c r="M18" i="35"/>
  <c r="O43" i="35"/>
  <c r="P77" i="35"/>
  <c r="P32" i="35"/>
  <c r="Q63" i="35"/>
  <c r="Q18" i="35"/>
  <c r="F62" i="35"/>
  <c r="AC81" i="30"/>
  <c r="AE48" i="29"/>
  <c r="AD48" i="30"/>
  <c r="AW87" i="26"/>
  <c r="AS87" i="26"/>
  <c r="AO87" i="26"/>
  <c r="AK87" i="26"/>
  <c r="AG87" i="26"/>
  <c r="AY87" i="26"/>
  <c r="AU87" i="26"/>
  <c r="AQ87" i="26"/>
  <c r="AM87" i="26"/>
  <c r="AI87" i="26"/>
  <c r="AE87" i="26"/>
  <c r="AX55" i="34"/>
  <c r="AW55" i="34"/>
  <c r="AV55" i="34"/>
  <c r="AU55" i="34"/>
  <c r="AT55" i="34"/>
  <c r="AS55" i="34"/>
  <c r="AR55" i="34"/>
  <c r="AQ55" i="34"/>
  <c r="AP55" i="34"/>
  <c r="AO55" i="34"/>
  <c r="AN55" i="34"/>
  <c r="AM55" i="34"/>
  <c r="AL55" i="34"/>
  <c r="AK55" i="34"/>
  <c r="AJ55" i="34"/>
  <c r="AI55" i="34"/>
  <c r="AH55" i="34"/>
  <c r="AG55" i="34"/>
  <c r="AF55" i="34"/>
  <c r="AE55" i="34"/>
  <c r="AD55" i="34"/>
  <c r="AY55" i="34"/>
  <c r="AE20" i="29"/>
  <c r="AD20" i="30"/>
  <c r="AE22" i="29"/>
  <c r="AD22" i="30"/>
  <c r="AD25" i="30"/>
  <c r="AL87" i="35"/>
  <c r="AP87" i="35"/>
  <c r="AT87" i="35"/>
  <c r="AX87" i="35"/>
  <c r="AT74" i="35"/>
  <c r="AP74" i="35"/>
  <c r="AH74" i="35"/>
  <c r="AH76" i="35"/>
  <c r="AE74" i="35"/>
  <c r="AX55" i="29"/>
  <c r="AW55" i="29"/>
  <c r="AV55" i="29"/>
  <c r="AU55" i="29"/>
  <c r="AT55" i="29"/>
  <c r="AS55" i="29"/>
  <c r="AR55" i="29"/>
  <c r="AQ55" i="29"/>
  <c r="AP55" i="29"/>
  <c r="AO55" i="29"/>
  <c r="AN55" i="29"/>
  <c r="AM55" i="29"/>
  <c r="AL55" i="29"/>
  <c r="AK55" i="29"/>
  <c r="AJ55" i="29"/>
  <c r="AI55" i="29"/>
  <c r="AH55" i="29"/>
  <c r="AG55" i="29"/>
  <c r="AF55" i="29"/>
  <c r="AE55" i="29"/>
  <c r="AD55" i="29"/>
  <c r="AY55" i="29"/>
  <c r="AN79" i="33"/>
  <c r="AO79" i="33"/>
  <c r="AP79" i="33"/>
  <c r="AQ79" i="33"/>
  <c r="AR79" i="33"/>
  <c r="AS79" i="33"/>
  <c r="AT79" i="33"/>
  <c r="AN55" i="30"/>
  <c r="AR55" i="30"/>
  <c r="AW87" i="30"/>
  <c r="AY87" i="30"/>
  <c r="AU87" i="30"/>
  <c r="C44" i="29"/>
  <c r="C54" i="29"/>
  <c r="AR44" i="35"/>
  <c r="AR44" i="29"/>
  <c r="AR44" i="34"/>
  <c r="AR44" i="32"/>
  <c r="AJ44" i="35"/>
  <c r="AJ44" i="29"/>
  <c r="AJ44" i="34"/>
  <c r="AJ44" i="32"/>
  <c r="AB44" i="35"/>
  <c r="AB44" i="29"/>
  <c r="AB44" i="34"/>
  <c r="AB44" i="32"/>
  <c r="T44" i="35"/>
  <c r="T44" i="29"/>
  <c r="T44" i="34"/>
  <c r="T44" i="32"/>
  <c r="L44" i="35"/>
  <c r="L44" i="29"/>
  <c r="L44" i="34"/>
  <c r="L44" i="32"/>
  <c r="D44" i="29"/>
  <c r="D54" i="29"/>
  <c r="D44" i="34"/>
  <c r="D54" i="34"/>
  <c r="D44" i="32"/>
  <c r="D54" i="32"/>
  <c r="AS57" i="35"/>
  <c r="AK57" i="35"/>
  <c r="AK57" i="29"/>
  <c r="AK57" i="34"/>
  <c r="AK57" i="32"/>
  <c r="AC57" i="35"/>
  <c r="AC57" i="29"/>
  <c r="AC57" i="34"/>
  <c r="AC57" i="32"/>
  <c r="U57" i="35"/>
  <c r="U57" i="29"/>
  <c r="U57" i="34"/>
  <c r="U57" i="32"/>
  <c r="M57" i="35"/>
  <c r="M57" i="29"/>
  <c r="M57" i="34"/>
  <c r="M57" i="32"/>
  <c r="E57" i="35"/>
  <c r="E62" i="35"/>
  <c r="BD57" i="32"/>
  <c r="BD62" i="32"/>
  <c r="E57" i="29"/>
  <c r="E62" i="29"/>
  <c r="E57" i="34"/>
  <c r="E57" i="32"/>
  <c r="AB19" i="30"/>
  <c r="AB19" i="33"/>
  <c r="T19" i="30"/>
  <c r="L19" i="30"/>
  <c r="L19" i="33"/>
  <c r="D19" i="30"/>
  <c r="Z44" i="30"/>
  <c r="Z44" i="33"/>
  <c r="R44" i="30"/>
  <c r="R44" i="33"/>
  <c r="J44" i="30"/>
  <c r="J44" i="33"/>
  <c r="AY55" i="30"/>
  <c r="AW55" i="30"/>
  <c r="AU55" i="30"/>
  <c r="AV44" i="35"/>
  <c r="AV44" i="29"/>
  <c r="AV44" i="34"/>
  <c r="AV44" i="32"/>
  <c r="AN44" i="35"/>
  <c r="AN44" i="29"/>
  <c r="AN44" i="34"/>
  <c r="AN44" i="32"/>
  <c r="AF44" i="35"/>
  <c r="AF44" i="29"/>
  <c r="AF44" i="34"/>
  <c r="AF44" i="32"/>
  <c r="X44" i="35"/>
  <c r="X44" i="29"/>
  <c r="X44" i="34"/>
  <c r="X44" i="32"/>
  <c r="P44" i="35"/>
  <c r="P44" i="29"/>
  <c r="P44" i="34"/>
  <c r="P44" i="32"/>
  <c r="H44" i="35"/>
  <c r="H44" i="29"/>
  <c r="H44" i="32"/>
  <c r="AW57" i="35"/>
  <c r="AW57" i="29"/>
  <c r="AW57" i="34"/>
  <c r="AW57" i="32"/>
  <c r="AO57" i="35"/>
  <c r="AO57" i="29"/>
  <c r="AO57" i="34"/>
  <c r="AO57" i="32"/>
  <c r="AG57" i="35"/>
  <c r="AG57" i="29"/>
  <c r="AG57" i="34"/>
  <c r="AG57" i="32"/>
  <c r="Y57" i="35"/>
  <c r="Y57" i="29"/>
  <c r="Y57" i="34"/>
  <c r="Y57" i="32"/>
  <c r="Q57" i="35"/>
  <c r="Q57" i="29"/>
  <c r="Q57" i="34"/>
  <c r="Q57" i="32"/>
  <c r="I57" i="35"/>
  <c r="BH57" i="32"/>
  <c r="I57" i="29"/>
  <c r="I57" i="34"/>
  <c r="I57" i="32"/>
  <c r="X19" i="30"/>
  <c r="X19" i="33"/>
  <c r="P19" i="30"/>
  <c r="P19" i="33"/>
  <c r="H19" i="30"/>
  <c r="H19" i="33"/>
  <c r="V44" i="30"/>
  <c r="V44" i="33"/>
  <c r="N44" i="30"/>
  <c r="N44" i="33"/>
  <c r="F44" i="30"/>
  <c r="V64" i="29"/>
  <c r="V64" i="35"/>
  <c r="BU64" i="32"/>
  <c r="V64" i="26"/>
  <c r="V64" i="34"/>
  <c r="N64" i="29"/>
  <c r="N64" i="35"/>
  <c r="N64" i="26"/>
  <c r="BM64" i="32"/>
  <c r="N64" i="34"/>
  <c r="F64" i="29"/>
  <c r="F64" i="35"/>
  <c r="BE64" i="32"/>
  <c r="F64" i="34"/>
  <c r="AY64" i="34"/>
  <c r="AY64" i="26"/>
  <c r="CX64" i="32"/>
  <c r="AY64" i="32"/>
  <c r="AU44" i="33"/>
  <c r="AU44" i="30"/>
  <c r="AA78" i="29"/>
  <c r="AA78" i="35"/>
  <c r="AA78" i="34"/>
  <c r="S78" i="29"/>
  <c r="S78" i="35"/>
  <c r="S78" i="34"/>
  <c r="K78" i="29"/>
  <c r="K78" i="35"/>
  <c r="K78" i="34"/>
  <c r="AG64" i="29"/>
  <c r="AG64" i="35"/>
  <c r="AG64" i="26"/>
  <c r="CF64" i="32"/>
  <c r="AG64" i="32"/>
  <c r="AH78" i="29"/>
  <c r="AH78" i="35"/>
  <c r="AH78" i="34"/>
  <c r="AH78" i="32"/>
  <c r="AM31" i="33"/>
  <c r="AN64" i="33"/>
  <c r="AN76" i="33"/>
  <c r="CS64" i="33"/>
  <c r="AT33" i="30"/>
  <c r="AU78" i="30"/>
  <c r="AW64" i="29"/>
  <c r="AW64" i="35"/>
  <c r="AW64" i="26"/>
  <c r="CV64" i="32"/>
  <c r="AW64" i="32"/>
  <c r="AW57" i="33"/>
  <c r="AW57" i="30"/>
  <c r="AY19" i="33"/>
  <c r="CX19" i="33"/>
  <c r="CX31" i="33"/>
  <c r="AY19" i="30"/>
  <c r="CE57" i="33"/>
  <c r="AG78" i="29"/>
  <c r="AG78" i="34"/>
  <c r="AG78" i="35"/>
  <c r="AI57" i="33"/>
  <c r="AI57" i="30"/>
  <c r="AJ31" i="33"/>
  <c r="AL19" i="33"/>
  <c r="AL19" i="30"/>
  <c r="AM33" i="30"/>
  <c r="AN44" i="30"/>
  <c r="AN44" i="33"/>
  <c r="AR64" i="26"/>
  <c r="AR64" i="30"/>
  <c r="AR64" i="29"/>
  <c r="AR64" i="34"/>
  <c r="AR64" i="35"/>
  <c r="AS19" i="30"/>
  <c r="AS19" i="33"/>
  <c r="CU57" i="33"/>
  <c r="AW78" i="29"/>
  <c r="AW78" i="34"/>
  <c r="AW78" i="35"/>
  <c r="AW44" i="33"/>
  <c r="CV44" i="33"/>
  <c r="AW44" i="30"/>
  <c r="CD58" i="33"/>
  <c r="CE58" i="33"/>
  <c r="CF58" i="33"/>
  <c r="CG58" i="33"/>
  <c r="Y64" i="26"/>
  <c r="Y64" i="30"/>
  <c r="Y64" i="29"/>
  <c r="Y64" i="35"/>
  <c r="Q64" i="26"/>
  <c r="Q64" i="29"/>
  <c r="Q64" i="35"/>
  <c r="I64" i="26"/>
  <c r="I64" i="29"/>
  <c r="I64" i="35"/>
  <c r="AD78" i="30"/>
  <c r="V89" i="33"/>
  <c r="V78" i="29"/>
  <c r="V78" i="35"/>
  <c r="N78" i="29"/>
  <c r="N78" i="35"/>
  <c r="F78" i="29"/>
  <c r="F89" i="29"/>
  <c r="F78" i="35"/>
  <c r="AJ57" i="30"/>
  <c r="AJ57" i="33"/>
  <c r="AL33" i="30"/>
  <c r="AM78" i="30"/>
  <c r="AM44" i="33"/>
  <c r="AM44" i="30"/>
  <c r="CM57" i="33"/>
  <c r="AO64" i="29"/>
  <c r="AO64" i="35"/>
  <c r="AO64" i="26"/>
  <c r="AO64" i="30"/>
  <c r="AQ57" i="33"/>
  <c r="AQ57" i="30"/>
  <c r="AU33" i="30"/>
  <c r="AV44" i="30"/>
  <c r="AV44" i="33"/>
  <c r="W19" i="29"/>
  <c r="W19" i="35"/>
  <c r="O19" i="29"/>
  <c r="O19" i="35"/>
  <c r="G19" i="29"/>
  <c r="G19" i="35"/>
  <c r="AX44" i="35"/>
  <c r="AX44" i="29"/>
  <c r="AP44" i="29"/>
  <c r="AP44" i="35"/>
  <c r="AH44" i="35"/>
  <c r="AH44" i="29"/>
  <c r="Z44" i="29"/>
  <c r="Z44" i="35"/>
  <c r="R44" i="35"/>
  <c r="R44" i="29"/>
  <c r="J44" i="29"/>
  <c r="J44" i="35"/>
  <c r="AY57" i="35"/>
  <c r="AY57" i="29"/>
  <c r="AQ57" i="29"/>
  <c r="AQ57" i="35"/>
  <c r="AI57" i="35"/>
  <c r="AI57" i="29"/>
  <c r="AA57" i="29"/>
  <c r="AA57" i="35"/>
  <c r="S57" i="35"/>
  <c r="S57" i="29"/>
  <c r="K57" i="29"/>
  <c r="K57" i="35"/>
  <c r="AD31" i="33"/>
  <c r="CC19" i="33"/>
  <c r="CC31" i="33"/>
  <c r="AE33" i="30"/>
  <c r="AF44" i="30"/>
  <c r="AF44" i="33"/>
  <c r="AH33" i="30"/>
  <c r="CH31" i="33"/>
  <c r="AJ64" i="26"/>
  <c r="AJ64" i="35"/>
  <c r="AJ64" i="34"/>
  <c r="AJ64" i="29"/>
  <c r="AK64" i="30"/>
  <c r="AK64" i="33"/>
  <c r="AK19" i="30"/>
  <c r="AK19" i="33"/>
  <c r="CK64" i="33"/>
  <c r="AO78" i="35"/>
  <c r="AO78" i="34"/>
  <c r="AO78" i="29"/>
  <c r="AP78" i="29"/>
  <c r="AP78" i="35"/>
  <c r="AW19" i="33"/>
  <c r="AW19" i="30"/>
  <c r="U19" i="29"/>
  <c r="U19" i="35"/>
  <c r="M19" i="29"/>
  <c r="M19" i="35"/>
  <c r="E19" i="29"/>
  <c r="E31" i="29"/>
  <c r="E19" i="35"/>
  <c r="E31" i="35"/>
  <c r="AC64" i="26"/>
  <c r="AC64" i="29"/>
  <c r="AC64" i="35"/>
  <c r="Z64" i="29"/>
  <c r="Z64" i="35"/>
  <c r="M64" i="26"/>
  <c r="M64" i="29"/>
  <c r="M64" i="35"/>
  <c r="J64" i="29"/>
  <c r="J64" i="35"/>
  <c r="R78" i="29"/>
  <c r="R78" i="35"/>
  <c r="O78" i="29"/>
  <c r="O78" i="35"/>
  <c r="AF64" i="33"/>
  <c r="CE64" i="33"/>
  <c r="AF64" i="30"/>
  <c r="AL78" i="29"/>
  <c r="AL78" i="35"/>
  <c r="AM57" i="33"/>
  <c r="AM57" i="30"/>
  <c r="AO19" i="30"/>
  <c r="AO19" i="33"/>
  <c r="AQ44" i="33"/>
  <c r="AQ44" i="30"/>
  <c r="AS64" i="29"/>
  <c r="AS64" i="35"/>
  <c r="Y19" i="29"/>
  <c r="Y19" i="35"/>
  <c r="Q19" i="29"/>
  <c r="Q19" i="35"/>
  <c r="I19" i="29"/>
  <c r="I19" i="35"/>
  <c r="U64" i="26"/>
  <c r="U64" i="29"/>
  <c r="U64" i="35"/>
  <c r="U76" i="35"/>
  <c r="R64" i="29"/>
  <c r="R64" i="35"/>
  <c r="E64" i="26"/>
  <c r="E64" i="29"/>
  <c r="E76" i="29"/>
  <c r="E92" i="29"/>
  <c r="E96" i="29"/>
  <c r="E64" i="35"/>
  <c r="Z78" i="29"/>
  <c r="Z78" i="35"/>
  <c r="W78" i="29"/>
  <c r="W78" i="35"/>
  <c r="J78" i="29"/>
  <c r="J78" i="35"/>
  <c r="G78" i="29"/>
  <c r="G78" i="35"/>
  <c r="AD78" i="29"/>
  <c r="AD78" i="35"/>
  <c r="AE57" i="33"/>
  <c r="AE57" i="30"/>
  <c r="AG19" i="30"/>
  <c r="AG19" i="33"/>
  <c r="AI44" i="33"/>
  <c r="AI44" i="30"/>
  <c r="AK64" i="29"/>
  <c r="AK64" i="35"/>
  <c r="CM64" i="33"/>
  <c r="AN64" i="30"/>
  <c r="CQ31" i="33"/>
  <c r="AT78" i="29"/>
  <c r="AT78" i="35"/>
  <c r="AU57" i="33"/>
  <c r="AU57" i="30"/>
  <c r="M64" i="30"/>
  <c r="M64" i="33"/>
  <c r="BL64" i="33"/>
  <c r="BL76" i="33"/>
  <c r="P33" i="30"/>
  <c r="AO78" i="30"/>
  <c r="AW33" i="30"/>
  <c r="V78" i="30"/>
  <c r="I64" i="30"/>
  <c r="I64" i="33"/>
  <c r="BH64" i="33"/>
  <c r="BH76" i="33"/>
  <c r="CR19" i="33"/>
  <c r="CR31" i="33"/>
  <c r="AW64" i="30"/>
  <c r="AW64" i="33"/>
  <c r="K78" i="30"/>
  <c r="S78" i="30"/>
  <c r="S89" i="33"/>
  <c r="AA78" i="30"/>
  <c r="Q33" i="30"/>
  <c r="AF25" i="29"/>
  <c r="AG25" i="29"/>
  <c r="AE25" i="30"/>
  <c r="AF48" i="29"/>
  <c r="AE48" i="30"/>
  <c r="CR64" i="33"/>
  <c r="CD44" i="33"/>
  <c r="F75" i="29"/>
  <c r="E75" i="30"/>
  <c r="CT57" i="33"/>
  <c r="CF19" i="33"/>
  <c r="CF31" i="33"/>
  <c r="X33" i="30"/>
  <c r="AC64" i="30"/>
  <c r="AC64" i="33"/>
  <c r="AP78" i="30"/>
  <c r="CU44" i="33"/>
  <c r="CL44" i="33"/>
  <c r="CK19" i="33"/>
  <c r="CH57" i="33"/>
  <c r="CV57" i="33"/>
  <c r="AG64" i="30"/>
  <c r="AG64" i="33"/>
  <c r="F64" i="30"/>
  <c r="F64" i="33"/>
  <c r="BM44" i="33"/>
  <c r="Y33" i="30"/>
  <c r="BK19" i="33"/>
  <c r="BK31" i="33"/>
  <c r="L31" i="33"/>
  <c r="CA19" i="33"/>
  <c r="AB31" i="33"/>
  <c r="AF28" i="29"/>
  <c r="AE28" i="30"/>
  <c r="H59" i="32"/>
  <c r="I17" i="26"/>
  <c r="H32" i="26"/>
  <c r="H77" i="26"/>
  <c r="H56" i="26"/>
  <c r="H18" i="26"/>
  <c r="H43" i="26"/>
  <c r="H63" i="26"/>
  <c r="I88" i="29"/>
  <c r="CH44" i="33"/>
  <c r="J78" i="30"/>
  <c r="J89" i="33"/>
  <c r="E64" i="30"/>
  <c r="E64" i="33"/>
  <c r="CN19" i="33"/>
  <c r="CN31" i="33"/>
  <c r="CL57" i="33"/>
  <c r="AK33" i="30"/>
  <c r="CV19" i="33"/>
  <c r="CV31" i="33"/>
  <c r="CJ64" i="33"/>
  <c r="AJ64" i="33"/>
  <c r="AJ64" i="30"/>
  <c r="D33" i="30"/>
  <c r="L33" i="30"/>
  <c r="T33" i="30"/>
  <c r="AB33" i="30"/>
  <c r="CI57" i="33"/>
  <c r="F78" i="30"/>
  <c r="F89" i="33"/>
  <c r="AW78" i="30"/>
  <c r="AR64" i="33"/>
  <c r="CQ64" i="33"/>
  <c r="CT44" i="33"/>
  <c r="BG19" i="33"/>
  <c r="BG31" i="33"/>
  <c r="H31" i="33"/>
  <c r="BW19" i="33"/>
  <c r="BW31" i="33"/>
  <c r="X31" i="33"/>
  <c r="BI44" i="33"/>
  <c r="BI54" i="33"/>
  <c r="J54" i="33"/>
  <c r="BY44" i="33"/>
  <c r="AF22" i="29"/>
  <c r="AE22" i="30"/>
  <c r="AG33" i="30"/>
  <c r="AE45" i="30"/>
  <c r="AF45" i="29"/>
  <c r="CA61" i="33"/>
  <c r="CA62" i="33"/>
  <c r="U64" i="30"/>
  <c r="U64" i="33"/>
  <c r="BT64" i="33"/>
  <c r="R78" i="30"/>
  <c r="CP57" i="33"/>
  <c r="AO64" i="33"/>
  <c r="CN64" i="33"/>
  <c r="CM44" i="33"/>
  <c r="AG89" i="33"/>
  <c r="AG78" i="30"/>
  <c r="N64" i="30"/>
  <c r="N64" i="33"/>
  <c r="V64" i="30"/>
  <c r="V64" i="33"/>
  <c r="F54" i="33"/>
  <c r="BU44" i="33"/>
  <c r="I33" i="30"/>
  <c r="BS19" i="33"/>
  <c r="BS31" i="33"/>
  <c r="AF81" i="29"/>
  <c r="AG81" i="29"/>
  <c r="AE81" i="30"/>
  <c r="CQ57" i="33"/>
  <c r="CX57" i="33"/>
  <c r="BG58" i="32"/>
  <c r="BF62" i="32"/>
  <c r="U17" i="35"/>
  <c r="T32" i="35"/>
  <c r="T77" i="35"/>
  <c r="T63" i="35"/>
  <c r="T56" i="35"/>
  <c r="T18" i="35"/>
  <c r="T43" i="35"/>
  <c r="G59" i="26"/>
  <c r="BU64" i="33"/>
  <c r="AG45" i="29"/>
  <c r="AF45" i="30"/>
  <c r="H59" i="26"/>
  <c r="I59" i="26"/>
  <c r="J59" i="26"/>
  <c r="K59" i="26"/>
  <c r="V17" i="35"/>
  <c r="U18" i="35"/>
  <c r="U63" i="35"/>
  <c r="U43" i="35"/>
  <c r="U32" i="35"/>
  <c r="U56" i="35"/>
  <c r="U77" i="35"/>
  <c r="BD64" i="33"/>
  <c r="E76" i="33"/>
  <c r="AG22" i="29"/>
  <c r="AF22" i="30"/>
  <c r="R65" i="26"/>
  <c r="S65" i="26"/>
  <c r="T65" i="26"/>
  <c r="U65" i="26"/>
  <c r="V65" i="26"/>
  <c r="W65" i="26"/>
  <c r="X65" i="26"/>
  <c r="Y65" i="26"/>
  <c r="Z65" i="26"/>
  <c r="AA65" i="26"/>
  <c r="AB65" i="26"/>
  <c r="AC65" i="26"/>
  <c r="AD65" i="26"/>
  <c r="AE65" i="26"/>
  <c r="AF65" i="26"/>
  <c r="AG65" i="26"/>
  <c r="AH65" i="26"/>
  <c r="AI65" i="26"/>
  <c r="CV64" i="33"/>
  <c r="AF81" i="30"/>
  <c r="G75" i="29"/>
  <c r="F75" i="30"/>
  <c r="AF25" i="30"/>
  <c r="I59" i="32"/>
  <c r="J59" i="32"/>
  <c r="K59" i="32"/>
  <c r="L59" i="32"/>
  <c r="M59" i="32"/>
  <c r="N59" i="32"/>
  <c r="O59" i="32"/>
  <c r="P59" i="32"/>
  <c r="Q59" i="32"/>
  <c r="R59" i="32"/>
  <c r="S59" i="32"/>
  <c r="T59" i="32"/>
  <c r="U59" i="32"/>
  <c r="V59" i="32"/>
  <c r="W59" i="32"/>
  <c r="X59" i="32"/>
  <c r="Y59" i="32"/>
  <c r="CB61" i="33"/>
  <c r="CC61" i="33"/>
  <c r="CD61" i="33"/>
  <c r="CI64" i="33"/>
  <c r="J17" i="26"/>
  <c r="I43" i="26"/>
  <c r="I18" i="26"/>
  <c r="I63" i="26"/>
  <c r="I77" i="26"/>
  <c r="I56" i="26"/>
  <c r="I32" i="26"/>
  <c r="BE64" i="33"/>
  <c r="BE76" i="33"/>
  <c r="F76" i="33"/>
  <c r="F92" i="33"/>
  <c r="CF64" i="33"/>
  <c r="J32" i="26"/>
  <c r="J63" i="26"/>
  <c r="AG45" i="30"/>
  <c r="H75" i="29"/>
  <c r="G75" i="30"/>
  <c r="AH22" i="29"/>
  <c r="AG22" i="30"/>
  <c r="BT24" i="32"/>
  <c r="BU24" i="32"/>
  <c r="BV24" i="32"/>
  <c r="BW24" i="32"/>
  <c r="BX24" i="32"/>
  <c r="BY24" i="32"/>
  <c r="W17" i="35"/>
  <c r="V32" i="35"/>
  <c r="V77" i="35"/>
  <c r="V56" i="35"/>
  <c r="V18" i="35"/>
  <c r="V43" i="35"/>
  <c r="V63" i="35"/>
  <c r="X17" i="35"/>
  <c r="X32" i="35"/>
  <c r="W43" i="35"/>
  <c r="W18" i="35"/>
  <c r="W63" i="35"/>
  <c r="W77" i="35"/>
  <c r="W56" i="35"/>
  <c r="W32" i="35"/>
  <c r="I75" i="29"/>
  <c r="H75" i="30"/>
  <c r="CE61" i="33"/>
  <c r="CF61" i="33"/>
  <c r="Y17" i="35"/>
  <c r="X56" i="35"/>
  <c r="X63" i="35"/>
  <c r="Y43" i="35"/>
  <c r="L59" i="26"/>
  <c r="M59" i="26"/>
  <c r="N59" i="26"/>
  <c r="O59" i="26"/>
  <c r="P59" i="26"/>
  <c r="Q59" i="26"/>
  <c r="R59" i="26"/>
  <c r="S59" i="26"/>
  <c r="T59" i="26"/>
  <c r="U59" i="26"/>
  <c r="CG61" i="33"/>
  <c r="CH61" i="33"/>
  <c r="CI61" i="33"/>
  <c r="CJ61" i="33"/>
  <c r="CK61" i="33"/>
  <c r="CL61" i="33"/>
  <c r="CM61" i="33"/>
  <c r="CN61" i="33"/>
  <c r="CO61" i="33"/>
  <c r="CP61" i="33"/>
  <c r="CQ61" i="33"/>
  <c r="CR61" i="33"/>
  <c r="BZ24" i="32"/>
  <c r="CA24" i="32"/>
  <c r="CB24" i="32"/>
  <c r="CC24" i="32"/>
  <c r="CD24" i="32"/>
  <c r="CE24" i="32"/>
  <c r="CF24" i="32"/>
  <c r="CG24" i="32"/>
  <c r="CH24" i="32"/>
  <c r="CI24" i="32"/>
  <c r="CJ24" i="32"/>
  <c r="CK24" i="32"/>
  <c r="CL24" i="32"/>
  <c r="CM24" i="32"/>
  <c r="CN24" i="32"/>
  <c r="CO24" i="32"/>
  <c r="CP24" i="32"/>
  <c r="CQ24" i="32"/>
  <c r="CR24" i="32"/>
  <c r="CS24" i="32"/>
  <c r="CT24" i="32"/>
  <c r="CU24" i="32"/>
  <c r="CV24" i="32"/>
  <c r="CW24" i="32"/>
  <c r="CX24" i="32"/>
  <c r="AD59" i="25"/>
  <c r="AE59" i="25"/>
  <c r="AF59" i="25"/>
  <c r="AG59" i="25"/>
  <c r="AH59" i="25"/>
  <c r="AI59" i="25"/>
  <c r="AJ59" i="25"/>
  <c r="AK59" i="25"/>
  <c r="AL59" i="25"/>
  <c r="V59" i="26"/>
  <c r="W59" i="26"/>
  <c r="X59" i="26"/>
  <c r="Y59" i="26"/>
  <c r="Z59" i="26"/>
  <c r="AA59" i="26"/>
  <c r="AB59" i="26"/>
  <c r="AC59" i="26"/>
  <c r="AD59" i="26"/>
  <c r="AE59" i="26"/>
  <c r="AF59" i="26"/>
  <c r="AG59" i="26"/>
  <c r="AH59" i="26"/>
  <c r="AI59" i="26"/>
  <c r="AJ59" i="26"/>
  <c r="AK59" i="26"/>
  <c r="AL59" i="26"/>
  <c r="AM59" i="26"/>
  <c r="AN59" i="26"/>
  <c r="AO59" i="26"/>
  <c r="AP59" i="26"/>
  <c r="AQ59" i="26"/>
  <c r="AR59" i="26"/>
  <c r="AS59" i="26"/>
  <c r="AT59" i="26"/>
  <c r="AU59" i="26"/>
  <c r="AV59" i="26"/>
  <c r="AW59" i="26"/>
  <c r="AX59" i="26"/>
  <c r="AY59" i="26"/>
  <c r="Z59" i="32"/>
  <c r="AA59" i="32"/>
  <c r="AB59" i="32"/>
  <c r="AC59" i="32"/>
  <c r="AD59" i="32"/>
  <c r="CS61" i="33"/>
  <c r="CT61" i="33"/>
  <c r="CU61" i="33"/>
  <c r="CV61" i="33"/>
  <c r="CW61" i="33"/>
  <c r="CX61" i="33"/>
  <c r="AJ65" i="26"/>
  <c r="AM59" i="25"/>
  <c r="AN59" i="25"/>
  <c r="AO59" i="25"/>
  <c r="AP59" i="25"/>
  <c r="AQ59" i="25"/>
  <c r="AR59" i="25"/>
  <c r="AS59" i="25"/>
  <c r="AT59" i="25"/>
  <c r="AU59" i="25"/>
  <c r="AV59" i="25"/>
  <c r="AW59" i="25"/>
  <c r="AX59" i="25"/>
  <c r="AY59" i="25"/>
  <c r="AK65" i="26"/>
  <c r="AL65" i="26"/>
  <c r="AM65" i="26"/>
  <c r="AN65" i="26"/>
  <c r="AO65" i="26"/>
  <c r="AP65" i="26"/>
  <c r="AQ65" i="26"/>
  <c r="AR65" i="26"/>
  <c r="AS65" i="26"/>
  <c r="AT65" i="26"/>
  <c r="AU65" i="26"/>
  <c r="AV65" i="26"/>
  <c r="AW65" i="26"/>
  <c r="AX65" i="26"/>
  <c r="AE59" i="32"/>
  <c r="AF59" i="32"/>
  <c r="AG59" i="32"/>
  <c r="AH59" i="32"/>
  <c r="AI59" i="32"/>
  <c r="AJ59" i="32"/>
  <c r="AK59" i="32"/>
  <c r="AL59" i="32"/>
  <c r="AM59" i="32"/>
  <c r="AN59" i="32"/>
  <c r="AO59" i="32"/>
  <c r="AP59" i="32"/>
  <c r="AQ59" i="32"/>
  <c r="AR59" i="32"/>
  <c r="AS59" i="32"/>
  <c r="AT59" i="32"/>
  <c r="AU59" i="32"/>
  <c r="AV59" i="32"/>
  <c r="AW59" i="32"/>
  <c r="AX59" i="32"/>
  <c r="AY59" i="32"/>
  <c r="AY65" i="26"/>
  <c r="D95" i="31"/>
  <c r="D97" i="31"/>
  <c r="K12" i="36"/>
  <c r="D93" i="31"/>
  <c r="AU70" i="35"/>
  <c r="AV70" i="35"/>
  <c r="AW70" i="35"/>
  <c r="AX70" i="35"/>
  <c r="AY70" i="35"/>
  <c r="AT76" i="35"/>
  <c r="CE62" i="33"/>
  <c r="CF62" i="33"/>
  <c r="AG81" i="30"/>
  <c r="AH81" i="29"/>
  <c r="CJ19" i="33"/>
  <c r="CJ31" i="33"/>
  <c r="AK31" i="33"/>
  <c r="AH78" i="30"/>
  <c r="AH89" i="33"/>
  <c r="Q68" i="32"/>
  <c r="BH58" i="32"/>
  <c r="BG62" i="32"/>
  <c r="N76" i="33"/>
  <c r="N89" i="33"/>
  <c r="N92" i="33"/>
  <c r="BM64" i="33"/>
  <c r="BM76" i="33"/>
  <c r="H33" i="30"/>
  <c r="D89" i="32"/>
  <c r="D92" i="32"/>
  <c r="N78" i="30"/>
  <c r="H16" i="35"/>
  <c r="H16" i="31"/>
  <c r="H16" i="29"/>
  <c r="I16" i="29"/>
  <c r="H16" i="26"/>
  <c r="CP44" i="33"/>
  <c r="BQ44" i="33"/>
  <c r="AF20" i="29"/>
  <c r="AE20" i="30"/>
  <c r="K76" i="25"/>
  <c r="AC76" i="26"/>
  <c r="J79" i="26"/>
  <c r="I89" i="26"/>
  <c r="S65" i="32"/>
  <c r="E24" i="26"/>
  <c r="E31" i="26"/>
  <c r="F89" i="26"/>
  <c r="F92" i="26"/>
  <c r="F96" i="26"/>
  <c r="M76" i="26"/>
  <c r="S76" i="26"/>
  <c r="AA76" i="26"/>
  <c r="D37" i="30"/>
  <c r="D42" i="30"/>
  <c r="D31" i="30"/>
  <c r="BC43" i="33"/>
  <c r="BC32" i="33"/>
  <c r="BC63" i="33"/>
  <c r="BC77" i="33"/>
  <c r="BC56" i="33"/>
  <c r="F47" i="26"/>
  <c r="E5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M24" i="26"/>
  <c r="AN24" i="26"/>
  <c r="AO24" i="26"/>
  <c r="AP24" i="26"/>
  <c r="AQ24" i="26"/>
  <c r="AR24" i="26"/>
  <c r="AS24" i="26"/>
  <c r="AT24" i="26"/>
  <c r="AU24" i="26"/>
  <c r="AV24" i="26"/>
  <c r="AW24" i="26"/>
  <c r="AX24" i="26"/>
  <c r="AY24" i="26"/>
  <c r="D31" i="26"/>
  <c r="E80" i="32"/>
  <c r="F80" i="32"/>
  <c r="F21" i="25"/>
  <c r="E31" i="25"/>
  <c r="BG45" i="32"/>
  <c r="BF48" i="32"/>
  <c r="BF54" i="32"/>
  <c r="BF21" i="32"/>
  <c r="G20" i="32"/>
  <c r="F31" i="32"/>
  <c r="I17" i="32"/>
  <c r="H43" i="32"/>
  <c r="H16" i="32"/>
  <c r="BG16" i="32"/>
  <c r="BG17" i="32"/>
  <c r="H77" i="32"/>
  <c r="H63" i="32"/>
  <c r="H32" i="32"/>
  <c r="H18" i="32"/>
  <c r="BG18" i="32"/>
  <c r="S86" i="30"/>
  <c r="T86" i="29"/>
  <c r="P80" i="29"/>
  <c r="O80" i="30"/>
  <c r="F73" i="30"/>
  <c r="G73" i="29"/>
  <c r="E61" i="30"/>
  <c r="F61" i="30"/>
  <c r="G61" i="30"/>
  <c r="H61" i="30"/>
  <c r="I61" i="30"/>
  <c r="J61" i="30"/>
  <c r="K61" i="30"/>
  <c r="L61" i="30"/>
  <c r="M61" i="30"/>
  <c r="N61" i="30"/>
  <c r="O61" i="30"/>
  <c r="P61" i="30"/>
  <c r="Q61" i="30"/>
  <c r="R61" i="30"/>
  <c r="S61" i="30"/>
  <c r="T61" i="30"/>
  <c r="U61" i="30"/>
  <c r="V61" i="30"/>
  <c r="W61" i="30"/>
  <c r="X61" i="30"/>
  <c r="Y61" i="30"/>
  <c r="Z61" i="30"/>
  <c r="AA61" i="30"/>
  <c r="AB61" i="30"/>
  <c r="AC61" i="30"/>
  <c r="AD61" i="30"/>
  <c r="AE61" i="30"/>
  <c r="AF61" i="30"/>
  <c r="AG61" i="30"/>
  <c r="AH61" i="30"/>
  <c r="AI61" i="30"/>
  <c r="AJ61" i="30"/>
  <c r="AK61" i="30"/>
  <c r="AL61" i="30"/>
  <c r="AM61" i="30"/>
  <c r="AN61" i="30"/>
  <c r="AO61" i="30"/>
  <c r="AP61" i="30"/>
  <c r="AQ61" i="30"/>
  <c r="AR61" i="30"/>
  <c r="AS61" i="30"/>
  <c r="AT61" i="30"/>
  <c r="AU61" i="30"/>
  <c r="AV61" i="30"/>
  <c r="AW61" i="30"/>
  <c r="AX61" i="30"/>
  <c r="AY61" i="30"/>
  <c r="D62" i="30"/>
  <c r="AD51" i="30"/>
  <c r="AE51" i="29"/>
  <c r="M66" i="34"/>
  <c r="J47" i="35"/>
  <c r="I54" i="35"/>
  <c r="BI91" i="33"/>
  <c r="J75" i="29"/>
  <c r="I75" i="30"/>
  <c r="J77" i="26"/>
  <c r="J18" i="26"/>
  <c r="K17" i="26"/>
  <c r="J43" i="26"/>
  <c r="J56" i="26"/>
  <c r="I88" i="30"/>
  <c r="J88" i="29"/>
  <c r="AG28" i="29"/>
  <c r="AF28" i="30"/>
  <c r="CD57" i="33"/>
  <c r="CD62" i="33"/>
  <c r="Z78" i="30"/>
  <c r="Z89" i="33"/>
  <c r="I31" i="35"/>
  <c r="R89" i="33"/>
  <c r="CE44" i="33"/>
  <c r="Q64" i="30"/>
  <c r="Q64" i="33"/>
  <c r="BP64" i="33"/>
  <c r="BP76" i="33"/>
  <c r="CH58" i="33"/>
  <c r="CG62" i="33"/>
  <c r="P31" i="33"/>
  <c r="BO19" i="33"/>
  <c r="BO31" i="33"/>
  <c r="AN31" i="33"/>
  <c r="AO20" i="33"/>
  <c r="H76" i="32"/>
  <c r="C95" i="31"/>
  <c r="C97" i="31"/>
  <c r="K11" i="36"/>
  <c r="C93" i="31"/>
  <c r="B14" i="29"/>
  <c r="E91" i="29"/>
  <c r="G31" i="35"/>
  <c r="Y76" i="35"/>
  <c r="BD76" i="33"/>
  <c r="R92" i="33"/>
  <c r="BD54" i="32"/>
  <c r="BF43" i="32"/>
  <c r="BF63" i="32"/>
  <c r="BF77" i="32"/>
  <c r="BF56" i="32"/>
  <c r="BF32" i="32"/>
  <c r="E17" i="33"/>
  <c r="D56" i="33"/>
  <c r="D18" i="33"/>
  <c r="BC18" i="33"/>
  <c r="D43" i="33"/>
  <c r="D77" i="33"/>
  <c r="D16" i="33"/>
  <c r="BC16" i="33"/>
  <c r="D63" i="33"/>
  <c r="D32" i="33"/>
  <c r="F80" i="25"/>
  <c r="E89" i="25"/>
  <c r="E92" i="25"/>
  <c r="E96" i="25"/>
  <c r="W65" i="25"/>
  <c r="X65" i="25"/>
  <c r="Y65" i="25"/>
  <c r="Z65" i="25"/>
  <c r="V76" i="25"/>
  <c r="I47" i="25"/>
  <c r="H54" i="25"/>
  <c r="AY74" i="26"/>
  <c r="AY76" i="26"/>
  <c r="AU74" i="26"/>
  <c r="AU76" i="26"/>
  <c r="AT74" i="26"/>
  <c r="AT76" i="26"/>
  <c r="AO74" i="26"/>
  <c r="AO76" i="26"/>
  <c r="AN74" i="26"/>
  <c r="AN76" i="26"/>
  <c r="AE74" i="26"/>
  <c r="AD74" i="26"/>
  <c r="AX74" i="26"/>
  <c r="AQ74" i="26"/>
  <c r="AQ76" i="26"/>
  <c r="AP74" i="26"/>
  <c r="AM74" i="26"/>
  <c r="AL74" i="26"/>
  <c r="AL76" i="26"/>
  <c r="N74" i="26"/>
  <c r="N76" i="26"/>
  <c r="K74" i="26"/>
  <c r="K76" i="26"/>
  <c r="J74" i="26"/>
  <c r="C74" i="26"/>
  <c r="C76" i="26"/>
  <c r="AW74" i="26"/>
  <c r="AW76" i="26"/>
  <c r="AV74" i="26"/>
  <c r="AK74" i="26"/>
  <c r="AK76" i="26"/>
  <c r="AJ74" i="26"/>
  <c r="AJ76" i="26"/>
  <c r="AI74" i="26"/>
  <c r="AH74" i="26"/>
  <c r="AH76" i="26"/>
  <c r="AB74" i="26"/>
  <c r="Z74" i="26"/>
  <c r="Z76" i="26"/>
  <c r="X74" i="26"/>
  <c r="X76" i="26"/>
  <c r="V74" i="26"/>
  <c r="V76" i="26"/>
  <c r="T74" i="26"/>
  <c r="T76" i="26"/>
  <c r="R74" i="26"/>
  <c r="R76" i="26"/>
  <c r="O74" i="26"/>
  <c r="L74" i="26"/>
  <c r="L76" i="26"/>
  <c r="G74" i="26"/>
  <c r="G76" i="26"/>
  <c r="H74" i="26"/>
  <c r="AF74" i="26"/>
  <c r="AF76" i="26"/>
  <c r="Y74" i="26"/>
  <c r="Y76" i="26"/>
  <c r="U74" i="26"/>
  <c r="U76" i="26"/>
  <c r="Q74" i="26"/>
  <c r="Q76" i="26"/>
  <c r="D76" i="26"/>
  <c r="AS74" i="26"/>
  <c r="AS76" i="26"/>
  <c r="AR74" i="26"/>
  <c r="AR76" i="26"/>
  <c r="AG74" i="26"/>
  <c r="AG76" i="26"/>
  <c r="I74" i="26"/>
  <c r="I76" i="26"/>
  <c r="I92" i="26"/>
  <c r="I96" i="26"/>
  <c r="E74" i="26"/>
  <c r="E76" i="26"/>
  <c r="G21" i="26"/>
  <c r="F31" i="26"/>
  <c r="L69" i="32"/>
  <c r="M69" i="32"/>
  <c r="K76" i="32"/>
  <c r="BG48" i="32"/>
  <c r="BH48" i="32"/>
  <c r="BI48" i="32"/>
  <c r="BJ48" i="32"/>
  <c r="BK48" i="32"/>
  <c r="BL48" i="32"/>
  <c r="BM48" i="32"/>
  <c r="BN48" i="32"/>
  <c r="BO48" i="32"/>
  <c r="BP48" i="32"/>
  <c r="BQ48" i="32"/>
  <c r="BR48" i="32"/>
  <c r="BS48" i="32"/>
  <c r="BT48" i="32"/>
  <c r="BU48" i="32"/>
  <c r="BV48" i="32"/>
  <c r="BW48" i="32"/>
  <c r="BX48" i="32"/>
  <c r="BY48" i="32"/>
  <c r="BZ48" i="32"/>
  <c r="CA48" i="32"/>
  <c r="CB48" i="32"/>
  <c r="CC48" i="32"/>
  <c r="CD48" i="32"/>
  <c r="CE48" i="32"/>
  <c r="CF48" i="32"/>
  <c r="CG48" i="32"/>
  <c r="CH48" i="32"/>
  <c r="CI48" i="32"/>
  <c r="CJ48" i="32"/>
  <c r="CK48" i="32"/>
  <c r="CL48" i="32"/>
  <c r="CM48" i="32"/>
  <c r="CN48" i="32"/>
  <c r="CO48" i="32"/>
  <c r="CP48" i="32"/>
  <c r="CQ48" i="32"/>
  <c r="CR48" i="32"/>
  <c r="CS48" i="32"/>
  <c r="CT48" i="32"/>
  <c r="CU48" i="32"/>
  <c r="CV48" i="32"/>
  <c r="CW48" i="32"/>
  <c r="CX48" i="32"/>
  <c r="BE54" i="32"/>
  <c r="H58" i="32"/>
  <c r="G62" i="32"/>
  <c r="F58" i="34"/>
  <c r="E62" i="34"/>
  <c r="E26" i="34"/>
  <c r="F26" i="34"/>
  <c r="G26" i="34"/>
  <c r="H26" i="34"/>
  <c r="D31" i="34"/>
  <c r="I21" i="34"/>
  <c r="J21" i="34"/>
  <c r="K21" i="34"/>
  <c r="L21" i="34"/>
  <c r="M21" i="34"/>
  <c r="N21" i="34"/>
  <c r="O21" i="34"/>
  <c r="P21" i="34"/>
  <c r="Q21" i="34"/>
  <c r="R21" i="34"/>
  <c r="S21" i="34"/>
  <c r="T21" i="34"/>
  <c r="U21" i="34"/>
  <c r="V21" i="34"/>
  <c r="W21" i="34"/>
  <c r="X21" i="34"/>
  <c r="Y21" i="34"/>
  <c r="Z21" i="34"/>
  <c r="AA21" i="34"/>
  <c r="AB21" i="34"/>
  <c r="AC21" i="34"/>
  <c r="AD21" i="34"/>
  <c r="AE21" i="34"/>
  <c r="AF21" i="34"/>
  <c r="AG21" i="34"/>
  <c r="AH21" i="34"/>
  <c r="AI21" i="34"/>
  <c r="AJ21" i="34"/>
  <c r="AK21" i="34"/>
  <c r="AL21" i="34"/>
  <c r="AM21" i="34"/>
  <c r="AN21" i="34"/>
  <c r="AO21" i="34"/>
  <c r="AP21" i="34"/>
  <c r="AQ21" i="34"/>
  <c r="AR21" i="34"/>
  <c r="AS21" i="34"/>
  <c r="AT21" i="34"/>
  <c r="AU21" i="34"/>
  <c r="AV21" i="34"/>
  <c r="AW21" i="34"/>
  <c r="AX21" i="34"/>
  <c r="AY21" i="34"/>
  <c r="E39" i="30"/>
  <c r="H71" i="29"/>
  <c r="G71" i="30"/>
  <c r="AN80" i="33"/>
  <c r="AO80" i="33"/>
  <c r="AM89" i="33"/>
  <c r="Z17" i="35"/>
  <c r="Y32" i="35"/>
  <c r="Y63" i="35"/>
  <c r="Y18" i="35"/>
  <c r="Y56" i="35"/>
  <c r="Y77" i="35"/>
  <c r="AI22" i="29"/>
  <c r="AH22" i="30"/>
  <c r="AC76" i="33"/>
  <c r="CB64" i="33"/>
  <c r="AG48" i="29"/>
  <c r="AF48" i="30"/>
  <c r="AH25" i="29"/>
  <c r="AG25" i="30"/>
  <c r="AY64" i="33"/>
  <c r="CX64" i="33"/>
  <c r="AY64" i="30"/>
  <c r="H54" i="32"/>
  <c r="AU79" i="33"/>
  <c r="AE76" i="35"/>
  <c r="W76" i="25"/>
  <c r="H76" i="25"/>
  <c r="C91" i="29"/>
  <c r="C95" i="29"/>
  <c r="C97" i="29"/>
  <c r="I11" i="36"/>
  <c r="E54" i="35"/>
  <c r="H54" i="35"/>
  <c r="Z64" i="33"/>
  <c r="Z76" i="33"/>
  <c r="Z92" i="33"/>
  <c r="BB91" i="32"/>
  <c r="BB78" i="32"/>
  <c r="BB87" i="32"/>
  <c r="BB89" i="32"/>
  <c r="BB92" i="32"/>
  <c r="BB93" i="32"/>
  <c r="BD77" i="32"/>
  <c r="BD56" i="32"/>
  <c r="BD32" i="32"/>
  <c r="BD43" i="32"/>
  <c r="L45" i="25"/>
  <c r="BL20" i="32"/>
  <c r="BM20" i="32"/>
  <c r="F69" i="29"/>
  <c r="E69" i="30"/>
  <c r="E76" i="30"/>
  <c r="R65" i="29"/>
  <c r="Q65" i="30"/>
  <c r="G46" i="29"/>
  <c r="F46" i="30"/>
  <c r="F54" i="30"/>
  <c r="F23" i="29"/>
  <c r="E23" i="30"/>
  <c r="E24" i="30"/>
  <c r="E31" i="30"/>
  <c r="AG45" i="31"/>
  <c r="J67" i="29"/>
  <c r="I67" i="30"/>
  <c r="AT44" i="30"/>
  <c r="AT44" i="33"/>
  <c r="CU78" i="32"/>
  <c r="AV78" i="35"/>
  <c r="AV78" i="34"/>
  <c r="AV78" i="29"/>
  <c r="AV78" i="32"/>
  <c r="BL46" i="33"/>
  <c r="BK54" i="33"/>
  <c r="CX45" i="33"/>
  <c r="U45" i="33"/>
  <c r="V45" i="33"/>
  <c r="C91" i="26"/>
  <c r="C89" i="26"/>
  <c r="C92" i="26"/>
  <c r="C93" i="26"/>
  <c r="X76" i="25"/>
  <c r="F54" i="25"/>
  <c r="BO76" i="33"/>
  <c r="BQ76" i="33"/>
  <c r="AI55" i="26"/>
  <c r="AB55" i="26"/>
  <c r="Z55" i="26"/>
  <c r="X55" i="26"/>
  <c r="V55" i="26"/>
  <c r="T55" i="26"/>
  <c r="R55" i="26"/>
  <c r="O55" i="26"/>
  <c r="L55" i="26"/>
  <c r="G55" i="26"/>
  <c r="F55" i="26"/>
  <c r="E55" i="26"/>
  <c r="AY55" i="26"/>
  <c r="AJ55" i="26"/>
  <c r="AP55" i="26"/>
  <c r="AS55" i="26"/>
  <c r="AO55" i="26"/>
  <c r="P55" i="26"/>
  <c r="H55" i="26"/>
  <c r="AV55" i="26"/>
  <c r="AF55" i="26"/>
  <c r="AL55" i="26"/>
  <c r="AK55" i="26"/>
  <c r="AG55" i="26"/>
  <c r="G79" i="32"/>
  <c r="H79" i="32"/>
  <c r="BD26" i="32"/>
  <c r="BE26" i="32"/>
  <c r="BF26" i="32"/>
  <c r="BG26" i="32"/>
  <c r="BH26" i="32"/>
  <c r="BI26" i="32"/>
  <c r="BJ26" i="32"/>
  <c r="BK26" i="32"/>
  <c r="BL26" i="32"/>
  <c r="BM26" i="32"/>
  <c r="BN26" i="32"/>
  <c r="BO26" i="32"/>
  <c r="BP26" i="32"/>
  <c r="BQ26" i="32"/>
  <c r="BR26" i="32"/>
  <c r="BS26" i="32"/>
  <c r="BT26" i="32"/>
  <c r="BU26" i="32"/>
  <c r="BV26" i="32"/>
  <c r="BW26" i="32"/>
  <c r="BX26" i="32"/>
  <c r="BY26" i="32"/>
  <c r="BZ26" i="32"/>
  <c r="CA26" i="32"/>
  <c r="CB26" i="32"/>
  <c r="CC26" i="32"/>
  <c r="CD26" i="32"/>
  <c r="CE26" i="32"/>
  <c r="CF26" i="32"/>
  <c r="CG26" i="32"/>
  <c r="CH26" i="32"/>
  <c r="CI26" i="32"/>
  <c r="CJ26" i="32"/>
  <c r="CK26" i="32"/>
  <c r="CL26" i="32"/>
  <c r="CM26" i="32"/>
  <c r="CN26" i="32"/>
  <c r="CO26" i="32"/>
  <c r="CP26" i="32"/>
  <c r="CQ26" i="32"/>
  <c r="CR26" i="32"/>
  <c r="CS26" i="32"/>
  <c r="CT26" i="32"/>
  <c r="CU26" i="32"/>
  <c r="CV26" i="32"/>
  <c r="CW26" i="32"/>
  <c r="CX26" i="32"/>
  <c r="BC31" i="32"/>
  <c r="BC57" i="32"/>
  <c r="BC62" i="32"/>
  <c r="BC91" i="32"/>
  <c r="BC87" i="32"/>
  <c r="BC89" i="32"/>
  <c r="BC92" i="32"/>
  <c r="BC93" i="32"/>
  <c r="E80" i="35"/>
  <c r="F80" i="35"/>
  <c r="D89" i="35"/>
  <c r="D92" i="35"/>
  <c r="D96" i="35"/>
  <c r="U79" i="35"/>
  <c r="V79" i="35"/>
  <c r="AC74" i="35"/>
  <c r="AC76" i="35"/>
  <c r="S74" i="35"/>
  <c r="S76" i="35"/>
  <c r="N74" i="35"/>
  <c r="N76" i="35"/>
  <c r="J74" i="35"/>
  <c r="J76" i="35"/>
  <c r="I74" i="35"/>
  <c r="I76" i="35"/>
  <c r="F74" i="35"/>
  <c r="F76" i="35"/>
  <c r="AU74" i="35"/>
  <c r="AU76" i="35"/>
  <c r="AM74" i="35"/>
  <c r="AM64" i="35"/>
  <c r="AM76" i="35"/>
  <c r="AL74" i="35"/>
  <c r="AL76" i="35"/>
  <c r="R74" i="35"/>
  <c r="R76" i="35"/>
  <c r="Q74" i="35"/>
  <c r="Q76" i="35"/>
  <c r="P74" i="35"/>
  <c r="P76" i="35"/>
  <c r="M74" i="35"/>
  <c r="M76" i="35"/>
  <c r="L74" i="35"/>
  <c r="L76" i="35"/>
  <c r="H74" i="35"/>
  <c r="H76" i="35"/>
  <c r="E74" i="35"/>
  <c r="E76" i="35"/>
  <c r="AX74" i="35"/>
  <c r="AX64" i="35"/>
  <c r="AX76" i="35"/>
  <c r="AW74" i="35"/>
  <c r="AW76" i="35"/>
  <c r="AQ74" i="35"/>
  <c r="AQ76" i="35"/>
  <c r="AO74" i="35"/>
  <c r="AO76" i="35"/>
  <c r="AI74" i="35"/>
  <c r="AI64" i="35"/>
  <c r="AI76" i="35"/>
  <c r="AG74" i="35"/>
  <c r="AG76" i="35"/>
  <c r="N84" i="29"/>
  <c r="M84" i="30"/>
  <c r="K82" i="29"/>
  <c r="J82" i="30"/>
  <c r="G66" i="29"/>
  <c r="F66" i="30"/>
  <c r="G59" i="30"/>
  <c r="F62" i="30"/>
  <c r="M58" i="30"/>
  <c r="N58" i="30"/>
  <c r="W50" i="29"/>
  <c r="V50" i="30"/>
  <c r="F24" i="29"/>
  <c r="E17" i="30"/>
  <c r="D32" i="30"/>
  <c r="D43" i="30"/>
  <c r="D77" i="30"/>
  <c r="D18" i="30"/>
  <c r="S44" i="35"/>
  <c r="S44" i="29"/>
  <c r="S44" i="34"/>
  <c r="S44" i="32"/>
  <c r="BR44" i="32"/>
  <c r="J44" i="32"/>
  <c r="BI44" i="32"/>
  <c r="J44" i="34"/>
  <c r="J54" i="34"/>
  <c r="AV57" i="29"/>
  <c r="AV57" i="35"/>
  <c r="AV57" i="32"/>
  <c r="AV57" i="34"/>
  <c r="CU57" i="32"/>
  <c r="W57" i="29"/>
  <c r="W57" i="34"/>
  <c r="W57" i="35"/>
  <c r="W57" i="32"/>
  <c r="BV57" i="32"/>
  <c r="P44" i="30"/>
  <c r="P44" i="33"/>
  <c r="G58" i="33"/>
  <c r="F62" i="33"/>
  <c r="X43" i="35"/>
  <c r="X77" i="35"/>
  <c r="AH45" i="29"/>
  <c r="AO33" i="30"/>
  <c r="N54" i="33"/>
  <c r="AS33" i="30"/>
  <c r="K89" i="33"/>
  <c r="K92" i="33"/>
  <c r="BJ87" i="33"/>
  <c r="BJ89" i="33"/>
  <c r="BJ92" i="33"/>
  <c r="CW31" i="33"/>
  <c r="CI31" i="33"/>
  <c r="AE31" i="33"/>
  <c r="F76" i="34"/>
  <c r="F76" i="29"/>
  <c r="F92" i="29"/>
  <c r="F96" i="29"/>
  <c r="E62" i="32"/>
  <c r="AJ74" i="35"/>
  <c r="AJ76" i="35"/>
  <c r="AR74" i="35"/>
  <c r="AR76" i="35"/>
  <c r="AY74" i="35"/>
  <c r="AY76" i="35"/>
  <c r="AC89" i="33"/>
  <c r="AC51" i="30"/>
  <c r="AW55" i="26"/>
  <c r="AT55" i="26"/>
  <c r="P76" i="25"/>
  <c r="G76" i="25"/>
  <c r="Q76" i="25"/>
  <c r="D16" i="30"/>
  <c r="I55" i="26"/>
  <c r="E54" i="30"/>
  <c r="G21" i="30"/>
  <c r="H67" i="30"/>
  <c r="I82" i="30"/>
  <c r="K74" i="35"/>
  <c r="K76" i="35"/>
  <c r="T74" i="35"/>
  <c r="T76" i="35"/>
  <c r="W74" i="35"/>
  <c r="Z74" i="35"/>
  <c r="Z76" i="35"/>
  <c r="AA74" i="35"/>
  <c r="AA76" i="35"/>
  <c r="M44" i="32"/>
  <c r="J45" i="32"/>
  <c r="K45" i="32"/>
  <c r="L45" i="32"/>
  <c r="M45" i="32"/>
  <c r="M54" i="32"/>
  <c r="G54" i="32"/>
  <c r="F54" i="32"/>
  <c r="BZ31" i="33"/>
  <c r="BR31" i="33"/>
  <c r="BB43" i="32"/>
  <c r="BB32" i="32"/>
  <c r="BB56" i="33"/>
  <c r="BB43" i="33"/>
  <c r="H53" i="29"/>
  <c r="G53" i="30"/>
  <c r="H79" i="25"/>
  <c r="AR74" i="25"/>
  <c r="AJ74" i="25"/>
  <c r="AX74" i="25"/>
  <c r="AD74" i="25"/>
  <c r="R74" i="25"/>
  <c r="R76" i="25"/>
  <c r="F74" i="25"/>
  <c r="F76" i="25"/>
  <c r="AE74" i="25"/>
  <c r="AI74" i="25"/>
  <c r="AM74" i="25"/>
  <c r="AQ74" i="25"/>
  <c r="AU74" i="25"/>
  <c r="AV74" i="25"/>
  <c r="AP74" i="25"/>
  <c r="J74" i="25"/>
  <c r="J76" i="25"/>
  <c r="N74" i="25"/>
  <c r="N76" i="25"/>
  <c r="T74" i="25"/>
  <c r="T76" i="25"/>
  <c r="I74" i="25"/>
  <c r="I76" i="25"/>
  <c r="U74" i="25"/>
  <c r="U76" i="25"/>
  <c r="Y74" i="25"/>
  <c r="Y76" i="25"/>
  <c r="O74" i="25"/>
  <c r="O76" i="25"/>
  <c r="S74" i="25"/>
  <c r="S76" i="25"/>
  <c r="AA74" i="25"/>
  <c r="AK74" i="25"/>
  <c r="AS74" i="25"/>
  <c r="G58" i="25"/>
  <c r="F62" i="25"/>
  <c r="AM55" i="26"/>
  <c r="E58" i="26"/>
  <c r="D62" i="26"/>
  <c r="M20" i="26"/>
  <c r="N45" i="32"/>
  <c r="I54" i="32"/>
  <c r="E79" i="34"/>
  <c r="D89" i="34"/>
  <c r="D92" i="34"/>
  <c r="D96" i="34"/>
  <c r="I70" i="34"/>
  <c r="H76" i="34"/>
  <c r="H58" i="35"/>
  <c r="I58" i="35"/>
  <c r="J58" i="35"/>
  <c r="G62" i="35"/>
  <c r="S18" i="35"/>
  <c r="S63" i="35"/>
  <c r="L17" i="29"/>
  <c r="K32" i="29"/>
  <c r="K56" i="29"/>
  <c r="K18" i="29"/>
  <c r="G85" i="29"/>
  <c r="F85" i="30"/>
  <c r="F89" i="30"/>
  <c r="J79" i="29"/>
  <c r="I79" i="30"/>
  <c r="R70" i="29"/>
  <c r="Q70" i="30"/>
  <c r="J49" i="29"/>
  <c r="I49" i="30"/>
  <c r="P38" i="30"/>
  <c r="F49" i="31"/>
  <c r="E54" i="31"/>
  <c r="E91" i="31"/>
  <c r="O17" i="31"/>
  <c r="N43" i="31"/>
  <c r="N32" i="31"/>
  <c r="BC57" i="33"/>
  <c r="BC62" i="33"/>
  <c r="D62" i="33"/>
  <c r="BW78" i="32"/>
  <c r="X78" i="29"/>
  <c r="X78" i="35"/>
  <c r="X78" i="34"/>
  <c r="X78" i="32"/>
  <c r="BP78" i="32"/>
  <c r="Q78" i="29"/>
  <c r="Q78" i="34"/>
  <c r="Q78" i="35"/>
  <c r="Q78" i="32"/>
  <c r="U47" i="29"/>
  <c r="T47" i="30"/>
  <c r="BS66" i="33"/>
  <c r="BT66" i="33"/>
  <c r="BU66" i="33"/>
  <c r="BR76" i="33"/>
  <c r="AW74" i="33"/>
  <c r="AW76" i="33"/>
  <c r="AU74" i="33"/>
  <c r="AU64" i="33"/>
  <c r="AU76" i="33"/>
  <c r="AJ74" i="33"/>
  <c r="AJ76" i="33"/>
  <c r="AV74" i="33"/>
  <c r="AP74" i="33"/>
  <c r="AO74" i="33"/>
  <c r="AO76" i="33"/>
  <c r="AM74" i="33"/>
  <c r="AH74" i="33"/>
  <c r="AG74" i="33"/>
  <c r="AG76" i="33"/>
  <c r="AG92" i="33"/>
  <c r="AD74" i="33"/>
  <c r="AY74" i="33"/>
  <c r="AY76" i="33"/>
  <c r="AS74" i="33"/>
  <c r="AS76" i="33"/>
  <c r="AR74" i="33"/>
  <c r="AR76" i="33"/>
  <c r="AX74" i="33"/>
  <c r="AL74" i="33"/>
  <c r="AL76" i="33"/>
  <c r="AF74" i="33"/>
  <c r="AF76" i="33"/>
  <c r="AI74" i="33"/>
  <c r="AT74" i="33"/>
  <c r="AT76" i="33"/>
  <c r="AQ74" i="33"/>
  <c r="AQ64" i="33"/>
  <c r="AQ76" i="33"/>
  <c r="AK74" i="33"/>
  <c r="AK76" i="33"/>
  <c r="AE74" i="33"/>
  <c r="AA74" i="33"/>
  <c r="AA76" i="33"/>
  <c r="AA89" i="33"/>
  <c r="AA92" i="33"/>
  <c r="Y74" i="33"/>
  <c r="X74" i="33"/>
  <c r="U74" i="33"/>
  <c r="U76" i="33"/>
  <c r="T74" i="33"/>
  <c r="T76" i="33"/>
  <c r="Q74" i="33"/>
  <c r="P74" i="33"/>
  <c r="P76" i="33"/>
  <c r="D64" i="33"/>
  <c r="D76" i="33"/>
  <c r="W74" i="33"/>
  <c r="V74" i="33"/>
  <c r="V76" i="33"/>
  <c r="V92" i="33"/>
  <c r="S74" i="33"/>
  <c r="S76" i="33"/>
  <c r="S92" i="33"/>
  <c r="O74" i="33"/>
  <c r="M74" i="33"/>
  <c r="M76" i="33"/>
  <c r="M92" i="33"/>
  <c r="L74" i="33"/>
  <c r="L64" i="33"/>
  <c r="L76" i="33"/>
  <c r="I74" i="33"/>
  <c r="I76" i="33"/>
  <c r="H74" i="33"/>
  <c r="C74" i="33"/>
  <c r="CA31" i="33"/>
  <c r="CK31" i="33"/>
  <c r="CD31" i="33"/>
  <c r="AJ89" i="33"/>
  <c r="CP31" i="33"/>
  <c r="CU31" i="33"/>
  <c r="I62" i="35"/>
  <c r="G54" i="35"/>
  <c r="X76" i="35"/>
  <c r="F31" i="34"/>
  <c r="O89" i="33"/>
  <c r="BS76" i="33"/>
  <c r="BS87" i="33"/>
  <c r="BS89" i="33"/>
  <c r="BS92" i="33"/>
  <c r="C91" i="32"/>
  <c r="BX31" i="33"/>
  <c r="BP31" i="33"/>
  <c r="BL31" i="33"/>
  <c r="F19" i="33"/>
  <c r="F31" i="33"/>
  <c r="F91" i="33"/>
  <c r="J20" i="25"/>
  <c r="K20" i="25"/>
  <c r="H89" i="26"/>
  <c r="BE65" i="32"/>
  <c r="BD76" i="32"/>
  <c r="K20" i="35"/>
  <c r="L20" i="35"/>
  <c r="J31" i="35"/>
  <c r="I21" i="29"/>
  <c r="H21" i="30"/>
  <c r="N57" i="31"/>
  <c r="M62" i="31"/>
  <c r="H46" i="31"/>
  <c r="I46" i="31"/>
  <c r="I34" i="31"/>
  <c r="H42" i="31"/>
  <c r="M44" i="29"/>
  <c r="M44" i="35"/>
  <c r="M44" i="34"/>
  <c r="BL44" i="32"/>
  <c r="G54" i="29"/>
  <c r="CR57" i="32"/>
  <c r="AS57" i="34"/>
  <c r="AS57" i="32"/>
  <c r="AH57" i="29"/>
  <c r="AH57" i="35"/>
  <c r="AH57" i="34"/>
  <c r="CG57" i="32"/>
  <c r="AH57" i="32"/>
  <c r="D57" i="29"/>
  <c r="D62" i="29"/>
  <c r="D91" i="29"/>
  <c r="D95" i="29"/>
  <c r="D97" i="29"/>
  <c r="I12" i="36"/>
  <c r="D57" i="35"/>
  <c r="D62" i="35"/>
  <c r="D91" i="35"/>
  <c r="D57" i="34"/>
  <c r="D62" i="34"/>
  <c r="D57" i="32"/>
  <c r="D62" i="32"/>
  <c r="D91" i="32"/>
  <c r="D95" i="32"/>
  <c r="D96" i="32"/>
  <c r="D97" i="32"/>
  <c r="E12" i="36"/>
  <c r="D62" i="25"/>
  <c r="W33" i="30"/>
  <c r="G36" i="30"/>
  <c r="CE31" i="33"/>
  <c r="AH64" i="33"/>
  <c r="CG64" i="33"/>
  <c r="AH64" i="30"/>
  <c r="AM64" i="26"/>
  <c r="CL64" i="32"/>
  <c r="AM64" i="29"/>
  <c r="AM64" i="32"/>
  <c r="AM64" i="34"/>
  <c r="R48" i="33"/>
  <c r="Q54" i="33"/>
  <c r="CO89" i="33"/>
  <c r="AP64" i="26"/>
  <c r="AP64" i="33"/>
  <c r="CO64" i="33"/>
  <c r="BV66" i="33"/>
  <c r="BW66" i="33"/>
  <c r="BX66" i="33"/>
  <c r="BY66" i="33"/>
  <c r="BZ66" i="33"/>
  <c r="CA66" i="33"/>
  <c r="CB66" i="33"/>
  <c r="CC66" i="33"/>
  <c r="CD66" i="33"/>
  <c r="CE66" i="33"/>
  <c r="CF66" i="33"/>
  <c r="CG66" i="33"/>
  <c r="CH66" i="33"/>
  <c r="CI66" i="33"/>
  <c r="CJ66" i="33"/>
  <c r="CK66" i="33"/>
  <c r="CL66" i="33"/>
  <c r="CM66" i="33"/>
  <c r="CN66" i="33"/>
  <c r="CO66" i="33"/>
  <c r="CO76" i="33"/>
  <c r="CO92" i="33"/>
  <c r="X18" i="35"/>
  <c r="C33" i="30"/>
  <c r="C42" i="30"/>
  <c r="Y64" i="33"/>
  <c r="BX64" i="33"/>
  <c r="AL31" i="33"/>
  <c r="AG31" i="33"/>
  <c r="AI31" i="33"/>
  <c r="CM31" i="33"/>
  <c r="AS57" i="29"/>
  <c r="AD74" i="35"/>
  <c r="AF74" i="35"/>
  <c r="AF76" i="35"/>
  <c r="AK74" i="35"/>
  <c r="AK76" i="35"/>
  <c r="AN74" i="35"/>
  <c r="AN76" i="35"/>
  <c r="AS74" i="35"/>
  <c r="AS76" i="35"/>
  <c r="AV74" i="35"/>
  <c r="AF31" i="33"/>
  <c r="AC55" i="26"/>
  <c r="AX55" i="26"/>
  <c r="L76" i="32"/>
  <c r="E89" i="32"/>
  <c r="E92" i="32"/>
  <c r="L76" i="25"/>
  <c r="G54" i="25"/>
  <c r="E54" i="25"/>
  <c r="K55" i="26"/>
  <c r="N55" i="26"/>
  <c r="Q55" i="26"/>
  <c r="U55" i="26"/>
  <c r="Y55" i="26"/>
  <c r="G42" i="31"/>
  <c r="F36" i="30"/>
  <c r="G74" i="35"/>
  <c r="G76" i="35"/>
  <c r="V74" i="35"/>
  <c r="V76" i="35"/>
  <c r="G54" i="34"/>
  <c r="H89" i="33"/>
  <c r="BY31" i="33"/>
  <c r="BT31" i="33"/>
  <c r="BQ31" i="33"/>
  <c r="BC56" i="32"/>
  <c r="BC43" i="32"/>
  <c r="BC63" i="32"/>
  <c r="F17" i="25"/>
  <c r="E18" i="25"/>
  <c r="E63" i="25"/>
  <c r="E16" i="25"/>
  <c r="E56" i="25"/>
  <c r="E77" i="25"/>
  <c r="I45" i="26"/>
  <c r="S65" i="34"/>
  <c r="L45" i="34"/>
  <c r="K54" i="34"/>
  <c r="J20" i="34"/>
  <c r="G17" i="34"/>
  <c r="F56" i="34"/>
  <c r="F18" i="34"/>
  <c r="F43" i="34"/>
  <c r="F63" i="34"/>
  <c r="O45" i="35"/>
  <c r="P45" i="35"/>
  <c r="E91" i="35"/>
  <c r="G58" i="29"/>
  <c r="F62" i="29"/>
  <c r="J83" i="29"/>
  <c r="I83" i="30"/>
  <c r="Q72" i="29"/>
  <c r="P72" i="30"/>
  <c r="I68" i="29"/>
  <c r="H68" i="30"/>
  <c r="I35" i="30"/>
  <c r="Q27" i="29"/>
  <c r="P27" i="30"/>
  <c r="T26" i="29"/>
  <c r="S26" i="30"/>
  <c r="AZ16" i="33"/>
  <c r="A16" i="34"/>
  <c r="A16" i="35"/>
  <c r="A16" i="29"/>
  <c r="A16" i="30"/>
  <c r="A16" i="31"/>
  <c r="AF33" i="30"/>
  <c r="CP64" i="33"/>
  <c r="AQ64" i="30"/>
  <c r="AX55" i="25"/>
  <c r="AQ55" i="25"/>
  <c r="AP55" i="25"/>
  <c r="AI55" i="25"/>
  <c r="AH55" i="25"/>
  <c r="AP87" i="26"/>
  <c r="AJ87" i="26"/>
  <c r="G76" i="32"/>
  <c r="CD78" i="32"/>
  <c r="AE78" i="29"/>
  <c r="AE78" i="35"/>
  <c r="AE78" i="34"/>
  <c r="AE78" i="32"/>
  <c r="BD87" i="32"/>
  <c r="BH87" i="32"/>
  <c r="BH89" i="32"/>
  <c r="BL87" i="32"/>
  <c r="BL89" i="32"/>
  <c r="BP87" i="32"/>
  <c r="BP89" i="32"/>
  <c r="BT87" i="32"/>
  <c r="BX87" i="32"/>
  <c r="BX89" i="32"/>
  <c r="CB87" i="32"/>
  <c r="CB89" i="32"/>
  <c r="CF87" i="32"/>
  <c r="CF89" i="32"/>
  <c r="CJ87" i="32"/>
  <c r="CJ89" i="32"/>
  <c r="CN87" i="32"/>
  <c r="CN78" i="32"/>
  <c r="CN89" i="32"/>
  <c r="CR87" i="32"/>
  <c r="CV87" i="32"/>
  <c r="CV89" i="32"/>
  <c r="BE87" i="32"/>
  <c r="BI87" i="32"/>
  <c r="BI89" i="32"/>
  <c r="BM87" i="32"/>
  <c r="BM89" i="32"/>
  <c r="BQ87" i="32"/>
  <c r="BU87" i="32"/>
  <c r="BY87" i="32"/>
  <c r="BY89" i="32"/>
  <c r="CC87" i="32"/>
  <c r="CC78" i="32"/>
  <c r="CC89" i="32"/>
  <c r="CG87" i="32"/>
  <c r="CG89" i="32"/>
  <c r="CK87" i="32"/>
  <c r="CK89" i="32"/>
  <c r="CO87" i="32"/>
  <c r="CS87" i="32"/>
  <c r="CS89" i="32"/>
  <c r="CW87" i="32"/>
  <c r="CW89" i="32"/>
  <c r="BF87" i="32"/>
  <c r="BN87" i="32"/>
  <c r="BN89" i="32"/>
  <c r="BV87" i="32"/>
  <c r="CD87" i="32"/>
  <c r="CL87" i="32"/>
  <c r="CT87" i="32"/>
  <c r="CT89" i="32"/>
  <c r="BG87" i="32"/>
  <c r="BO87" i="32"/>
  <c r="BO89" i="32"/>
  <c r="BW87" i="32"/>
  <c r="CE87" i="32"/>
  <c r="CE89" i="32"/>
  <c r="CM87" i="32"/>
  <c r="CM78" i="32"/>
  <c r="CM89" i="32"/>
  <c r="CU87" i="32"/>
  <c r="CU89" i="32"/>
  <c r="BK87" i="32"/>
  <c r="CA87" i="32"/>
  <c r="CA89" i="32"/>
  <c r="CQ87" i="32"/>
  <c r="CQ89" i="32"/>
  <c r="BR87" i="32"/>
  <c r="BR89" i="32"/>
  <c r="CH87" i="32"/>
  <c r="CH89" i="32"/>
  <c r="CX87" i="32"/>
  <c r="CX78" i="32"/>
  <c r="CX89" i="32"/>
  <c r="BS87" i="32"/>
  <c r="BS89" i="32"/>
  <c r="BZ87" i="32"/>
  <c r="BZ89" i="32"/>
  <c r="BJ87" i="32"/>
  <c r="BJ89" i="32"/>
  <c r="CI87" i="32"/>
  <c r="CI89" i="32"/>
  <c r="CP87" i="32"/>
  <c r="Z87" i="32"/>
  <c r="AU87" i="34"/>
  <c r="AQ87" i="34"/>
  <c r="AM87" i="34"/>
  <c r="AI87" i="34"/>
  <c r="AE87" i="34"/>
  <c r="V19" i="30"/>
  <c r="V19" i="33"/>
  <c r="C44" i="30"/>
  <c r="C54" i="30"/>
  <c r="C44" i="33"/>
  <c r="BB44" i="33"/>
  <c r="BB54" i="33"/>
  <c r="BB91" i="33"/>
  <c r="U44" i="30"/>
  <c r="U44" i="33"/>
  <c r="G44" i="30"/>
  <c r="G44" i="33"/>
  <c r="AA57" i="30"/>
  <c r="AA57" i="33"/>
  <c r="S57" i="30"/>
  <c r="S57" i="33"/>
  <c r="K57" i="30"/>
  <c r="K57" i="33"/>
  <c r="C64" i="30"/>
  <c r="C76" i="30"/>
  <c r="C64" i="33"/>
  <c r="BB64" i="33"/>
  <c r="BB76" i="33"/>
  <c r="BB87" i="33"/>
  <c r="BB89" i="33"/>
  <c r="BB92" i="33"/>
  <c r="C76" i="33"/>
  <c r="C89" i="33"/>
  <c r="C92" i="33"/>
  <c r="C96" i="33"/>
  <c r="AB78" i="30"/>
  <c r="AB89" i="33"/>
  <c r="AY33" i="30"/>
  <c r="AY87" i="29"/>
  <c r="AU87" i="29"/>
  <c r="AQ87" i="29"/>
  <c r="AM87" i="29"/>
  <c r="AI87" i="29"/>
  <c r="AE87" i="29"/>
  <c r="AX87" i="29"/>
  <c r="AT87" i="29"/>
  <c r="AP87" i="29"/>
  <c r="AL87" i="29"/>
  <c r="AH87" i="29"/>
  <c r="AD87" i="29"/>
  <c r="AV87" i="29"/>
  <c r="AN87" i="29"/>
  <c r="AF87" i="29"/>
  <c r="AY74" i="30"/>
  <c r="AT74" i="30"/>
  <c r="AM74" i="30"/>
  <c r="AK74" i="30"/>
  <c r="AI74" i="30"/>
  <c r="AG74" i="30"/>
  <c r="AE74" i="30"/>
  <c r="AD74" i="30"/>
  <c r="AX74" i="30"/>
  <c r="AQ74" i="30"/>
  <c r="AO74" i="30"/>
  <c r="AW74" i="30"/>
  <c r="AV74" i="30"/>
  <c r="AN74" i="30"/>
  <c r="AH74" i="30"/>
  <c r="X64" i="33"/>
  <c r="BW64" i="33"/>
  <c r="X64" i="30"/>
  <c r="L64" i="30"/>
  <c r="BK64" i="33"/>
  <c r="BK76" i="33"/>
  <c r="J64" i="26"/>
  <c r="J64" i="34"/>
  <c r="BI64" i="32"/>
  <c r="J64" i="32"/>
  <c r="J76" i="32"/>
  <c r="I78" i="30"/>
  <c r="I89" i="33"/>
  <c r="BF78" i="32"/>
  <c r="G78" i="34"/>
  <c r="G78" i="32"/>
  <c r="AO78" i="32"/>
  <c r="AT19" i="30"/>
  <c r="AT19" i="33"/>
  <c r="AY87" i="35"/>
  <c r="AW87" i="35"/>
  <c r="AR87" i="35"/>
  <c r="AM87" i="35"/>
  <c r="AH87" i="35"/>
  <c r="AD87" i="35"/>
  <c r="AV87" i="35"/>
  <c r="AQ87" i="35"/>
  <c r="AK87" i="35"/>
  <c r="AG87" i="35"/>
  <c r="AB19" i="29"/>
  <c r="AB19" i="32"/>
  <c r="CA19" i="32"/>
  <c r="K19" i="29"/>
  <c r="K19" i="35"/>
  <c r="K31" i="35"/>
  <c r="BJ19" i="32"/>
  <c r="K19" i="32"/>
  <c r="E19" i="34"/>
  <c r="E31" i="34"/>
  <c r="BD19" i="32"/>
  <c r="BD31" i="32"/>
  <c r="BD91" i="32"/>
  <c r="BD78" i="32"/>
  <c r="BD89" i="32"/>
  <c r="BD92" i="32"/>
  <c r="BD93" i="32"/>
  <c r="E19" i="32"/>
  <c r="E31" i="32"/>
  <c r="E91" i="32"/>
  <c r="Z64" i="30"/>
  <c r="BY64" i="33"/>
  <c r="BH64" i="32"/>
  <c r="I64" i="32"/>
  <c r="I76" i="32"/>
  <c r="D64" i="30"/>
  <c r="D76" i="30"/>
  <c r="BC64" i="33"/>
  <c r="BC76" i="33"/>
  <c r="BK78" i="32"/>
  <c r="L78" i="34"/>
  <c r="L78" i="32"/>
  <c r="L78" i="35"/>
  <c r="BE78" i="32"/>
  <c r="F78" i="34"/>
  <c r="AG44" i="30"/>
  <c r="AG44" i="33"/>
  <c r="CF44" i="33"/>
  <c r="AP64" i="29"/>
  <c r="AP64" i="35"/>
  <c r="AP76" i="35"/>
  <c r="AP64" i="34"/>
  <c r="AP64" i="32"/>
  <c r="AX64" i="26"/>
  <c r="AX64" i="34"/>
  <c r="AX64" i="29"/>
  <c r="CW64" i="32"/>
  <c r="AX64" i="32"/>
  <c r="AM87" i="30"/>
  <c r="AP19" i="29"/>
  <c r="AP19" i="35"/>
  <c r="AP19" i="34"/>
  <c r="CO19" i="32"/>
  <c r="AF19" i="29"/>
  <c r="AF19" i="35"/>
  <c r="AF19" i="32"/>
  <c r="P19" i="29"/>
  <c r="P19" i="35"/>
  <c r="P19" i="32"/>
  <c r="M19" i="34"/>
  <c r="BL19" i="32"/>
  <c r="M19" i="32"/>
  <c r="H19" i="35"/>
  <c r="H31" i="35"/>
  <c r="H19" i="32"/>
  <c r="AW44" i="29"/>
  <c r="AW44" i="35"/>
  <c r="CV44" i="32"/>
  <c r="AW44" i="34"/>
  <c r="AW44" i="32"/>
  <c r="AL44" i="29"/>
  <c r="AL44" i="35"/>
  <c r="AL44" i="34"/>
  <c r="AL44" i="32"/>
  <c r="O44" i="29"/>
  <c r="O44" i="35"/>
  <c r="O44" i="32"/>
  <c r="AX57" i="29"/>
  <c r="AX57" i="34"/>
  <c r="AX57" i="35"/>
  <c r="AX57" i="32"/>
  <c r="AM57" i="29"/>
  <c r="AM57" i="34"/>
  <c r="CL57" i="32"/>
  <c r="AM57" i="32"/>
  <c r="BS57" i="32"/>
  <c r="T57" i="34"/>
  <c r="N57" i="29"/>
  <c r="N57" i="34"/>
  <c r="N57" i="35"/>
  <c r="K57" i="34"/>
  <c r="BJ57" i="32"/>
  <c r="K57" i="32"/>
  <c r="F19" i="30"/>
  <c r="BE19" i="33"/>
  <c r="BE31" i="33"/>
  <c r="BE91" i="33"/>
  <c r="BE87" i="33"/>
  <c r="BE89" i="33"/>
  <c r="BE92" i="33"/>
  <c r="I44" i="30"/>
  <c r="I44" i="33"/>
  <c r="AC57" i="30"/>
  <c r="AC57" i="33"/>
  <c r="U57" i="30"/>
  <c r="U57" i="33"/>
  <c r="M57" i="30"/>
  <c r="M57" i="33"/>
  <c r="E57" i="30"/>
  <c r="E62" i="30"/>
  <c r="E57" i="33"/>
  <c r="W64" i="29"/>
  <c r="W64" i="35"/>
  <c r="W64" i="26"/>
  <c r="BV64" i="32"/>
  <c r="W64" i="32"/>
  <c r="O78" i="30"/>
  <c r="M78" i="30"/>
  <c r="AY78" i="29"/>
  <c r="AY78" i="34"/>
  <c r="AD64" i="29"/>
  <c r="AD64" i="35"/>
  <c r="AD64" i="26"/>
  <c r="AD57" i="33"/>
  <c r="AD57" i="30"/>
  <c r="AJ44" i="33"/>
  <c r="AJ44" i="30"/>
  <c r="AP44" i="33"/>
  <c r="AP44" i="30"/>
  <c r="AU19" i="33"/>
  <c r="AU19" i="30"/>
  <c r="AV64" i="26"/>
  <c r="AV64" i="29"/>
  <c r="AV64" i="35"/>
  <c r="CU64" i="32"/>
  <c r="AV64" i="32"/>
  <c r="AR19" i="29"/>
  <c r="AR19" i="32"/>
  <c r="AN19" i="35"/>
  <c r="AN19" i="32"/>
  <c r="CH44" i="32"/>
  <c r="AI44" i="35"/>
  <c r="Z44" i="34"/>
  <c r="BY44" i="32"/>
  <c r="Z44" i="32"/>
  <c r="AB64" i="26"/>
  <c r="AB64" i="35"/>
  <c r="AB76" i="35"/>
  <c r="AB64" i="34"/>
  <c r="CA64" i="32"/>
  <c r="AB64" i="32"/>
  <c r="BT78" i="32"/>
  <c r="U78" i="35"/>
  <c r="U78" i="34"/>
  <c r="U78" i="32"/>
  <c r="BQ78" i="32"/>
  <c r="R78" i="34"/>
  <c r="AD89" i="33"/>
  <c r="CI64" i="32"/>
  <c r="AJ64" i="32"/>
  <c r="AM19" i="35"/>
  <c r="AM19" i="29"/>
  <c r="Z19" i="29"/>
  <c r="Z19" i="35"/>
  <c r="AS44" i="29"/>
  <c r="AS44" i="35"/>
  <c r="AE44" i="29"/>
  <c r="AE44" i="35"/>
  <c r="Q44" i="29"/>
  <c r="Q44" i="35"/>
  <c r="Q44" i="34"/>
  <c r="F44" i="29"/>
  <c r="F54" i="29"/>
  <c r="F44" i="34"/>
  <c r="F54" i="34"/>
  <c r="F44" i="35"/>
  <c r="F54" i="35"/>
  <c r="AD57" i="29"/>
  <c r="AD57" i="35"/>
  <c r="AD57" i="34"/>
  <c r="P57" i="29"/>
  <c r="P57" i="35"/>
  <c r="H57" i="35"/>
  <c r="H62" i="35"/>
  <c r="H57" i="34"/>
  <c r="P64" i="29"/>
  <c r="P64" i="34"/>
  <c r="H64" i="26"/>
  <c r="H64" i="29"/>
  <c r="BV78" i="32"/>
  <c r="E78" i="35"/>
  <c r="E89" i="35"/>
  <c r="AY44" i="33"/>
  <c r="AD78" i="34"/>
  <c r="AE64" i="26"/>
  <c r="AE64" i="29"/>
  <c r="AH19" i="33"/>
  <c r="CL78" i="32"/>
  <c r="AM78" i="29"/>
  <c r="AO44" i="33"/>
  <c r="CR78" i="32"/>
  <c r="AS78" i="34"/>
  <c r="AS78" i="29"/>
  <c r="AS57" i="33"/>
  <c r="CT64" i="33"/>
  <c r="BR89" i="33"/>
  <c r="AD19" i="29"/>
  <c r="AD19" i="35"/>
  <c r="F19" i="29"/>
  <c r="F31" i="29"/>
  <c r="F19" i="35"/>
  <c r="F31" i="35"/>
  <c r="V44" i="29"/>
  <c r="V44" i="34"/>
  <c r="AT57" i="29"/>
  <c r="AT57" i="34"/>
  <c r="R57" i="29"/>
  <c r="R57" i="34"/>
  <c r="O64" i="26"/>
  <c r="O64" i="29"/>
  <c r="O64" i="34"/>
  <c r="O64" i="35"/>
  <c r="O76" i="35"/>
  <c r="BU78" i="32"/>
  <c r="V78" i="34"/>
  <c r="BG78" i="32"/>
  <c r="H78" i="29"/>
  <c r="H78" i="35"/>
  <c r="H78" i="34"/>
  <c r="AI64" i="26"/>
  <c r="AI64" i="29"/>
  <c r="AK57" i="33"/>
  <c r="AK57" i="30"/>
  <c r="AN78" i="34"/>
  <c r="CO78" i="32"/>
  <c r="AP78" i="34"/>
  <c r="CP78" i="32"/>
  <c r="AQ78" i="35"/>
  <c r="BC87" i="33"/>
  <c r="BC89" i="33"/>
  <c r="BC92" i="33"/>
  <c r="BG87" i="33"/>
  <c r="BG89" i="33"/>
  <c r="H64" i="33"/>
  <c r="BG64" i="33"/>
  <c r="BG76" i="33"/>
  <c r="BG92" i="33"/>
  <c r="BK87" i="33"/>
  <c r="BK89" i="33"/>
  <c r="BK92" i="33"/>
  <c r="BO87" i="33"/>
  <c r="BO89" i="33"/>
  <c r="BO92" i="33"/>
  <c r="BW87" i="33"/>
  <c r="BW89" i="33"/>
  <c r="CA87" i="33"/>
  <c r="CA89" i="33"/>
  <c r="AB64" i="33"/>
  <c r="CA64" i="33"/>
  <c r="CA76" i="33"/>
  <c r="CA92" i="33"/>
  <c r="CE87" i="33"/>
  <c r="CE89" i="33"/>
  <c r="CI87" i="33"/>
  <c r="CI89" i="33"/>
  <c r="CM87" i="33"/>
  <c r="CM89" i="33"/>
  <c r="CM76" i="33"/>
  <c r="CM92" i="33"/>
  <c r="CQ87" i="33"/>
  <c r="CQ89" i="33"/>
  <c r="CU87" i="33"/>
  <c r="CU89" i="33"/>
  <c r="AV64" i="33"/>
  <c r="CU64" i="33"/>
  <c r="CP66" i="33"/>
  <c r="CQ66" i="33"/>
  <c r="CR66" i="33"/>
  <c r="CS66" i="33"/>
  <c r="CT66" i="33"/>
  <c r="CU66" i="33"/>
  <c r="CU76" i="33"/>
  <c r="CU92" i="33"/>
  <c r="AV76" i="33"/>
  <c r="AV79" i="33"/>
  <c r="AP80" i="33"/>
  <c r="AQ80" i="33"/>
  <c r="AR80" i="33"/>
  <c r="AS80" i="33"/>
  <c r="AT80" i="33"/>
  <c r="AU80" i="33"/>
  <c r="AV80" i="33"/>
  <c r="AV89" i="33"/>
  <c r="AV92" i="33"/>
  <c r="AV96" i="33"/>
  <c r="BD87" i="33"/>
  <c r="BD89" i="33"/>
  <c r="BD92" i="33"/>
  <c r="E89" i="33"/>
  <c r="E92" i="33"/>
  <c r="E96" i="33"/>
  <c r="BH87" i="33"/>
  <c r="BH89" i="33"/>
  <c r="BH92" i="33"/>
  <c r="BL87" i="33"/>
  <c r="BL89" i="33"/>
  <c r="BL92" i="33"/>
  <c r="BP87" i="33"/>
  <c r="BP89" i="33"/>
  <c r="BP92" i="33"/>
  <c r="BT87" i="33"/>
  <c r="BT89" i="33"/>
  <c r="BT76" i="33"/>
  <c r="BT92" i="33"/>
  <c r="BX87" i="33"/>
  <c r="BX89" i="33"/>
  <c r="BX76" i="33"/>
  <c r="BX92" i="33"/>
  <c r="BM46" i="33"/>
  <c r="BN46" i="33"/>
  <c r="BO46" i="33"/>
  <c r="BP46" i="33"/>
  <c r="BQ46" i="33"/>
  <c r="BR46" i="33"/>
  <c r="BS46" i="33"/>
  <c r="BT46" i="33"/>
  <c r="BU46" i="33"/>
  <c r="BV46" i="33"/>
  <c r="BW46" i="33"/>
  <c r="BX46" i="33"/>
  <c r="BX54" i="33"/>
  <c r="BX91" i="33"/>
  <c r="BX93" i="33"/>
  <c r="CB87" i="33"/>
  <c r="CB89" i="33"/>
  <c r="CB76" i="33"/>
  <c r="CB92" i="33"/>
  <c r="AC92" i="33"/>
  <c r="AC96" i="33"/>
  <c r="CF87" i="33"/>
  <c r="CF89" i="33"/>
  <c r="CF76" i="33"/>
  <c r="CF92" i="33"/>
  <c r="AG96" i="33"/>
  <c r="CJ87" i="33"/>
  <c r="CJ89" i="33"/>
  <c r="CJ76" i="33"/>
  <c r="CJ92" i="33"/>
  <c r="CN87" i="33"/>
  <c r="CN89" i="33"/>
  <c r="CR87" i="33"/>
  <c r="CR89" i="33"/>
  <c r="CV87" i="33"/>
  <c r="CV89" i="33"/>
  <c r="CV66" i="33"/>
  <c r="CV76" i="33"/>
  <c r="CV92" i="33"/>
  <c r="BM87" i="33"/>
  <c r="BM89" i="33"/>
  <c r="BM92" i="33"/>
  <c r="BU87" i="33"/>
  <c r="BU89" i="33"/>
  <c r="BU76" i="33"/>
  <c r="BU92" i="33"/>
  <c r="CC87" i="33"/>
  <c r="CC89" i="33"/>
  <c r="CK87" i="33"/>
  <c r="CK89" i="33"/>
  <c r="CK76" i="33"/>
  <c r="CK92" i="33"/>
  <c r="CS87" i="33"/>
  <c r="CS89" i="33"/>
  <c r="BF87" i="33"/>
  <c r="BF89" i="33"/>
  <c r="BF92" i="33"/>
  <c r="BN87" i="33"/>
  <c r="BN89" i="33"/>
  <c r="BV87" i="33"/>
  <c r="BV89" i="33"/>
  <c r="W64" i="33"/>
  <c r="BV64" i="33"/>
  <c r="BV76" i="33"/>
  <c r="BV92" i="33"/>
  <c r="CD87" i="33"/>
  <c r="CD89" i="33"/>
  <c r="AE64" i="33"/>
  <c r="CD64" i="33"/>
  <c r="CD76" i="33"/>
  <c r="CD92" i="33"/>
  <c r="CL87" i="33"/>
  <c r="CL89" i="33"/>
  <c r="AM64" i="33"/>
  <c r="CL64" i="33"/>
  <c r="CL76" i="33"/>
  <c r="CL92" i="33"/>
  <c r="CT87" i="33"/>
  <c r="CT89" i="33"/>
  <c r="BZ87" i="33"/>
  <c r="BZ89" i="33"/>
  <c r="BZ76" i="33"/>
  <c r="BZ92" i="33"/>
  <c r="CP87" i="33"/>
  <c r="CP89" i="33"/>
  <c r="CP76" i="33"/>
  <c r="CP92" i="33"/>
  <c r="BQ87" i="33"/>
  <c r="BQ89" i="33"/>
  <c r="BQ92" i="33"/>
  <c r="CG87" i="33"/>
  <c r="CG89" i="33"/>
  <c r="CG76" i="33"/>
  <c r="CG92" i="33"/>
  <c r="CW87" i="33"/>
  <c r="CW89" i="33"/>
  <c r="AX64" i="33"/>
  <c r="CW64" i="33"/>
  <c r="CW66" i="33"/>
  <c r="CW76" i="33"/>
  <c r="CW92" i="33"/>
  <c r="AX76" i="33"/>
  <c r="AW79" i="33"/>
  <c r="AX79" i="33"/>
  <c r="AW80" i="33"/>
  <c r="AX80" i="33"/>
  <c r="AX89" i="33"/>
  <c r="AX92" i="33"/>
  <c r="AX96" i="33"/>
  <c r="BY87" i="33"/>
  <c r="BY89" i="33"/>
  <c r="BY76" i="33"/>
  <c r="BY92" i="33"/>
  <c r="CH87" i="33"/>
  <c r="CH89" i="33"/>
  <c r="AI64" i="33"/>
  <c r="CH64" i="33"/>
  <c r="CH76" i="33"/>
  <c r="CH92" i="33"/>
  <c r="CX87" i="33"/>
  <c r="CX89" i="33"/>
  <c r="CX66" i="33"/>
  <c r="CX76" i="33"/>
  <c r="CX92" i="33"/>
  <c r="BI87" i="33"/>
  <c r="BI89" i="33"/>
  <c r="J64" i="33"/>
  <c r="BI64" i="33"/>
  <c r="BI76" i="33"/>
  <c r="BI92" i="33"/>
  <c r="J76" i="33"/>
  <c r="J92" i="33"/>
  <c r="J96" i="33"/>
  <c r="H20" i="32"/>
  <c r="H31" i="32"/>
  <c r="D93" i="32"/>
  <c r="BW76" i="33"/>
  <c r="BW92" i="33"/>
  <c r="X76" i="33"/>
  <c r="X89" i="33"/>
  <c r="X92" i="33"/>
  <c r="X96" i="33"/>
  <c r="AR78" i="30"/>
  <c r="AI64" i="30"/>
  <c r="CR57" i="33"/>
  <c r="U78" i="30"/>
  <c r="U89" i="33"/>
  <c r="AR33" i="30"/>
  <c r="BD57" i="33"/>
  <c r="BD62" i="33"/>
  <c r="BD91" i="33"/>
  <c r="E62" i="33"/>
  <c r="E91" i="33"/>
  <c r="BH44" i="33"/>
  <c r="BH54" i="33"/>
  <c r="BH91" i="33"/>
  <c r="I54" i="33"/>
  <c r="AX64" i="30"/>
  <c r="CS19" i="33"/>
  <c r="CS31" i="33"/>
  <c r="BB93" i="33"/>
  <c r="BV89" i="32"/>
  <c r="K34" i="30"/>
  <c r="J68" i="29"/>
  <c r="I68" i="30"/>
  <c r="K83" i="29"/>
  <c r="J83" i="30"/>
  <c r="AD76" i="35"/>
  <c r="J34" i="31"/>
  <c r="I42" i="31"/>
  <c r="O57" i="31"/>
  <c r="N62" i="31"/>
  <c r="AO89" i="33"/>
  <c r="AO92" i="33"/>
  <c r="Q38" i="30"/>
  <c r="H66" i="29"/>
  <c r="G66" i="30"/>
  <c r="G80" i="35"/>
  <c r="F89" i="35"/>
  <c r="C95" i="26"/>
  <c r="C96" i="26"/>
  <c r="C97" i="26"/>
  <c r="D11" i="36"/>
  <c r="D78" i="30"/>
  <c r="D89" i="30"/>
  <c r="D89" i="33"/>
  <c r="D92" i="33"/>
  <c r="D89" i="26"/>
  <c r="AQ78" i="30"/>
  <c r="CJ57" i="33"/>
  <c r="E78" i="30"/>
  <c r="E89" i="30"/>
  <c r="E92" i="30"/>
  <c r="E96" i="30"/>
  <c r="E89" i="26"/>
  <c r="V33" i="30"/>
  <c r="T65" i="34"/>
  <c r="F18" i="25"/>
  <c r="F63" i="25"/>
  <c r="F43" i="25"/>
  <c r="F77" i="25"/>
  <c r="F16" i="25"/>
  <c r="F32" i="25"/>
  <c r="G17" i="25"/>
  <c r="F56" i="25"/>
  <c r="D93" i="35"/>
  <c r="D95" i="35"/>
  <c r="D97" i="35"/>
  <c r="H12" i="36"/>
  <c r="M20" i="35"/>
  <c r="L31" i="35"/>
  <c r="U92" i="33"/>
  <c r="AI76" i="33"/>
  <c r="V47" i="29"/>
  <c r="U47" i="30"/>
  <c r="F58" i="26"/>
  <c r="E62" i="26"/>
  <c r="E91" i="26"/>
  <c r="H53" i="30"/>
  <c r="I53" i="29"/>
  <c r="H58" i="33"/>
  <c r="G62" i="33"/>
  <c r="G24" i="29"/>
  <c r="F24" i="30"/>
  <c r="E92" i="35"/>
  <c r="E96" i="35"/>
  <c r="W45" i="33"/>
  <c r="AH45" i="31"/>
  <c r="S65" i="29"/>
  <c r="R65" i="30"/>
  <c r="BN20" i="32"/>
  <c r="J47" i="25"/>
  <c r="I54" i="25"/>
  <c r="G80" i="25"/>
  <c r="F89" i="25"/>
  <c r="E18" i="33"/>
  <c r="BD18" i="33"/>
  <c r="E56" i="33"/>
  <c r="BD17" i="33"/>
  <c r="E43" i="33"/>
  <c r="E63" i="33"/>
  <c r="F17" i="33"/>
  <c r="E77" i="33"/>
  <c r="E32" i="33"/>
  <c r="E16" i="33"/>
  <c r="BD16" i="33"/>
  <c r="E93" i="29"/>
  <c r="E95" i="29"/>
  <c r="E97" i="29"/>
  <c r="I13" i="36"/>
  <c r="K43" i="26"/>
  <c r="K56" i="26"/>
  <c r="K18" i="26"/>
  <c r="L17" i="26"/>
  <c r="K32" i="26"/>
  <c r="K77" i="26"/>
  <c r="K63" i="26"/>
  <c r="I32" i="32"/>
  <c r="BH17" i="32"/>
  <c r="J17" i="32"/>
  <c r="I43" i="32"/>
  <c r="I16" i="32"/>
  <c r="BH16" i="32"/>
  <c r="I63" i="32"/>
  <c r="I18" i="32"/>
  <c r="BH18" i="32"/>
  <c r="I77" i="32"/>
  <c r="I56" i="32"/>
  <c r="AK89" i="33"/>
  <c r="AK78" i="30"/>
  <c r="P78" i="30"/>
  <c r="P89" i="33"/>
  <c r="AN78" i="30"/>
  <c r="AN89" i="33"/>
  <c r="AN92" i="33"/>
  <c r="AV33" i="30"/>
  <c r="CN44" i="33"/>
  <c r="CG19" i="33"/>
  <c r="CG31" i="33"/>
  <c r="AH31" i="33"/>
  <c r="H64" i="30"/>
  <c r="AB64" i="30"/>
  <c r="CO44" i="33"/>
  <c r="CC57" i="33"/>
  <c r="CC62" i="33"/>
  <c r="BL57" i="33"/>
  <c r="BL62" i="33"/>
  <c r="CB57" i="33"/>
  <c r="CB62" i="33"/>
  <c r="E91" i="34"/>
  <c r="G78" i="30"/>
  <c r="G89" i="33"/>
  <c r="G92" i="33"/>
  <c r="G89" i="26"/>
  <c r="U33" i="30"/>
  <c r="BJ57" i="33"/>
  <c r="BJ62" i="33"/>
  <c r="BJ91" i="33"/>
  <c r="BZ57" i="33"/>
  <c r="BZ62" i="33"/>
  <c r="BT44" i="33"/>
  <c r="BU19" i="33"/>
  <c r="BU31" i="33"/>
  <c r="V31" i="33"/>
  <c r="CP89" i="32"/>
  <c r="BK89" i="32"/>
  <c r="BW89" i="32"/>
  <c r="CL89" i="32"/>
  <c r="BF89" i="32"/>
  <c r="BU89" i="32"/>
  <c r="BE89" i="32"/>
  <c r="BT89" i="32"/>
  <c r="R27" i="29"/>
  <c r="Q27" i="30"/>
  <c r="J35" i="30"/>
  <c r="R72" i="29"/>
  <c r="Q72" i="30"/>
  <c r="H58" i="29"/>
  <c r="G62" i="29"/>
  <c r="Q45" i="35"/>
  <c r="C91" i="30"/>
  <c r="H36" i="30"/>
  <c r="J46" i="31"/>
  <c r="L20" i="25"/>
  <c r="P17" i="31"/>
  <c r="O32" i="31"/>
  <c r="O43" i="31"/>
  <c r="E37" i="30"/>
  <c r="E42" i="30"/>
  <c r="K49" i="29"/>
  <c r="J49" i="30"/>
  <c r="K79" i="29"/>
  <c r="J79" i="30"/>
  <c r="F79" i="34"/>
  <c r="G79" i="34"/>
  <c r="H79" i="34"/>
  <c r="I79" i="34"/>
  <c r="E89" i="34"/>
  <c r="E92" i="34"/>
  <c r="E96" i="34"/>
  <c r="I79" i="25"/>
  <c r="AI45" i="29"/>
  <c r="AH45" i="30"/>
  <c r="BO44" i="33"/>
  <c r="P54" i="33"/>
  <c r="G31" i="34"/>
  <c r="H59" i="30"/>
  <c r="G62" i="30"/>
  <c r="L82" i="29"/>
  <c r="K82" i="30"/>
  <c r="W79" i="35"/>
  <c r="C54" i="33"/>
  <c r="C91" i="33"/>
  <c r="I71" i="29"/>
  <c r="H71" i="30"/>
  <c r="D91" i="34"/>
  <c r="E92" i="26"/>
  <c r="E96" i="26"/>
  <c r="AV76" i="26"/>
  <c r="AP76" i="26"/>
  <c r="AE76" i="26"/>
  <c r="BG91" i="33"/>
  <c r="AF78" i="30"/>
  <c r="AF89" i="33"/>
  <c r="O64" i="30"/>
  <c r="O64" i="33"/>
  <c r="BN64" i="33"/>
  <c r="BN76" i="33"/>
  <c r="BN92" i="33"/>
  <c r="CI44" i="33"/>
  <c r="BT57" i="33"/>
  <c r="BT62" i="33"/>
  <c r="BR57" i="33"/>
  <c r="BR62" i="33"/>
  <c r="BF44" i="33"/>
  <c r="BF54" i="33"/>
  <c r="BF91" i="33"/>
  <c r="G54" i="33"/>
  <c r="G91" i="33"/>
  <c r="BG89" i="32"/>
  <c r="CR89" i="32"/>
  <c r="U26" i="29"/>
  <c r="T26" i="30"/>
  <c r="S48" i="33"/>
  <c r="R54" i="33"/>
  <c r="W76" i="33"/>
  <c r="W89" i="33"/>
  <c r="W92" i="33"/>
  <c r="X78" i="30"/>
  <c r="G49" i="31"/>
  <c r="F54" i="31"/>
  <c r="F91" i="31"/>
  <c r="S70" i="29"/>
  <c r="R70" i="30"/>
  <c r="O58" i="30"/>
  <c r="O84" i="29"/>
  <c r="N84" i="30"/>
  <c r="BL54" i="33"/>
  <c r="BL91" i="33"/>
  <c r="F39" i="30"/>
  <c r="AP20" i="33"/>
  <c r="AO31" i="33"/>
  <c r="K88" i="29"/>
  <c r="J88" i="30"/>
  <c r="BG21" i="32"/>
  <c r="BF31" i="32"/>
  <c r="BF91" i="32"/>
  <c r="AL89" i="33"/>
  <c r="AL78" i="30"/>
  <c r="AE64" i="30"/>
  <c r="Z33" i="30"/>
  <c r="CT19" i="33"/>
  <c r="CT31" i="33"/>
  <c r="AP64" i="30"/>
  <c r="G89" i="34"/>
  <c r="G92" i="34"/>
  <c r="G96" i="34"/>
  <c r="J64" i="30"/>
  <c r="AC33" i="30"/>
  <c r="CO89" i="32"/>
  <c r="K20" i="34"/>
  <c r="AI78" i="30"/>
  <c r="AI89" i="33"/>
  <c r="T89" i="33"/>
  <c r="T92" i="33"/>
  <c r="T78" i="30"/>
  <c r="C78" i="30"/>
  <c r="C89" i="30"/>
  <c r="C92" i="30"/>
  <c r="C96" i="30"/>
  <c r="F91" i="35"/>
  <c r="F92" i="35"/>
  <c r="F93" i="35"/>
  <c r="AS78" i="30"/>
  <c r="AD33" i="30"/>
  <c r="CX44" i="33"/>
  <c r="W78" i="30"/>
  <c r="S33" i="30"/>
  <c r="AV64" i="30"/>
  <c r="AD64" i="33"/>
  <c r="CC64" i="33"/>
  <c r="AD64" i="30"/>
  <c r="AY78" i="30"/>
  <c r="W64" i="30"/>
  <c r="W76" i="26"/>
  <c r="AA33" i="30"/>
  <c r="F89" i="34"/>
  <c r="F92" i="34"/>
  <c r="F96" i="34"/>
  <c r="L78" i="30"/>
  <c r="L89" i="33"/>
  <c r="D92" i="30"/>
  <c r="D96" i="30"/>
  <c r="O33" i="30"/>
  <c r="C96" i="32"/>
  <c r="CD89" i="32"/>
  <c r="BQ89" i="32"/>
  <c r="AE78" i="30"/>
  <c r="AE89" i="33"/>
  <c r="H17" i="34"/>
  <c r="G18" i="34"/>
  <c r="G43" i="34"/>
  <c r="G63" i="34"/>
  <c r="G16" i="34"/>
  <c r="G56" i="34"/>
  <c r="G77" i="34"/>
  <c r="G32" i="34"/>
  <c r="M45" i="34"/>
  <c r="N45" i="34"/>
  <c r="L54" i="34"/>
  <c r="J45" i="26"/>
  <c r="AV76" i="35"/>
  <c r="AM64" i="30"/>
  <c r="J21" i="29"/>
  <c r="I21" i="30"/>
  <c r="BF65" i="32"/>
  <c r="BE76" i="32"/>
  <c r="BE92" i="32"/>
  <c r="F62" i="34"/>
  <c r="F91" i="34"/>
  <c r="F95" i="34"/>
  <c r="F97" i="34"/>
  <c r="G14" i="36"/>
  <c r="L92" i="33"/>
  <c r="Q76" i="33"/>
  <c r="Y76" i="33"/>
  <c r="Y92" i="33"/>
  <c r="AL92" i="33"/>
  <c r="AJ92" i="33"/>
  <c r="E93" i="31"/>
  <c r="E95" i="31"/>
  <c r="E97" i="31"/>
  <c r="K13" i="36"/>
  <c r="N20" i="26"/>
  <c r="AA65" i="25"/>
  <c r="AA76" i="25"/>
  <c r="F92" i="25"/>
  <c r="F96" i="25"/>
  <c r="F17" i="30"/>
  <c r="E18" i="30"/>
  <c r="E43" i="30"/>
  <c r="E56" i="30"/>
  <c r="E16" i="30"/>
  <c r="E77" i="30"/>
  <c r="E32" i="30"/>
  <c r="E63" i="30"/>
  <c r="X50" i="29"/>
  <c r="W50" i="30"/>
  <c r="I79" i="32"/>
  <c r="G80" i="32"/>
  <c r="H80" i="32"/>
  <c r="H89" i="32"/>
  <c r="H92" i="32"/>
  <c r="CS44" i="33"/>
  <c r="E91" i="30"/>
  <c r="M45" i="25"/>
  <c r="AH25" i="30"/>
  <c r="AI25" i="29"/>
  <c r="I26" i="34"/>
  <c r="H31" i="34"/>
  <c r="I58" i="32"/>
  <c r="H62" i="32"/>
  <c r="N69" i="32"/>
  <c r="M76" i="32"/>
  <c r="D92" i="26"/>
  <c r="D96" i="26"/>
  <c r="O76" i="26"/>
  <c r="AI76" i="26"/>
  <c r="N66" i="34"/>
  <c r="I80" i="32"/>
  <c r="J80" i="32"/>
  <c r="K80" i="32"/>
  <c r="L80" i="32"/>
  <c r="M80" i="32"/>
  <c r="N80" i="32"/>
  <c r="O80" i="32"/>
  <c r="P80" i="32"/>
  <c r="Q80" i="32"/>
  <c r="R80" i="32"/>
  <c r="S80" i="32"/>
  <c r="T80" i="32"/>
  <c r="U80" i="32"/>
  <c r="V80" i="32"/>
  <c r="W80" i="32"/>
  <c r="X80" i="32"/>
  <c r="Y80" i="32"/>
  <c r="Z80" i="32"/>
  <c r="AA80" i="32"/>
  <c r="AB80" i="32"/>
  <c r="AC80" i="32"/>
  <c r="AD80" i="32"/>
  <c r="AE80" i="32"/>
  <c r="AF80" i="32"/>
  <c r="AG80" i="32"/>
  <c r="AH80" i="32"/>
  <c r="AI80" i="32"/>
  <c r="AJ80" i="32"/>
  <c r="AK80" i="32"/>
  <c r="AL80" i="32"/>
  <c r="AM80" i="32"/>
  <c r="AN80" i="32"/>
  <c r="AO80" i="32"/>
  <c r="AP80" i="32"/>
  <c r="AQ80" i="32"/>
  <c r="AR80" i="32"/>
  <c r="AS80" i="32"/>
  <c r="AT80" i="32"/>
  <c r="AU80" i="32"/>
  <c r="AV80" i="32"/>
  <c r="AW80" i="32"/>
  <c r="AX80" i="32"/>
  <c r="AY80" i="32"/>
  <c r="F89" i="32"/>
  <c r="F92" i="32"/>
  <c r="G47" i="26"/>
  <c r="F54" i="26"/>
  <c r="T65" i="32"/>
  <c r="D91" i="25"/>
  <c r="D93" i="25"/>
  <c r="I16" i="35"/>
  <c r="I16" i="26"/>
  <c r="I16" i="31"/>
  <c r="Q80" i="29"/>
  <c r="P80" i="30"/>
  <c r="BG43" i="32"/>
  <c r="BG56" i="32"/>
  <c r="BG32" i="32"/>
  <c r="BG77" i="32"/>
  <c r="BG63" i="32"/>
  <c r="F91" i="32"/>
  <c r="D91" i="26"/>
  <c r="D95" i="26"/>
  <c r="R68" i="32"/>
  <c r="AV78" i="30"/>
  <c r="K67" i="29"/>
  <c r="J67" i="30"/>
  <c r="H46" i="29"/>
  <c r="G46" i="30"/>
  <c r="G54" i="30"/>
  <c r="BK91" i="33"/>
  <c r="I58" i="33"/>
  <c r="J58" i="33"/>
  <c r="K58" i="33"/>
  <c r="L58" i="33"/>
  <c r="L62" i="33"/>
  <c r="L91" i="33"/>
  <c r="L95" i="33"/>
  <c r="AG48" i="30"/>
  <c r="AH48" i="29"/>
  <c r="Z77" i="35"/>
  <c r="Z63" i="35"/>
  <c r="Z18" i="35"/>
  <c r="Z56" i="35"/>
  <c r="AA17" i="35"/>
  <c r="Z43" i="35"/>
  <c r="Z32" i="35"/>
  <c r="H76" i="26"/>
  <c r="H92" i="26"/>
  <c r="H96" i="26"/>
  <c r="AX76" i="26"/>
  <c r="L54" i="32"/>
  <c r="D91" i="33"/>
  <c r="J75" i="30"/>
  <c r="K75" i="29"/>
  <c r="K47" i="35"/>
  <c r="J54" i="35"/>
  <c r="AF51" i="29"/>
  <c r="AE51" i="30"/>
  <c r="H73" i="29"/>
  <c r="G73" i="30"/>
  <c r="U86" i="29"/>
  <c r="T86" i="30"/>
  <c r="I20" i="32"/>
  <c r="G31" i="32"/>
  <c r="G91" i="32"/>
  <c r="G95" i="32"/>
  <c r="BG54" i="32"/>
  <c r="BH45" i="32"/>
  <c r="G21" i="25"/>
  <c r="F31" i="25"/>
  <c r="K79" i="26"/>
  <c r="J89" i="26"/>
  <c r="I92" i="33"/>
  <c r="P92" i="33"/>
  <c r="AK92" i="33"/>
  <c r="AF92" i="33"/>
  <c r="AH76" i="33"/>
  <c r="AH92" i="33"/>
  <c r="BR92" i="33"/>
  <c r="S96" i="33"/>
  <c r="Q78" i="30"/>
  <c r="Q89" i="33"/>
  <c r="H85" i="29"/>
  <c r="H89" i="29"/>
  <c r="G85" i="30"/>
  <c r="G89" i="29"/>
  <c r="M17" i="29"/>
  <c r="L32" i="29"/>
  <c r="L18" i="29"/>
  <c r="L63" i="29"/>
  <c r="L56" i="29"/>
  <c r="L43" i="29"/>
  <c r="L77" i="29"/>
  <c r="K58" i="35"/>
  <c r="J62" i="35"/>
  <c r="J70" i="34"/>
  <c r="K70" i="34"/>
  <c r="I76" i="34"/>
  <c r="O45" i="32"/>
  <c r="P45" i="32"/>
  <c r="N54" i="32"/>
  <c r="H58" i="25"/>
  <c r="G62" i="25"/>
  <c r="W76" i="35"/>
  <c r="J54" i="32"/>
  <c r="F96" i="35"/>
  <c r="G23" i="29"/>
  <c r="F23" i="30"/>
  <c r="F31" i="30"/>
  <c r="G69" i="29"/>
  <c r="F69" i="30"/>
  <c r="F76" i="30"/>
  <c r="F92" i="30"/>
  <c r="F96" i="30"/>
  <c r="AJ22" i="29"/>
  <c r="AI22" i="30"/>
  <c r="G58" i="34"/>
  <c r="H21" i="26"/>
  <c r="G31" i="26"/>
  <c r="G92" i="26"/>
  <c r="G96" i="26"/>
  <c r="AB76" i="26"/>
  <c r="J76" i="26"/>
  <c r="J92" i="26"/>
  <c r="J96" i="26"/>
  <c r="AM76" i="26"/>
  <c r="AD76" i="26"/>
  <c r="AB65" i="25"/>
  <c r="Z76" i="25"/>
  <c r="K54" i="32"/>
  <c r="CH62" i="33"/>
  <c r="CI58" i="33"/>
  <c r="BC91" i="33"/>
  <c r="D95" i="33"/>
  <c r="AH28" i="29"/>
  <c r="AG28" i="30"/>
  <c r="BE31" i="32"/>
  <c r="BE91" i="32"/>
  <c r="BE93" i="32"/>
  <c r="D91" i="30"/>
  <c r="E91" i="25"/>
  <c r="AF20" i="30"/>
  <c r="AG20" i="29"/>
  <c r="BI58" i="32"/>
  <c r="BH62" i="32"/>
  <c r="AI81" i="29"/>
  <c r="AH81" i="30"/>
  <c r="E96" i="32"/>
  <c r="BI62" i="32"/>
  <c r="BJ58" i="32"/>
  <c r="AH28" i="30"/>
  <c r="AI28" i="29"/>
  <c r="CJ58" i="33"/>
  <c r="CK58" i="33"/>
  <c r="CI62" i="33"/>
  <c r="L79" i="26"/>
  <c r="K89" i="26"/>
  <c r="K92" i="26"/>
  <c r="K96" i="26"/>
  <c r="J58" i="32"/>
  <c r="I62" i="32"/>
  <c r="AP89" i="33"/>
  <c r="E95" i="30"/>
  <c r="E97" i="30"/>
  <c r="J13" i="36"/>
  <c r="E93" i="30"/>
  <c r="F93" i="34"/>
  <c r="F93" i="31"/>
  <c r="F95" i="31"/>
  <c r="F97" i="31"/>
  <c r="K14" i="36"/>
  <c r="AD76" i="33"/>
  <c r="AD92" i="33"/>
  <c r="V26" i="29"/>
  <c r="U26" i="30"/>
  <c r="J71" i="29"/>
  <c r="I71" i="30"/>
  <c r="C95" i="30"/>
  <c r="C97" i="30"/>
  <c r="J11" i="36"/>
  <c r="C93" i="30"/>
  <c r="S27" i="29"/>
  <c r="R27" i="30"/>
  <c r="L77" i="26"/>
  <c r="M17" i="26"/>
  <c r="L43" i="26"/>
  <c r="L18" i="26"/>
  <c r="L63" i="26"/>
  <c r="L56" i="26"/>
  <c r="L32" i="26"/>
  <c r="H62" i="33"/>
  <c r="I53" i="30"/>
  <c r="J53" i="29"/>
  <c r="G91" i="35"/>
  <c r="AG20" i="30"/>
  <c r="AH20" i="29"/>
  <c r="Q45" i="32"/>
  <c r="P54" i="32"/>
  <c r="L58" i="35"/>
  <c r="K62" i="35"/>
  <c r="M43" i="29"/>
  <c r="M63" i="29"/>
  <c r="M32" i="29"/>
  <c r="M18" i="29"/>
  <c r="M77" i="29"/>
  <c r="N17" i="29"/>
  <c r="M56" i="29"/>
  <c r="H21" i="25"/>
  <c r="G31" i="25"/>
  <c r="J20" i="32"/>
  <c r="I31" i="32"/>
  <c r="I73" i="29"/>
  <c r="H73" i="30"/>
  <c r="L47" i="35"/>
  <c r="K54" i="35"/>
  <c r="AA43" i="35"/>
  <c r="AA77" i="35"/>
  <c r="AA18" i="35"/>
  <c r="AA32" i="35"/>
  <c r="AA63" i="35"/>
  <c r="AB17" i="35"/>
  <c r="AA56" i="35"/>
  <c r="R80" i="29"/>
  <c r="Q80" i="30"/>
  <c r="U65" i="32"/>
  <c r="N45" i="25"/>
  <c r="Y50" i="29"/>
  <c r="X50" i="30"/>
  <c r="G17" i="30"/>
  <c r="F32" i="30"/>
  <c r="F16" i="30"/>
  <c r="F18" i="30"/>
  <c r="F43" i="30"/>
  <c r="F56" i="30"/>
  <c r="F63" i="30"/>
  <c r="F77" i="30"/>
  <c r="K21" i="29"/>
  <c r="J21" i="30"/>
  <c r="O45" i="34"/>
  <c r="N54" i="34"/>
  <c r="H56" i="34"/>
  <c r="H63" i="34"/>
  <c r="H18" i="34"/>
  <c r="H43" i="34"/>
  <c r="H16" i="34"/>
  <c r="H77" i="34"/>
  <c r="I17" i="34"/>
  <c r="H32" i="34"/>
  <c r="F95" i="35"/>
  <c r="F97" i="35"/>
  <c r="H14" i="36"/>
  <c r="L88" i="29"/>
  <c r="K88" i="30"/>
  <c r="G39" i="30"/>
  <c r="T70" i="29"/>
  <c r="S70" i="30"/>
  <c r="C93" i="33"/>
  <c r="C95" i="33"/>
  <c r="G89" i="30"/>
  <c r="AB76" i="33"/>
  <c r="AB92" i="33"/>
  <c r="K47" i="25"/>
  <c r="J54" i="25"/>
  <c r="BO20" i="32"/>
  <c r="AP76" i="33"/>
  <c r="AP92" i="33"/>
  <c r="AE76" i="33"/>
  <c r="AE92" i="33"/>
  <c r="CJ62" i="33"/>
  <c r="R38" i="30"/>
  <c r="L34" i="30"/>
  <c r="BI45" i="32"/>
  <c r="BH54" i="32"/>
  <c r="L75" i="29"/>
  <c r="K75" i="30"/>
  <c r="L67" i="29"/>
  <c r="K67" i="30"/>
  <c r="F95" i="32"/>
  <c r="F96" i="32"/>
  <c r="F97" i="32"/>
  <c r="F93" i="32"/>
  <c r="P58" i="30"/>
  <c r="G93" i="33"/>
  <c r="G95" i="33"/>
  <c r="I59" i="30"/>
  <c r="H62" i="30"/>
  <c r="R45" i="35"/>
  <c r="AI45" i="31"/>
  <c r="I66" i="29"/>
  <c r="H66" i="30"/>
  <c r="P57" i="31"/>
  <c r="O62" i="31"/>
  <c r="J68" i="30"/>
  <c r="K68" i="29"/>
  <c r="AC65" i="25"/>
  <c r="AB76" i="25"/>
  <c r="I21" i="26"/>
  <c r="H31" i="26"/>
  <c r="AJ22" i="30"/>
  <c r="AK22" i="29"/>
  <c r="I58" i="25"/>
  <c r="H62" i="25"/>
  <c r="L70" i="34"/>
  <c r="K76" i="34"/>
  <c r="V86" i="29"/>
  <c r="U86" i="30"/>
  <c r="AG51" i="29"/>
  <c r="AF51" i="30"/>
  <c r="AH48" i="30"/>
  <c r="AI48" i="29"/>
  <c r="D95" i="25"/>
  <c r="D97" i="25"/>
  <c r="C12" i="36"/>
  <c r="H47" i="26"/>
  <c r="G54" i="26"/>
  <c r="O66" i="34"/>
  <c r="J79" i="32"/>
  <c r="I89" i="32"/>
  <c r="I92" i="32"/>
  <c r="AM76" i="33"/>
  <c r="AM92" i="33"/>
  <c r="M54" i="34"/>
  <c r="K45" i="26"/>
  <c r="W96" i="33"/>
  <c r="AS89" i="33"/>
  <c r="AS92" i="33"/>
  <c r="L20" i="34"/>
  <c r="BH21" i="32"/>
  <c r="BG31" i="32"/>
  <c r="BG91" i="32"/>
  <c r="AQ20" i="33"/>
  <c r="AP31" i="33"/>
  <c r="BM54" i="33"/>
  <c r="BM91" i="33"/>
  <c r="H49" i="31"/>
  <c r="G54" i="31"/>
  <c r="G91" i="31"/>
  <c r="H91" i="33"/>
  <c r="X79" i="35"/>
  <c r="AJ45" i="29"/>
  <c r="AI45" i="30"/>
  <c r="M20" i="25"/>
  <c r="K46" i="31"/>
  <c r="I36" i="30"/>
  <c r="E95" i="34"/>
  <c r="E97" i="34"/>
  <c r="G13" i="36"/>
  <c r="E93" i="34"/>
  <c r="BI17" i="32"/>
  <c r="J43" i="32"/>
  <c r="J56" i="32"/>
  <c r="J18" i="32"/>
  <c r="BI18" i="32"/>
  <c r="J32" i="32"/>
  <c r="K17" i="32"/>
  <c r="J77" i="32"/>
  <c r="J63" i="32"/>
  <c r="BD63" i="33"/>
  <c r="BD56" i="33"/>
  <c r="BD32" i="33"/>
  <c r="BD77" i="33"/>
  <c r="BD43" i="33"/>
  <c r="H80" i="25"/>
  <c r="G89" i="25"/>
  <c r="G92" i="25"/>
  <c r="G96" i="25"/>
  <c r="H24" i="29"/>
  <c r="G24" i="30"/>
  <c r="F62" i="26"/>
  <c r="F91" i="26"/>
  <c r="F95" i="26"/>
  <c r="G58" i="26"/>
  <c r="W47" i="29"/>
  <c r="V47" i="30"/>
  <c r="N20" i="35"/>
  <c r="M31" i="35"/>
  <c r="G32" i="25"/>
  <c r="G56" i="25"/>
  <c r="G18" i="25"/>
  <c r="G63" i="25"/>
  <c r="G16" i="25"/>
  <c r="H17" i="25"/>
  <c r="G43" i="25"/>
  <c r="G77" i="25"/>
  <c r="H89" i="34"/>
  <c r="H92" i="34"/>
  <c r="H96" i="34"/>
  <c r="AQ89" i="33"/>
  <c r="AQ92" i="33"/>
  <c r="AR89" i="33"/>
  <c r="AR92" i="33"/>
  <c r="O54" i="32"/>
  <c r="D95" i="30"/>
  <c r="D97" i="30"/>
  <c r="J12" i="36"/>
  <c r="D93" i="30"/>
  <c r="H69" i="29"/>
  <c r="G69" i="30"/>
  <c r="G76" i="30"/>
  <c r="G92" i="30"/>
  <c r="G96" i="30"/>
  <c r="A19" i="36"/>
  <c r="BG65" i="32"/>
  <c r="BF76" i="32"/>
  <c r="BF92" i="32"/>
  <c r="BF93" i="32"/>
  <c r="T48" i="33"/>
  <c r="S54" i="33"/>
  <c r="L49" i="29"/>
  <c r="K49" i="30"/>
  <c r="S72" i="29"/>
  <c r="R72" i="30"/>
  <c r="AJ81" i="29"/>
  <c r="AI81" i="30"/>
  <c r="F91" i="25"/>
  <c r="F95" i="25"/>
  <c r="H58" i="34"/>
  <c r="G62" i="34"/>
  <c r="G91" i="34"/>
  <c r="G95" i="34"/>
  <c r="H23" i="29"/>
  <c r="G23" i="30"/>
  <c r="G31" i="30"/>
  <c r="G31" i="29"/>
  <c r="I85" i="29"/>
  <c r="H85" i="30"/>
  <c r="H89" i="30"/>
  <c r="G89" i="32"/>
  <c r="G92" i="32"/>
  <c r="G93" i="32"/>
  <c r="D93" i="33"/>
  <c r="I46" i="29"/>
  <c r="H46" i="30"/>
  <c r="H54" i="30"/>
  <c r="H54" i="29"/>
  <c r="S68" i="32"/>
  <c r="D93" i="26"/>
  <c r="D97" i="26"/>
  <c r="D12" i="36"/>
  <c r="O69" i="32"/>
  <c r="N76" i="32"/>
  <c r="J26" i="34"/>
  <c r="I31" i="34"/>
  <c r="AI25" i="30"/>
  <c r="AJ25" i="29"/>
  <c r="O20" i="26"/>
  <c r="Q92" i="33"/>
  <c r="H76" i="33"/>
  <c r="H92" i="33"/>
  <c r="H76" i="29"/>
  <c r="H92" i="29"/>
  <c r="H96" i="29"/>
  <c r="P84" i="29"/>
  <c r="O84" i="30"/>
  <c r="G96" i="32"/>
  <c r="M82" i="29"/>
  <c r="L82" i="30"/>
  <c r="J79" i="25"/>
  <c r="I89" i="34"/>
  <c r="I92" i="34"/>
  <c r="I96" i="34"/>
  <c r="J79" i="34"/>
  <c r="L79" i="29"/>
  <c r="K79" i="30"/>
  <c r="F37" i="30"/>
  <c r="F42" i="30"/>
  <c r="F91" i="30"/>
  <c r="F91" i="29"/>
  <c r="F93" i="29"/>
  <c r="Q17" i="31"/>
  <c r="P43" i="31"/>
  <c r="P32" i="31"/>
  <c r="I58" i="29"/>
  <c r="H62" i="29"/>
  <c r="K35" i="30"/>
  <c r="H91" i="32"/>
  <c r="H93" i="32"/>
  <c r="BH32" i="32"/>
  <c r="BH77" i="32"/>
  <c r="BH63" i="32"/>
  <c r="BH56" i="32"/>
  <c r="BH43" i="32"/>
  <c r="F32" i="33"/>
  <c r="G17" i="33"/>
  <c r="F16" i="33"/>
  <c r="BE16" i="33"/>
  <c r="F18" i="33"/>
  <c r="BE18" i="33"/>
  <c r="F43" i="33"/>
  <c r="F63" i="33"/>
  <c r="F77" i="33"/>
  <c r="F56" i="33"/>
  <c r="BE17" i="33"/>
  <c r="T65" i="29"/>
  <c r="S65" i="30"/>
  <c r="X45" i="33"/>
  <c r="AI92" i="33"/>
  <c r="O76" i="33"/>
  <c r="O92" i="33"/>
  <c r="U65" i="34"/>
  <c r="H80" i="35"/>
  <c r="G89" i="35"/>
  <c r="G92" i="35"/>
  <c r="G96" i="35"/>
  <c r="G76" i="29"/>
  <c r="G92" i="29"/>
  <c r="G96" i="29"/>
  <c r="K34" i="31"/>
  <c r="J42" i="31"/>
  <c r="L83" i="29"/>
  <c r="K83" i="30"/>
  <c r="J76" i="34"/>
  <c r="F93" i="26"/>
  <c r="F97" i="26"/>
  <c r="D14" i="36"/>
  <c r="G62" i="26"/>
  <c r="G91" i="26"/>
  <c r="H95" i="32"/>
  <c r="F93" i="25"/>
  <c r="F97" i="25"/>
  <c r="C14" i="36"/>
  <c r="F95" i="30"/>
  <c r="F97" i="30"/>
  <c r="J14" i="36"/>
  <c r="F93" i="30"/>
  <c r="G93" i="34"/>
  <c r="G97" i="34"/>
  <c r="G15" i="36"/>
  <c r="L34" i="31"/>
  <c r="K42" i="31"/>
  <c r="F95" i="29"/>
  <c r="F97" i="29"/>
  <c r="I14" i="36"/>
  <c r="N82" i="29"/>
  <c r="M82" i="30"/>
  <c r="G37" i="30"/>
  <c r="G42" i="30"/>
  <c r="G91" i="30"/>
  <c r="M49" i="29"/>
  <c r="L49" i="30"/>
  <c r="X47" i="29"/>
  <c r="W47" i="30"/>
  <c r="I80" i="25"/>
  <c r="H89" i="25"/>
  <c r="H92" i="25"/>
  <c r="H96" i="25"/>
  <c r="K18" i="32"/>
  <c r="BJ18" i="32"/>
  <c r="K32" i="32"/>
  <c r="K63" i="32"/>
  <c r="K56" i="32"/>
  <c r="BJ17" i="32"/>
  <c r="L17" i="32"/>
  <c r="K77" i="32"/>
  <c r="K43" i="32"/>
  <c r="L68" i="29"/>
  <c r="K68" i="30"/>
  <c r="M75" i="29"/>
  <c r="L75" i="30"/>
  <c r="U70" i="29"/>
  <c r="T70" i="30"/>
  <c r="M88" i="29"/>
  <c r="L88" i="30"/>
  <c r="I21" i="25"/>
  <c r="H31" i="25"/>
  <c r="J89" i="34"/>
  <c r="J92" i="34"/>
  <c r="J96" i="34"/>
  <c r="V65" i="34"/>
  <c r="Y45" i="33"/>
  <c r="BE63" i="33"/>
  <c r="BE32" i="33"/>
  <c r="BE56" i="33"/>
  <c r="BE43" i="33"/>
  <c r="BE77" i="33"/>
  <c r="G91" i="29"/>
  <c r="K79" i="34"/>
  <c r="P69" i="32"/>
  <c r="O76" i="32"/>
  <c r="J85" i="29"/>
  <c r="I85" i="30"/>
  <c r="I89" i="30"/>
  <c r="I89" i="29"/>
  <c r="T72" i="29"/>
  <c r="S72" i="30"/>
  <c r="I80" i="35"/>
  <c r="H89" i="35"/>
  <c r="H92" i="35"/>
  <c r="H96" i="35"/>
  <c r="J58" i="29"/>
  <c r="I62" i="29"/>
  <c r="R17" i="31"/>
  <c r="Q32" i="31"/>
  <c r="Q43" i="31"/>
  <c r="Q84" i="29"/>
  <c r="P84" i="30"/>
  <c r="P20" i="26"/>
  <c r="I17" i="25"/>
  <c r="H18" i="25"/>
  <c r="H43" i="25"/>
  <c r="H56" i="25"/>
  <c r="B14" i="25"/>
  <c r="H63" i="25"/>
  <c r="H77" i="25"/>
  <c r="H32" i="25"/>
  <c r="H16" i="25"/>
  <c r="J36" i="30"/>
  <c r="N20" i="25"/>
  <c r="AK45" i="29"/>
  <c r="AJ45" i="30"/>
  <c r="H93" i="33"/>
  <c r="H95" i="33"/>
  <c r="BN54" i="33"/>
  <c r="BN91" i="33"/>
  <c r="BI21" i="32"/>
  <c r="BH31" i="32"/>
  <c r="BH91" i="32"/>
  <c r="K79" i="32"/>
  <c r="J89" i="32"/>
  <c r="J92" i="32"/>
  <c r="P66" i="34"/>
  <c r="J21" i="26"/>
  <c r="I31" i="26"/>
  <c r="Q57" i="31"/>
  <c r="P62" i="31"/>
  <c r="H17" i="30"/>
  <c r="G56" i="30"/>
  <c r="G18" i="30"/>
  <c r="G32" i="30"/>
  <c r="G16" i="30"/>
  <c r="G77" i="30"/>
  <c r="G63" i="30"/>
  <c r="G43" i="30"/>
  <c r="O45" i="25"/>
  <c r="G91" i="25"/>
  <c r="G95" i="25"/>
  <c r="G97" i="25"/>
  <c r="C15" i="36"/>
  <c r="M58" i="35"/>
  <c r="L62" i="35"/>
  <c r="H91" i="35"/>
  <c r="H95" i="35"/>
  <c r="H97" i="35"/>
  <c r="H16" i="36"/>
  <c r="I62" i="33"/>
  <c r="I91" i="33"/>
  <c r="AT89" i="33"/>
  <c r="AT92" i="33"/>
  <c r="AJ28" i="29"/>
  <c r="AI28" i="30"/>
  <c r="K26" i="34"/>
  <c r="J31" i="34"/>
  <c r="J46" i="29"/>
  <c r="I46" i="30"/>
  <c r="I54" i="30"/>
  <c r="I54" i="29"/>
  <c r="BH65" i="32"/>
  <c r="BG76" i="32"/>
  <c r="BG92" i="32"/>
  <c r="H96" i="32"/>
  <c r="G93" i="31"/>
  <c r="G95" i="31"/>
  <c r="G97" i="31"/>
  <c r="K15" i="36"/>
  <c r="L45" i="26"/>
  <c r="E14" i="36"/>
  <c r="S38" i="30"/>
  <c r="L47" i="25"/>
  <c r="K54" i="25"/>
  <c r="J73" i="29"/>
  <c r="I73" i="30"/>
  <c r="O17" i="29"/>
  <c r="N56" i="29"/>
  <c r="N32" i="29"/>
  <c r="N18" i="29"/>
  <c r="N77" i="29"/>
  <c r="N63" i="29"/>
  <c r="N43" i="29"/>
  <c r="L79" i="30"/>
  <c r="M79" i="29"/>
  <c r="K79" i="25"/>
  <c r="AJ25" i="30"/>
  <c r="AK25" i="29"/>
  <c r="T68" i="32"/>
  <c r="G97" i="32"/>
  <c r="E15" i="36"/>
  <c r="I23" i="29"/>
  <c r="H23" i="30"/>
  <c r="H31" i="29"/>
  <c r="I58" i="34"/>
  <c r="H62" i="34"/>
  <c r="AJ81" i="30"/>
  <c r="AK81" i="29"/>
  <c r="U48" i="33"/>
  <c r="T54" i="33"/>
  <c r="A20" i="36"/>
  <c r="A21" i="36"/>
  <c r="A22" i="36"/>
  <c r="A23" i="36"/>
  <c r="A24" i="36"/>
  <c r="A25" i="36"/>
  <c r="H58" i="26"/>
  <c r="I24" i="29"/>
  <c r="H24" i="30"/>
  <c r="L46" i="31"/>
  <c r="I49" i="31"/>
  <c r="H54" i="31"/>
  <c r="H91" i="31"/>
  <c r="AQ31" i="33"/>
  <c r="AR20" i="33"/>
  <c r="I47" i="26"/>
  <c r="H54" i="26"/>
  <c r="AD65" i="25"/>
  <c r="AC76" i="25"/>
  <c r="I66" i="30"/>
  <c r="J66" i="29"/>
  <c r="AJ45" i="31"/>
  <c r="S45" i="35"/>
  <c r="J59" i="30"/>
  <c r="I62" i="30"/>
  <c r="M34" i="30"/>
  <c r="I63" i="34"/>
  <c r="J17" i="34"/>
  <c r="I32" i="34"/>
  <c r="I43" i="34"/>
  <c r="I77" i="34"/>
  <c r="I56" i="34"/>
  <c r="I16" i="34"/>
  <c r="I18" i="34"/>
  <c r="P45" i="34"/>
  <c r="O54" i="34"/>
  <c r="Z50" i="29"/>
  <c r="Y50" i="30"/>
  <c r="V65" i="32"/>
  <c r="S80" i="29"/>
  <c r="R80" i="30"/>
  <c r="I91" i="32"/>
  <c r="I95" i="32"/>
  <c r="BH76" i="32"/>
  <c r="BH92" i="32"/>
  <c r="I96" i="32"/>
  <c r="I97" i="32"/>
  <c r="E17" i="36"/>
  <c r="R45" i="32"/>
  <c r="Q54" i="32"/>
  <c r="AI20" i="29"/>
  <c r="AH20" i="30"/>
  <c r="N17" i="26"/>
  <c r="M77" i="26"/>
  <c r="M32" i="26"/>
  <c r="M43" i="26"/>
  <c r="M18" i="26"/>
  <c r="M63" i="26"/>
  <c r="M56" i="26"/>
  <c r="W26" i="29"/>
  <c r="V26" i="30"/>
  <c r="K58" i="32"/>
  <c r="J62" i="32"/>
  <c r="BK58" i="32"/>
  <c r="BJ62" i="32"/>
  <c r="W86" i="29"/>
  <c r="V86" i="30"/>
  <c r="M70" i="34"/>
  <c r="L76" i="34"/>
  <c r="AK22" i="30"/>
  <c r="AL22" i="29"/>
  <c r="L21" i="29"/>
  <c r="K21" i="30"/>
  <c r="J53" i="30"/>
  <c r="K53" i="29"/>
  <c r="T27" i="29"/>
  <c r="S27" i="30"/>
  <c r="M79" i="26"/>
  <c r="L89" i="26"/>
  <c r="L92" i="26"/>
  <c r="L96" i="26"/>
  <c r="U65" i="29"/>
  <c r="T65" i="30"/>
  <c r="G63" i="33"/>
  <c r="G77" i="33"/>
  <c r="G32" i="33"/>
  <c r="G16" i="33"/>
  <c r="BF16" i="33"/>
  <c r="H17" i="33"/>
  <c r="G56" i="33"/>
  <c r="BF17" i="33"/>
  <c r="G18" i="33"/>
  <c r="BF18" i="33"/>
  <c r="G43" i="33"/>
  <c r="L35" i="30"/>
  <c r="M83" i="29"/>
  <c r="L83" i="30"/>
  <c r="I69" i="29"/>
  <c r="I76" i="29"/>
  <c r="I92" i="29"/>
  <c r="I96" i="29"/>
  <c r="H69" i="30"/>
  <c r="H76" i="30"/>
  <c r="H92" i="30"/>
  <c r="H96" i="30"/>
  <c r="O20" i="35"/>
  <c r="N31" i="35"/>
  <c r="BI43" i="32"/>
  <c r="BI32" i="32"/>
  <c r="BI56" i="32"/>
  <c r="BI77" i="32"/>
  <c r="BI63" i="32"/>
  <c r="Y79" i="35"/>
  <c r="BG93" i="32"/>
  <c r="M20" i="34"/>
  <c r="AI48" i="30"/>
  <c r="AJ48" i="29"/>
  <c r="AH51" i="29"/>
  <c r="AG51" i="30"/>
  <c r="J58" i="25"/>
  <c r="I62" i="25"/>
  <c r="AY79" i="33"/>
  <c r="Q58" i="30"/>
  <c r="M67" i="29"/>
  <c r="L67" i="30"/>
  <c r="BJ45" i="32"/>
  <c r="BI54" i="32"/>
  <c r="BP20" i="32"/>
  <c r="H39" i="30"/>
  <c r="AB32" i="35"/>
  <c r="AB18" i="35"/>
  <c r="AB63" i="35"/>
  <c r="AB77" i="35"/>
  <c r="AB43" i="35"/>
  <c r="AC17" i="35"/>
  <c r="AB56" i="35"/>
  <c r="M47" i="35"/>
  <c r="L54" i="35"/>
  <c r="K20" i="32"/>
  <c r="J31" i="32"/>
  <c r="G93" i="35"/>
  <c r="G95" i="35"/>
  <c r="G97" i="35"/>
  <c r="H15" i="36"/>
  <c r="K71" i="29"/>
  <c r="J71" i="30"/>
  <c r="CL58" i="33"/>
  <c r="CK62" i="33"/>
  <c r="L71" i="29"/>
  <c r="K71" i="30"/>
  <c r="AH51" i="30"/>
  <c r="AI51" i="29"/>
  <c r="BL58" i="32"/>
  <c r="BK62" i="32"/>
  <c r="N32" i="26"/>
  <c r="O17" i="26"/>
  <c r="N56" i="26"/>
  <c r="N77" i="26"/>
  <c r="N18" i="26"/>
  <c r="N43" i="26"/>
  <c r="N63" i="26"/>
  <c r="T80" i="29"/>
  <c r="S80" i="30"/>
  <c r="AK28" i="29"/>
  <c r="AJ28" i="30"/>
  <c r="BJ32" i="32"/>
  <c r="BJ43" i="32"/>
  <c r="BJ63" i="32"/>
  <c r="BJ77" i="32"/>
  <c r="BJ56" i="32"/>
  <c r="G95" i="30"/>
  <c r="G97" i="30"/>
  <c r="J15" i="36"/>
  <c r="G93" i="30"/>
  <c r="N82" i="30"/>
  <c r="O82" i="29"/>
  <c r="N47" i="35"/>
  <c r="M54" i="35"/>
  <c r="BK45" i="32"/>
  <c r="BJ54" i="32"/>
  <c r="R58" i="30"/>
  <c r="AK48" i="29"/>
  <c r="AJ48" i="30"/>
  <c r="Z79" i="35"/>
  <c r="P20" i="35"/>
  <c r="O31" i="35"/>
  <c r="BF43" i="33"/>
  <c r="BF63" i="33"/>
  <c r="BF77" i="33"/>
  <c r="BF56" i="33"/>
  <c r="BF32" i="33"/>
  <c r="X86" i="29"/>
  <c r="W86" i="30"/>
  <c r="S45" i="32"/>
  <c r="R54" i="32"/>
  <c r="AA50" i="29"/>
  <c r="Z50" i="30"/>
  <c r="K66" i="29"/>
  <c r="J66" i="30"/>
  <c r="AE65" i="25"/>
  <c r="AD76" i="25"/>
  <c r="AR31" i="33"/>
  <c r="AS20" i="33"/>
  <c r="V48" i="33"/>
  <c r="U54" i="33"/>
  <c r="J58" i="34"/>
  <c r="I62" i="34"/>
  <c r="AL25" i="29"/>
  <c r="AK25" i="30"/>
  <c r="L79" i="25"/>
  <c r="J62" i="33"/>
  <c r="J91" i="33"/>
  <c r="P45" i="25"/>
  <c r="I17" i="30"/>
  <c r="H63" i="30"/>
  <c r="H32" i="30"/>
  <c r="H43" i="30"/>
  <c r="H18" i="30"/>
  <c r="H56" i="30"/>
  <c r="H77" i="30"/>
  <c r="H16" i="30"/>
  <c r="I91" i="34"/>
  <c r="I95" i="34"/>
  <c r="I97" i="34"/>
  <c r="G17" i="36"/>
  <c r="K21" i="26"/>
  <c r="J31" i="26"/>
  <c r="BJ21" i="32"/>
  <c r="BI31" i="32"/>
  <c r="BI91" i="32"/>
  <c r="J91" i="32"/>
  <c r="J95" i="32"/>
  <c r="BI65" i="32"/>
  <c r="BI76" i="32"/>
  <c r="BI92" i="32"/>
  <c r="J96" i="32"/>
  <c r="J97" i="32"/>
  <c r="E18" i="36"/>
  <c r="K36" i="30"/>
  <c r="J17" i="25"/>
  <c r="I56" i="25"/>
  <c r="I18" i="25"/>
  <c r="I43" i="25"/>
  <c r="I63" i="25"/>
  <c r="I77" i="25"/>
  <c r="I32" i="25"/>
  <c r="I16" i="25"/>
  <c r="R84" i="29"/>
  <c r="Q84" i="30"/>
  <c r="S17" i="31"/>
  <c r="R43" i="31"/>
  <c r="R32" i="31"/>
  <c r="J80" i="35"/>
  <c r="I89" i="35"/>
  <c r="I92" i="35"/>
  <c r="I96" i="35"/>
  <c r="Q69" i="32"/>
  <c r="P76" i="32"/>
  <c r="Z45" i="33"/>
  <c r="H91" i="25"/>
  <c r="N75" i="29"/>
  <c r="M75" i="30"/>
  <c r="Y47" i="29"/>
  <c r="X47" i="30"/>
  <c r="M34" i="31"/>
  <c r="L42" i="31"/>
  <c r="I39" i="30"/>
  <c r="N83" i="29"/>
  <c r="M83" i="30"/>
  <c r="K59" i="30"/>
  <c r="J62" i="30"/>
  <c r="AK45" i="31"/>
  <c r="J23" i="29"/>
  <c r="I23" i="30"/>
  <c r="I31" i="29"/>
  <c r="H91" i="34"/>
  <c r="BH93" i="32"/>
  <c r="V65" i="29"/>
  <c r="U65" i="30"/>
  <c r="L58" i="32"/>
  <c r="K62" i="32"/>
  <c r="J32" i="34"/>
  <c r="J43" i="34"/>
  <c r="J63" i="34"/>
  <c r="J77" i="34"/>
  <c r="J56" i="34"/>
  <c r="J18" i="34"/>
  <c r="K17" i="34"/>
  <c r="N34" i="30"/>
  <c r="T45" i="35"/>
  <c r="J47" i="26"/>
  <c r="I54" i="26"/>
  <c r="M46" i="31"/>
  <c r="I24" i="30"/>
  <c r="J24" i="29"/>
  <c r="AK81" i="30"/>
  <c r="AL81" i="29"/>
  <c r="K73" i="29"/>
  <c r="J73" i="30"/>
  <c r="T38" i="30"/>
  <c r="K46" i="29"/>
  <c r="J46" i="30"/>
  <c r="J54" i="30"/>
  <c r="J54" i="29"/>
  <c r="AU89" i="33"/>
  <c r="AU92" i="33"/>
  <c r="N58" i="35"/>
  <c r="M62" i="35"/>
  <c r="L79" i="32"/>
  <c r="K89" i="32"/>
  <c r="K92" i="32"/>
  <c r="O20" i="25"/>
  <c r="H37" i="30"/>
  <c r="H42" i="30"/>
  <c r="H91" i="29"/>
  <c r="H93" i="29"/>
  <c r="J21" i="25"/>
  <c r="I31" i="25"/>
  <c r="V70" i="29"/>
  <c r="U70" i="30"/>
  <c r="H97" i="32"/>
  <c r="E16" i="36"/>
  <c r="M89" i="26"/>
  <c r="M92" i="26"/>
  <c r="M96" i="26"/>
  <c r="N79" i="26"/>
  <c r="AM22" i="29"/>
  <c r="AL22" i="30"/>
  <c r="X26" i="29"/>
  <c r="W26" i="30"/>
  <c r="J49" i="31"/>
  <c r="I54" i="31"/>
  <c r="I91" i="31"/>
  <c r="I58" i="26"/>
  <c r="H62" i="26"/>
  <c r="H91" i="26"/>
  <c r="P17" i="29"/>
  <c r="O43" i="29"/>
  <c r="O63" i="29"/>
  <c r="O56" i="29"/>
  <c r="O32" i="29"/>
  <c r="O77" i="29"/>
  <c r="O18" i="29"/>
  <c r="M47" i="25"/>
  <c r="L54" i="25"/>
  <c r="L26" i="34"/>
  <c r="K31" i="34"/>
  <c r="Q66" i="34"/>
  <c r="AL45" i="29"/>
  <c r="AK45" i="30"/>
  <c r="Q20" i="26"/>
  <c r="U72" i="29"/>
  <c r="T72" i="30"/>
  <c r="N88" i="29"/>
  <c r="M88" i="30"/>
  <c r="G93" i="26"/>
  <c r="G95" i="26"/>
  <c r="G97" i="26"/>
  <c r="D15" i="36"/>
  <c r="CL62" i="33"/>
  <c r="CM58" i="33"/>
  <c r="J93" i="32"/>
  <c r="J62" i="25"/>
  <c r="K58" i="25"/>
  <c r="N20" i="34"/>
  <c r="M35" i="30"/>
  <c r="U27" i="29"/>
  <c r="T27" i="30"/>
  <c r="L20" i="32"/>
  <c r="K31" i="32"/>
  <c r="AC77" i="35"/>
  <c r="AC43" i="35"/>
  <c r="AC63" i="35"/>
  <c r="AC32" i="35"/>
  <c r="AD17" i="35"/>
  <c r="AC18" i="35"/>
  <c r="AC56" i="35"/>
  <c r="BQ20" i="32"/>
  <c r="N67" i="29"/>
  <c r="M67" i="30"/>
  <c r="J69" i="29"/>
  <c r="J76" i="29"/>
  <c r="J89" i="29"/>
  <c r="J92" i="29"/>
  <c r="J96" i="29"/>
  <c r="I69" i="30"/>
  <c r="H32" i="33"/>
  <c r="H16" i="33"/>
  <c r="BG16" i="33"/>
  <c r="H56" i="33"/>
  <c r="I17" i="33"/>
  <c r="H63" i="33"/>
  <c r="H43" i="33"/>
  <c r="H18" i="33"/>
  <c r="BG18" i="33"/>
  <c r="H77" i="33"/>
  <c r="BG17" i="33"/>
  <c r="K53" i="30"/>
  <c r="L53" i="29"/>
  <c r="M21" i="29"/>
  <c r="L21" i="30"/>
  <c r="N70" i="34"/>
  <c r="M76" i="34"/>
  <c r="AI20" i="30"/>
  <c r="AJ20" i="29"/>
  <c r="W65" i="32"/>
  <c r="Q45" i="34"/>
  <c r="P54" i="34"/>
  <c r="I76" i="30"/>
  <c r="I92" i="30"/>
  <c r="I96" i="30"/>
  <c r="H93" i="31"/>
  <c r="H95" i="31"/>
  <c r="H97" i="31"/>
  <c r="K16" i="36"/>
  <c r="H31" i="30"/>
  <c r="H91" i="30"/>
  <c r="U68" i="32"/>
  <c r="N79" i="29"/>
  <c r="M79" i="30"/>
  <c r="M45" i="26"/>
  <c r="I91" i="35"/>
  <c r="CC76" i="33"/>
  <c r="CC92" i="33"/>
  <c r="AD96" i="33"/>
  <c r="R57" i="31"/>
  <c r="Q62" i="31"/>
  <c r="BO54" i="33"/>
  <c r="BO91" i="33"/>
  <c r="K58" i="29"/>
  <c r="J62" i="29"/>
  <c r="K85" i="29"/>
  <c r="J85" i="30"/>
  <c r="J89" i="30"/>
  <c r="L79" i="34"/>
  <c r="K89" i="34"/>
  <c r="K92" i="34"/>
  <c r="K96" i="34"/>
  <c r="W65" i="34"/>
  <c r="M68" i="29"/>
  <c r="L68" i="30"/>
  <c r="BK17" i="32"/>
  <c r="L77" i="32"/>
  <c r="L56" i="32"/>
  <c r="L18" i="32"/>
  <c r="BK18" i="32"/>
  <c r="L32" i="32"/>
  <c r="M17" i="32"/>
  <c r="L63" i="32"/>
  <c r="L43" i="32"/>
  <c r="J80" i="25"/>
  <c r="I89" i="25"/>
  <c r="I92" i="25"/>
  <c r="I96" i="25"/>
  <c r="N49" i="29"/>
  <c r="M49" i="30"/>
  <c r="H95" i="29"/>
  <c r="H97" i="29"/>
  <c r="I16" i="36"/>
  <c r="AK20" i="29"/>
  <c r="AJ20" i="30"/>
  <c r="P20" i="25"/>
  <c r="U45" i="35"/>
  <c r="K43" i="34"/>
  <c r="K18" i="34"/>
  <c r="L17" i="34"/>
  <c r="K32" i="34"/>
  <c r="K56" i="34"/>
  <c r="K77" i="34"/>
  <c r="K63" i="34"/>
  <c r="M58" i="32"/>
  <c r="L62" i="32"/>
  <c r="L59" i="30"/>
  <c r="K62" i="30"/>
  <c r="S84" i="29"/>
  <c r="R84" i="30"/>
  <c r="M79" i="25"/>
  <c r="AT20" i="33"/>
  <c r="AS31" i="33"/>
  <c r="P82" i="29"/>
  <c r="O82" i="30"/>
  <c r="BK56" i="32"/>
  <c r="BK77" i="32"/>
  <c r="BK32" i="32"/>
  <c r="BK63" i="32"/>
  <c r="BK43" i="32"/>
  <c r="X65" i="34"/>
  <c r="O79" i="29"/>
  <c r="N79" i="30"/>
  <c r="R45" i="34"/>
  <c r="Q54" i="34"/>
  <c r="BR20" i="32"/>
  <c r="N35" i="30"/>
  <c r="O20" i="34"/>
  <c r="CM62" i="33"/>
  <c r="CN58" i="33"/>
  <c r="V72" i="29"/>
  <c r="U72" i="30"/>
  <c r="N47" i="25"/>
  <c r="M54" i="25"/>
  <c r="Q17" i="29"/>
  <c r="P43" i="29"/>
  <c r="P77" i="29"/>
  <c r="P56" i="29"/>
  <c r="P32" i="29"/>
  <c r="P63" i="29"/>
  <c r="P18" i="29"/>
  <c r="K49" i="31"/>
  <c r="J54" i="31"/>
  <c r="J91" i="31"/>
  <c r="W70" i="29"/>
  <c r="V70" i="30"/>
  <c r="AL81" i="30"/>
  <c r="AM81" i="29"/>
  <c r="K47" i="26"/>
  <c r="J54" i="26"/>
  <c r="W65" i="29"/>
  <c r="V65" i="30"/>
  <c r="Z47" i="29"/>
  <c r="Y47" i="30"/>
  <c r="J17" i="30"/>
  <c r="I56" i="30"/>
  <c r="I63" i="30"/>
  <c r="I77" i="30"/>
  <c r="I32" i="30"/>
  <c r="I16" i="30"/>
  <c r="I18" i="30"/>
  <c r="I43" i="30"/>
  <c r="J93" i="33"/>
  <c r="J95" i="33"/>
  <c r="J97" i="33"/>
  <c r="F18" i="36"/>
  <c r="K58" i="34"/>
  <c r="J62" i="34"/>
  <c r="AB50" i="29"/>
  <c r="AA50" i="30"/>
  <c r="Y86" i="29"/>
  <c r="X86" i="30"/>
  <c r="Q20" i="35"/>
  <c r="P31" i="35"/>
  <c r="AK48" i="30"/>
  <c r="AL48" i="29"/>
  <c r="BL45" i="32"/>
  <c r="BK54" i="32"/>
  <c r="U80" i="29"/>
  <c r="T80" i="30"/>
  <c r="H93" i="30"/>
  <c r="H95" i="30"/>
  <c r="H97" i="30"/>
  <c r="J16" i="36"/>
  <c r="Y26" i="29"/>
  <c r="X26" i="30"/>
  <c r="U38" i="30"/>
  <c r="K23" i="29"/>
  <c r="J23" i="30"/>
  <c r="J24" i="30"/>
  <c r="J31" i="30"/>
  <c r="J31" i="29"/>
  <c r="J39" i="30"/>
  <c r="H93" i="25"/>
  <c r="H95" i="25"/>
  <c r="H97" i="25"/>
  <c r="C16" i="36"/>
  <c r="R69" i="32"/>
  <c r="Q76" i="32"/>
  <c r="BK21" i="32"/>
  <c r="BJ31" i="32"/>
  <c r="BJ91" i="32"/>
  <c r="BJ65" i="32"/>
  <c r="BJ76" i="32"/>
  <c r="BJ92" i="32"/>
  <c r="BJ93" i="32"/>
  <c r="O63" i="26"/>
  <c r="O56" i="26"/>
  <c r="O32" i="26"/>
  <c r="O43" i="26"/>
  <c r="O77" i="26"/>
  <c r="P17" i="26"/>
  <c r="O18" i="26"/>
  <c r="AJ51" i="29"/>
  <c r="AI51" i="30"/>
  <c r="O49" i="29"/>
  <c r="N49" i="30"/>
  <c r="L85" i="29"/>
  <c r="K85" i="30"/>
  <c r="K89" i="30"/>
  <c r="K89" i="29"/>
  <c r="I91" i="25"/>
  <c r="I95" i="25"/>
  <c r="I97" i="25"/>
  <c r="C17" i="36"/>
  <c r="R62" i="31"/>
  <c r="S57" i="31"/>
  <c r="N45" i="26"/>
  <c r="BG56" i="33"/>
  <c r="BG43" i="33"/>
  <c r="BG77" i="33"/>
  <c r="BG32" i="33"/>
  <c r="BG63" i="33"/>
  <c r="K91" i="32"/>
  <c r="L58" i="25"/>
  <c r="K62" i="25"/>
  <c r="AL45" i="30"/>
  <c r="AM45" i="29"/>
  <c r="AN22" i="29"/>
  <c r="AM22" i="30"/>
  <c r="I37" i="30"/>
  <c r="I42" i="30"/>
  <c r="L46" i="29"/>
  <c r="K54" i="29"/>
  <c r="K46" i="30"/>
  <c r="K54" i="30"/>
  <c r="L73" i="29"/>
  <c r="K73" i="30"/>
  <c r="N46" i="31"/>
  <c r="I91" i="29"/>
  <c r="I93" i="29"/>
  <c r="AL45" i="31"/>
  <c r="O83" i="29"/>
  <c r="N83" i="30"/>
  <c r="AA45" i="33"/>
  <c r="K80" i="35"/>
  <c r="J89" i="35"/>
  <c r="J92" i="35"/>
  <c r="J96" i="35"/>
  <c r="T17" i="31"/>
  <c r="S43" i="31"/>
  <c r="S32" i="31"/>
  <c r="L36" i="30"/>
  <c r="Q45" i="25"/>
  <c r="K62" i="33"/>
  <c r="K91" i="33"/>
  <c r="L66" i="29"/>
  <c r="K69" i="29"/>
  <c r="K76" i="29"/>
  <c r="K92" i="29"/>
  <c r="K96" i="29"/>
  <c r="K66" i="30"/>
  <c r="AL28" i="29"/>
  <c r="AK28" i="30"/>
  <c r="K80" i="25"/>
  <c r="J89" i="25"/>
  <c r="J92" i="25"/>
  <c r="J96" i="25"/>
  <c r="L58" i="29"/>
  <c r="K62" i="29"/>
  <c r="BP54" i="33"/>
  <c r="BP91" i="33"/>
  <c r="J91" i="35"/>
  <c r="O70" i="34"/>
  <c r="N76" i="34"/>
  <c r="M53" i="29"/>
  <c r="L53" i="30"/>
  <c r="J69" i="30"/>
  <c r="J76" i="30"/>
  <c r="J92" i="30"/>
  <c r="J96" i="30"/>
  <c r="AD32" i="35"/>
  <c r="AE17" i="35"/>
  <c r="AD43" i="35"/>
  <c r="AD56" i="35"/>
  <c r="AD63" i="35"/>
  <c r="AD18" i="35"/>
  <c r="AD77" i="35"/>
  <c r="R66" i="34"/>
  <c r="I93" i="31"/>
  <c r="I95" i="31"/>
  <c r="I97" i="31"/>
  <c r="K17" i="36"/>
  <c r="M18" i="32"/>
  <c r="BL18" i="32"/>
  <c r="M63" i="32"/>
  <c r="BL17" i="32"/>
  <c r="M32" i="32"/>
  <c r="M77" i="32"/>
  <c r="M43" i="32"/>
  <c r="M56" i="32"/>
  <c r="N17" i="32"/>
  <c r="N68" i="29"/>
  <c r="M68" i="30"/>
  <c r="M79" i="34"/>
  <c r="L89" i="34"/>
  <c r="L92" i="34"/>
  <c r="L96" i="34"/>
  <c r="V68" i="32"/>
  <c r="X65" i="32"/>
  <c r="N21" i="29"/>
  <c r="M21" i="30"/>
  <c r="I63" i="33"/>
  <c r="BH17" i="33"/>
  <c r="J17" i="33"/>
  <c r="I18" i="33"/>
  <c r="BH18" i="33"/>
  <c r="I77" i="33"/>
  <c r="I32" i="33"/>
  <c r="I56" i="33"/>
  <c r="I16" i="33"/>
  <c r="BH16" i="33"/>
  <c r="I43" i="33"/>
  <c r="O67" i="29"/>
  <c r="N67" i="30"/>
  <c r="M20" i="32"/>
  <c r="L31" i="32"/>
  <c r="L91" i="32"/>
  <c r="V27" i="29"/>
  <c r="U27" i="30"/>
  <c r="O88" i="29"/>
  <c r="N88" i="30"/>
  <c r="R20" i="26"/>
  <c r="M26" i="34"/>
  <c r="L31" i="34"/>
  <c r="J58" i="26"/>
  <c r="I62" i="26"/>
  <c r="I91" i="26"/>
  <c r="O79" i="26"/>
  <c r="N89" i="26"/>
  <c r="N92" i="26"/>
  <c r="N96" i="26"/>
  <c r="K21" i="25"/>
  <c r="J31" i="25"/>
  <c r="M79" i="32"/>
  <c r="L89" i="32"/>
  <c r="L92" i="32"/>
  <c r="O58" i="35"/>
  <c r="N62" i="35"/>
  <c r="K24" i="29"/>
  <c r="O34" i="30"/>
  <c r="I31" i="30"/>
  <c r="N34" i="31"/>
  <c r="M42" i="31"/>
  <c r="N75" i="30"/>
  <c r="O75" i="29"/>
  <c r="J32" i="25"/>
  <c r="K17" i="25"/>
  <c r="J43" i="25"/>
  <c r="J18" i="25"/>
  <c r="J63" i="25"/>
  <c r="J77" i="25"/>
  <c r="J56" i="25"/>
  <c r="L21" i="26"/>
  <c r="K31" i="26"/>
  <c r="AL25" i="30"/>
  <c r="AM25" i="29"/>
  <c r="W48" i="33"/>
  <c r="V54" i="33"/>
  <c r="AF65" i="25"/>
  <c r="AE76" i="25"/>
  <c r="T45" i="32"/>
  <c r="S54" i="32"/>
  <c r="AA79" i="35"/>
  <c r="S58" i="30"/>
  <c r="O47" i="35"/>
  <c r="N54" i="35"/>
  <c r="BM58" i="32"/>
  <c r="BL62" i="32"/>
  <c r="M71" i="29"/>
  <c r="L71" i="30"/>
  <c r="J62" i="26"/>
  <c r="J91" i="26"/>
  <c r="I93" i="25"/>
  <c r="N71" i="29"/>
  <c r="M71" i="30"/>
  <c r="AB79" i="35"/>
  <c r="O34" i="31"/>
  <c r="N42" i="31"/>
  <c r="BK65" i="32"/>
  <c r="K96" i="32"/>
  <c r="M58" i="29"/>
  <c r="L62" i="29"/>
  <c r="M66" i="29"/>
  <c r="L66" i="30"/>
  <c r="M36" i="30"/>
  <c r="L80" i="35"/>
  <c r="K89" i="35"/>
  <c r="K92" i="35"/>
  <c r="K96" i="35"/>
  <c r="M46" i="29"/>
  <c r="L46" i="30"/>
  <c r="L54" i="30"/>
  <c r="L54" i="29"/>
  <c r="P56" i="26"/>
  <c r="P32" i="26"/>
  <c r="P43" i="26"/>
  <c r="Q17" i="26"/>
  <c r="P18" i="26"/>
  <c r="P63" i="26"/>
  <c r="P77" i="26"/>
  <c r="V80" i="29"/>
  <c r="U80" i="30"/>
  <c r="Z86" i="29"/>
  <c r="Y86" i="30"/>
  <c r="J63" i="30"/>
  <c r="J32" i="30"/>
  <c r="J77" i="30"/>
  <c r="J43" i="30"/>
  <c r="J56" i="30"/>
  <c r="J18" i="30"/>
  <c r="K17" i="30"/>
  <c r="P79" i="29"/>
  <c r="O79" i="30"/>
  <c r="AU20" i="33"/>
  <c r="AT31" i="33"/>
  <c r="M59" i="30"/>
  <c r="L62" i="30"/>
  <c r="L77" i="34"/>
  <c r="M17" i="34"/>
  <c r="L56" i="34"/>
  <c r="L63" i="34"/>
  <c r="L18" i="34"/>
  <c r="L43" i="34"/>
  <c r="L32" i="34"/>
  <c r="I91" i="30"/>
  <c r="AW89" i="33"/>
  <c r="AW92" i="33"/>
  <c r="S20" i="26"/>
  <c r="R45" i="25"/>
  <c r="M85" i="29"/>
  <c r="L85" i="30"/>
  <c r="L89" i="30"/>
  <c r="L89" i="29"/>
  <c r="AK51" i="29"/>
  <c r="AJ51" i="30"/>
  <c r="L23" i="29"/>
  <c r="K23" i="30"/>
  <c r="K24" i="30"/>
  <c r="K31" i="30"/>
  <c r="R17" i="29"/>
  <c r="Q32" i="29"/>
  <c r="Q77" i="29"/>
  <c r="Q43" i="29"/>
  <c r="Q56" i="29"/>
  <c r="Q18" i="29"/>
  <c r="Q63" i="29"/>
  <c r="AL20" i="29"/>
  <c r="AK20" i="30"/>
  <c r="BM62" i="32"/>
  <c r="BN58" i="32"/>
  <c r="T58" i="30"/>
  <c r="U45" i="32"/>
  <c r="T54" i="32"/>
  <c r="X48" i="33"/>
  <c r="W54" i="33"/>
  <c r="M21" i="26"/>
  <c r="L31" i="26"/>
  <c r="K56" i="25"/>
  <c r="K18" i="25"/>
  <c r="K32" i="25"/>
  <c r="K43" i="25"/>
  <c r="K77" i="25"/>
  <c r="L17" i="25"/>
  <c r="K63" i="25"/>
  <c r="L24" i="29"/>
  <c r="K31" i="29"/>
  <c r="J91" i="25"/>
  <c r="J77" i="33"/>
  <c r="J56" i="33"/>
  <c r="BI17" i="33"/>
  <c r="J18" i="33"/>
  <c r="BI18" i="33"/>
  <c r="J32" i="33"/>
  <c r="J43" i="33"/>
  <c r="J63" i="33"/>
  <c r="K17" i="33"/>
  <c r="Y65" i="32"/>
  <c r="O68" i="29"/>
  <c r="N68" i="30"/>
  <c r="L69" i="29"/>
  <c r="K69" i="30"/>
  <c r="K76" i="30"/>
  <c r="K92" i="30"/>
  <c r="K96" i="30"/>
  <c r="P70" i="34"/>
  <c r="O76" i="34"/>
  <c r="K91" i="35"/>
  <c r="K93" i="35"/>
  <c r="BQ54" i="33"/>
  <c r="BQ91" i="33"/>
  <c r="L80" i="25"/>
  <c r="K89" i="25"/>
  <c r="K92" i="25"/>
  <c r="K96" i="25"/>
  <c r="K93" i="33"/>
  <c r="K95" i="33"/>
  <c r="U17" i="31"/>
  <c r="T43" i="31"/>
  <c r="T32" i="31"/>
  <c r="AB45" i="33"/>
  <c r="AM45" i="30"/>
  <c r="AN45" i="29"/>
  <c r="K93" i="32"/>
  <c r="O45" i="26"/>
  <c r="S69" i="32"/>
  <c r="R76" i="32"/>
  <c r="K39" i="30"/>
  <c r="Z26" i="29"/>
  <c r="Y26" i="30"/>
  <c r="BM45" i="32"/>
  <c r="BL54" i="32"/>
  <c r="R20" i="35"/>
  <c r="Q31" i="35"/>
  <c r="AC50" i="29"/>
  <c r="AB50" i="30"/>
  <c r="L58" i="34"/>
  <c r="K62" i="34"/>
  <c r="X65" i="29"/>
  <c r="W65" i="30"/>
  <c r="AN81" i="29"/>
  <c r="AM81" i="30"/>
  <c r="W72" i="29"/>
  <c r="V72" i="30"/>
  <c r="P20" i="34"/>
  <c r="S45" i="34"/>
  <c r="R54" i="34"/>
  <c r="Q82" i="29"/>
  <c r="P82" i="30"/>
  <c r="N79" i="25"/>
  <c r="T84" i="29"/>
  <c r="S84" i="30"/>
  <c r="N58" i="32"/>
  <c r="M62" i="32"/>
  <c r="Q20" i="25"/>
  <c r="P47" i="35"/>
  <c r="O54" i="35"/>
  <c r="AG65" i="25"/>
  <c r="AF76" i="25"/>
  <c r="P34" i="30"/>
  <c r="W68" i="32"/>
  <c r="M89" i="34"/>
  <c r="M92" i="34"/>
  <c r="M96" i="34"/>
  <c r="N79" i="34"/>
  <c r="BL56" i="32"/>
  <c r="BL43" i="32"/>
  <c r="BL32" i="32"/>
  <c r="BL77" i="32"/>
  <c r="BL63" i="32"/>
  <c r="S66" i="34"/>
  <c r="M53" i="30"/>
  <c r="N53" i="29"/>
  <c r="CE76" i="33"/>
  <c r="CE92" i="33"/>
  <c r="AO22" i="29"/>
  <c r="AN22" i="30"/>
  <c r="BL21" i="32"/>
  <c r="BK31" i="32"/>
  <c r="BK91" i="32"/>
  <c r="BK76" i="32"/>
  <c r="BK92" i="32"/>
  <c r="BK93" i="32"/>
  <c r="V38" i="30"/>
  <c r="J95" i="31"/>
  <c r="J97" i="31"/>
  <c r="K18" i="36"/>
  <c r="J93" i="31"/>
  <c r="O35" i="30"/>
  <c r="BS20" i="32"/>
  <c r="V45" i="35"/>
  <c r="P75" i="29"/>
  <c r="O75" i="30"/>
  <c r="N79" i="32"/>
  <c r="M89" i="32"/>
  <c r="M92" i="32"/>
  <c r="K58" i="26"/>
  <c r="N20" i="32"/>
  <c r="M31" i="32"/>
  <c r="AM28" i="29"/>
  <c r="AL28" i="30"/>
  <c r="P83" i="29"/>
  <c r="O83" i="30"/>
  <c r="M73" i="29"/>
  <c r="L73" i="30"/>
  <c r="J37" i="30"/>
  <c r="J42" i="30"/>
  <c r="J91" i="30"/>
  <c r="M58" i="25"/>
  <c r="L62" i="25"/>
  <c r="J91" i="34"/>
  <c r="AA47" i="29"/>
  <c r="Z47" i="30"/>
  <c r="L47" i="26"/>
  <c r="K54" i="26"/>
  <c r="L49" i="31"/>
  <c r="K54" i="31"/>
  <c r="K91" i="31"/>
  <c r="AN25" i="29"/>
  <c r="AM25" i="30"/>
  <c r="O62" i="35"/>
  <c r="P58" i="35"/>
  <c r="L21" i="25"/>
  <c r="K31" i="25"/>
  <c r="P79" i="26"/>
  <c r="O89" i="26"/>
  <c r="O92" i="26"/>
  <c r="O96" i="26"/>
  <c r="N26" i="34"/>
  <c r="M31" i="34"/>
  <c r="P88" i="29"/>
  <c r="O88" i="30"/>
  <c r="W27" i="29"/>
  <c r="V27" i="30"/>
  <c r="P67" i="29"/>
  <c r="O67" i="30"/>
  <c r="BH63" i="33"/>
  <c r="BH32" i="33"/>
  <c r="BH77" i="33"/>
  <c r="BH56" i="33"/>
  <c r="BH43" i="33"/>
  <c r="O21" i="29"/>
  <c r="N21" i="30"/>
  <c r="N56" i="32"/>
  <c r="N43" i="32"/>
  <c r="O17" i="32"/>
  <c r="N77" i="32"/>
  <c r="N63" i="32"/>
  <c r="BM17" i="32"/>
  <c r="N18" i="32"/>
  <c r="BM18" i="32"/>
  <c r="N32" i="32"/>
  <c r="AE63" i="35"/>
  <c r="AE18" i="35"/>
  <c r="AF17" i="35"/>
  <c r="AE77" i="35"/>
  <c r="AE32" i="35"/>
  <c r="AE43" i="35"/>
  <c r="AE56" i="35"/>
  <c r="M58" i="33"/>
  <c r="AM45" i="31"/>
  <c r="O46" i="31"/>
  <c r="T57" i="31"/>
  <c r="S62" i="31"/>
  <c r="P49" i="29"/>
  <c r="O49" i="30"/>
  <c r="J91" i="29"/>
  <c r="J93" i="29"/>
  <c r="AL48" i="30"/>
  <c r="AM48" i="29"/>
  <c r="X70" i="29"/>
  <c r="W70" i="30"/>
  <c r="O47" i="25"/>
  <c r="N54" i="25"/>
  <c r="CO58" i="33"/>
  <c r="CN62" i="33"/>
  <c r="Y65" i="34"/>
  <c r="J95" i="30"/>
  <c r="J97" i="30"/>
  <c r="J18" i="36"/>
  <c r="J93" i="30"/>
  <c r="P47" i="25"/>
  <c r="O54" i="25"/>
  <c r="Z65" i="34"/>
  <c r="Y70" i="29"/>
  <c r="X70" i="30"/>
  <c r="J95" i="29"/>
  <c r="J97" i="29"/>
  <c r="I18" i="36"/>
  <c r="Q49" i="29"/>
  <c r="P49" i="30"/>
  <c r="AN45" i="31"/>
  <c r="N58" i="33"/>
  <c r="M62" i="33"/>
  <c r="M91" i="33"/>
  <c r="O18" i="32"/>
  <c r="BN18" i="32"/>
  <c r="O77" i="32"/>
  <c r="O63" i="32"/>
  <c r="BN17" i="32"/>
  <c r="O32" i="32"/>
  <c r="P17" i="32"/>
  <c r="O43" i="32"/>
  <c r="O56" i="32"/>
  <c r="Q67" i="29"/>
  <c r="P67" i="30"/>
  <c r="Q88" i="29"/>
  <c r="P88" i="30"/>
  <c r="Q79" i="26"/>
  <c r="P89" i="26"/>
  <c r="P92" i="26"/>
  <c r="P96" i="26"/>
  <c r="M49" i="31"/>
  <c r="L54" i="31"/>
  <c r="L91" i="31"/>
  <c r="M47" i="26"/>
  <c r="L54" i="26"/>
  <c r="AO22" i="30"/>
  <c r="AP22" i="29"/>
  <c r="N89" i="34"/>
  <c r="N92" i="34"/>
  <c r="N96" i="34"/>
  <c r="O79" i="34"/>
  <c r="AD50" i="29"/>
  <c r="AC50" i="30"/>
  <c r="BN45" i="32"/>
  <c r="BM54" i="32"/>
  <c r="L39" i="30"/>
  <c r="K95" i="35"/>
  <c r="K97" i="35"/>
  <c r="H19" i="36"/>
  <c r="BI32" i="33"/>
  <c r="BI63" i="33"/>
  <c r="BI43" i="33"/>
  <c r="BI77" i="33"/>
  <c r="BI56" i="33"/>
  <c r="J95" i="25"/>
  <c r="J97" i="25"/>
  <c r="C18" i="36"/>
  <c r="J93" i="25"/>
  <c r="BO58" i="32"/>
  <c r="BN62" i="32"/>
  <c r="AL20" i="30"/>
  <c r="AM20" i="29"/>
  <c r="AL51" i="29"/>
  <c r="AK51" i="30"/>
  <c r="I93" i="30"/>
  <c r="I95" i="30"/>
  <c r="I97" i="30"/>
  <c r="J17" i="36"/>
  <c r="AV20" i="33"/>
  <c r="AU31" i="33"/>
  <c r="N36" i="30"/>
  <c r="P34" i="31"/>
  <c r="O42" i="31"/>
  <c r="O71" i="29"/>
  <c r="N71" i="30"/>
  <c r="AN48" i="29"/>
  <c r="AM48" i="30"/>
  <c r="BM56" i="32"/>
  <c r="BM77" i="32"/>
  <c r="BM43" i="32"/>
  <c r="BM32" i="32"/>
  <c r="BM63" i="32"/>
  <c r="AO25" i="29"/>
  <c r="AN25" i="30"/>
  <c r="Q83" i="29"/>
  <c r="P83" i="30"/>
  <c r="O79" i="32"/>
  <c r="N89" i="32"/>
  <c r="N92" i="32"/>
  <c r="BT20" i="32"/>
  <c r="BM21" i="32"/>
  <c r="BL31" i="32"/>
  <c r="BL91" i="32"/>
  <c r="BL65" i="32"/>
  <c r="BL76" i="32"/>
  <c r="BL92" i="32"/>
  <c r="BL93" i="32"/>
  <c r="AH65" i="25"/>
  <c r="AG76" i="25"/>
  <c r="U84" i="29"/>
  <c r="T84" i="30"/>
  <c r="X72" i="29"/>
  <c r="W72" i="30"/>
  <c r="M80" i="25"/>
  <c r="L89" i="25"/>
  <c r="L92" i="25"/>
  <c r="L96" i="25"/>
  <c r="L91" i="35"/>
  <c r="M69" i="29"/>
  <c r="L69" i="30"/>
  <c r="Z65" i="32"/>
  <c r="N21" i="26"/>
  <c r="M31" i="26"/>
  <c r="V45" i="32"/>
  <c r="U54" i="32"/>
  <c r="S17" i="29"/>
  <c r="R56" i="29"/>
  <c r="R32" i="29"/>
  <c r="R77" i="29"/>
  <c r="R18" i="29"/>
  <c r="R63" i="29"/>
  <c r="R43" i="29"/>
  <c r="M23" i="29"/>
  <c r="L23" i="30"/>
  <c r="L31" i="29"/>
  <c r="S45" i="25"/>
  <c r="W80" i="29"/>
  <c r="V80" i="30"/>
  <c r="N46" i="29"/>
  <c r="M46" i="30"/>
  <c r="M54" i="30"/>
  <c r="M54" i="29"/>
  <c r="M80" i="35"/>
  <c r="L89" i="35"/>
  <c r="L92" i="35"/>
  <c r="L96" i="35"/>
  <c r="L76" i="29"/>
  <c r="L92" i="29"/>
  <c r="L96" i="29"/>
  <c r="N58" i="29"/>
  <c r="M62" i="29"/>
  <c r="J93" i="26"/>
  <c r="J95" i="26"/>
  <c r="J97" i="26"/>
  <c r="D18" i="36"/>
  <c r="U57" i="31"/>
  <c r="T62" i="31"/>
  <c r="P46" i="31"/>
  <c r="X27" i="29"/>
  <c r="W27" i="30"/>
  <c r="O26" i="34"/>
  <c r="N31" i="34"/>
  <c r="M21" i="25"/>
  <c r="L31" i="25"/>
  <c r="AB47" i="29"/>
  <c r="AA47" i="30"/>
  <c r="N58" i="25"/>
  <c r="M62" i="25"/>
  <c r="M91" i="32"/>
  <c r="T66" i="34"/>
  <c r="Y65" i="29"/>
  <c r="X65" i="30"/>
  <c r="L62" i="34"/>
  <c r="M58" i="34"/>
  <c r="S20" i="35"/>
  <c r="R31" i="35"/>
  <c r="Z26" i="30"/>
  <c r="AA26" i="29"/>
  <c r="T69" i="32"/>
  <c r="S76" i="32"/>
  <c r="P45" i="26"/>
  <c r="AC45" i="33"/>
  <c r="V17" i="31"/>
  <c r="U32" i="31"/>
  <c r="U43" i="31"/>
  <c r="K43" i="33"/>
  <c r="BJ17" i="33"/>
  <c r="L17" i="33"/>
  <c r="K56" i="33"/>
  <c r="K63" i="33"/>
  <c r="K18" i="33"/>
  <c r="BJ18" i="33"/>
  <c r="K32" i="33"/>
  <c r="K77" i="33"/>
  <c r="M43" i="34"/>
  <c r="M32" i="34"/>
  <c r="M63" i="34"/>
  <c r="M18" i="34"/>
  <c r="M56" i="34"/>
  <c r="M77" i="34"/>
  <c r="N17" i="34"/>
  <c r="N59" i="30"/>
  <c r="M62" i="30"/>
  <c r="L17" i="30"/>
  <c r="K32" i="30"/>
  <c r="K63" i="30"/>
  <c r="K56" i="30"/>
  <c r="K43" i="30"/>
  <c r="K77" i="30"/>
  <c r="K18" i="30"/>
  <c r="Q63" i="26"/>
  <c r="Q32" i="26"/>
  <c r="Q77" i="26"/>
  <c r="R17" i="26"/>
  <c r="Q43" i="26"/>
  <c r="Q56" i="26"/>
  <c r="Q18" i="26"/>
  <c r="L76" i="30"/>
  <c r="L92" i="30"/>
  <c r="L96" i="30"/>
  <c r="AC79" i="35"/>
  <c r="P21" i="29"/>
  <c r="O21" i="30"/>
  <c r="K91" i="25"/>
  <c r="K95" i="25"/>
  <c r="K97" i="25"/>
  <c r="C19" i="36"/>
  <c r="K37" i="30"/>
  <c r="K91" i="29"/>
  <c r="K93" i="29"/>
  <c r="R20" i="25"/>
  <c r="R82" i="29"/>
  <c r="Q82" i="30"/>
  <c r="L43" i="25"/>
  <c r="L77" i="25"/>
  <c r="L18" i="25"/>
  <c r="L56" i="25"/>
  <c r="L32" i="25"/>
  <c r="M17" i="25"/>
  <c r="L63" i="25"/>
  <c r="CO62" i="33"/>
  <c r="CP58" i="33"/>
  <c r="L93" i="33"/>
  <c r="AF63" i="35"/>
  <c r="AF18" i="35"/>
  <c r="AF77" i="35"/>
  <c r="AG17" i="35"/>
  <c r="AF32" i="35"/>
  <c r="AF43" i="35"/>
  <c r="AF56" i="35"/>
  <c r="Q58" i="35"/>
  <c r="P62" i="35"/>
  <c r="K93" i="31"/>
  <c r="K95" i="31"/>
  <c r="K97" i="31"/>
  <c r="K19" i="36"/>
  <c r="J95" i="34"/>
  <c r="J97" i="34"/>
  <c r="G18" i="36"/>
  <c r="J93" i="34"/>
  <c r="N73" i="29"/>
  <c r="M73" i="30"/>
  <c r="AN28" i="29"/>
  <c r="AM28" i="30"/>
  <c r="O20" i="32"/>
  <c r="N31" i="32"/>
  <c r="L58" i="26"/>
  <c r="K62" i="26"/>
  <c r="K91" i="26"/>
  <c r="K95" i="26"/>
  <c r="K97" i="26"/>
  <c r="Q75" i="29"/>
  <c r="P75" i="30"/>
  <c r="W45" i="35"/>
  <c r="P35" i="30"/>
  <c r="W38" i="30"/>
  <c r="O53" i="29"/>
  <c r="N53" i="30"/>
  <c r="X68" i="32"/>
  <c r="Q34" i="30"/>
  <c r="Q47" i="35"/>
  <c r="P54" i="35"/>
  <c r="O58" i="32"/>
  <c r="N62" i="32"/>
  <c r="O79" i="25"/>
  <c r="T45" i="34"/>
  <c r="S54" i="34"/>
  <c r="Q20" i="34"/>
  <c r="AN81" i="30"/>
  <c r="AO81" i="29"/>
  <c r="K91" i="34"/>
  <c r="K42" i="30"/>
  <c r="K91" i="30"/>
  <c r="AN45" i="30"/>
  <c r="AO45" i="29"/>
  <c r="BR54" i="33"/>
  <c r="BR91" i="33"/>
  <c r="BR93" i="33"/>
  <c r="Q70" i="34"/>
  <c r="P76" i="34"/>
  <c r="P68" i="29"/>
  <c r="O68" i="30"/>
  <c r="M24" i="29"/>
  <c r="L24" i="30"/>
  <c r="Y48" i="33"/>
  <c r="X54" i="33"/>
  <c r="U58" i="30"/>
  <c r="N85" i="29"/>
  <c r="M85" i="30"/>
  <c r="M89" i="30"/>
  <c r="M89" i="29"/>
  <c r="T20" i="26"/>
  <c r="AY80" i="33"/>
  <c r="AY89" i="33"/>
  <c r="AY92" i="33"/>
  <c r="Q79" i="29"/>
  <c r="P79" i="30"/>
  <c r="AA86" i="29"/>
  <c r="Z86" i="30"/>
  <c r="N66" i="29"/>
  <c r="M66" i="30"/>
  <c r="M76" i="29"/>
  <c r="L96" i="32"/>
  <c r="K93" i="30"/>
  <c r="K95" i="30"/>
  <c r="K97" i="30"/>
  <c r="J19" i="36"/>
  <c r="V58" i="30"/>
  <c r="R70" i="34"/>
  <c r="Q76" i="34"/>
  <c r="R20" i="34"/>
  <c r="R47" i="35"/>
  <c r="Q54" i="35"/>
  <c r="K93" i="26"/>
  <c r="D19" i="36"/>
  <c r="S20" i="25"/>
  <c r="Q21" i="29"/>
  <c r="P21" i="30"/>
  <c r="R77" i="26"/>
  <c r="R18" i="26"/>
  <c r="S17" i="26"/>
  <c r="R56" i="26"/>
  <c r="R43" i="26"/>
  <c r="R63" i="26"/>
  <c r="R32" i="26"/>
  <c r="AC47" i="29"/>
  <c r="AB47" i="30"/>
  <c r="Y27" i="29"/>
  <c r="X27" i="30"/>
  <c r="AI65" i="25"/>
  <c r="AH76" i="25"/>
  <c r="BU20" i="32"/>
  <c r="AP25" i="29"/>
  <c r="AO25" i="30"/>
  <c r="AO48" i="29"/>
  <c r="AN48" i="30"/>
  <c r="Q34" i="31"/>
  <c r="P42" i="31"/>
  <c r="L37" i="30"/>
  <c r="L42" i="30"/>
  <c r="O58" i="33"/>
  <c r="N62" i="33"/>
  <c r="N91" i="33"/>
  <c r="R49" i="29"/>
  <c r="Q49" i="30"/>
  <c r="Z70" i="29"/>
  <c r="Y70" i="30"/>
  <c r="X38" i="30"/>
  <c r="O59" i="30"/>
  <c r="N62" i="30"/>
  <c r="Q45" i="26"/>
  <c r="AA65" i="32"/>
  <c r="AW20" i="33"/>
  <c r="AV31" i="33"/>
  <c r="L93" i="31"/>
  <c r="L95" i="31"/>
  <c r="L97" i="31"/>
  <c r="K20" i="36"/>
  <c r="Q47" i="25"/>
  <c r="P54" i="25"/>
  <c r="Z48" i="33"/>
  <c r="Y54" i="33"/>
  <c r="Q68" i="29"/>
  <c r="P68" i="30"/>
  <c r="BS54" i="33"/>
  <c r="BS91" i="33"/>
  <c r="U45" i="34"/>
  <c r="T54" i="34"/>
  <c r="O62" i="32"/>
  <c r="P58" i="32"/>
  <c r="N91" i="32"/>
  <c r="BM31" i="32"/>
  <c r="BM91" i="32"/>
  <c r="N95" i="32"/>
  <c r="BM65" i="32"/>
  <c r="BM76" i="32"/>
  <c r="BM92" i="32"/>
  <c r="N96" i="32"/>
  <c r="N97" i="32"/>
  <c r="E22" i="36"/>
  <c r="AG63" i="35"/>
  <c r="AG18" i="35"/>
  <c r="AH17" i="35"/>
  <c r="AG77" i="35"/>
  <c r="AG32" i="35"/>
  <c r="AG43" i="35"/>
  <c r="AG56" i="35"/>
  <c r="S82" i="29"/>
  <c r="R82" i="30"/>
  <c r="AD79" i="35"/>
  <c r="N18" i="34"/>
  <c r="N32" i="34"/>
  <c r="O17" i="34"/>
  <c r="N56" i="34"/>
  <c r="N63" i="34"/>
  <c r="N43" i="34"/>
  <c r="N77" i="34"/>
  <c r="BK17" i="33"/>
  <c r="L77" i="33"/>
  <c r="L56" i="33"/>
  <c r="L32" i="33"/>
  <c r="L18" i="33"/>
  <c r="BK18" i="33"/>
  <c r="L43" i="33"/>
  <c r="L63" i="33"/>
  <c r="M17" i="33"/>
  <c r="O58" i="25"/>
  <c r="N62" i="25"/>
  <c r="P26" i="34"/>
  <c r="O31" i="34"/>
  <c r="Q46" i="31"/>
  <c r="V57" i="31"/>
  <c r="U62" i="31"/>
  <c r="N80" i="35"/>
  <c r="M89" i="35"/>
  <c r="M92" i="35"/>
  <c r="M96" i="35"/>
  <c r="L31" i="30"/>
  <c r="L91" i="30"/>
  <c r="Y72" i="29"/>
  <c r="X72" i="30"/>
  <c r="V84" i="29"/>
  <c r="U84" i="30"/>
  <c r="BN21" i="32"/>
  <c r="P79" i="32"/>
  <c r="O89" i="32"/>
  <c r="O92" i="32"/>
  <c r="R83" i="29"/>
  <c r="Q83" i="30"/>
  <c r="P71" i="29"/>
  <c r="O71" i="30"/>
  <c r="L91" i="34"/>
  <c r="L93" i="34"/>
  <c r="N49" i="31"/>
  <c r="M54" i="31"/>
  <c r="M91" i="31"/>
  <c r="Q88" i="30"/>
  <c r="R88" i="29"/>
  <c r="BN32" i="32"/>
  <c r="BN63" i="32"/>
  <c r="BN77" i="32"/>
  <c r="BN56" i="32"/>
  <c r="BN43" i="32"/>
  <c r="AO45" i="31"/>
  <c r="AA65" i="34"/>
  <c r="O66" i="29"/>
  <c r="N66" i="30"/>
  <c r="N24" i="29"/>
  <c r="M24" i="30"/>
  <c r="P79" i="25"/>
  <c r="CQ58" i="33"/>
  <c r="CP62" i="33"/>
  <c r="AB26" i="29"/>
  <c r="AA26" i="30"/>
  <c r="M62" i="34"/>
  <c r="N58" i="34"/>
  <c r="Z65" i="29"/>
  <c r="Y65" i="30"/>
  <c r="M93" i="32"/>
  <c r="N21" i="25"/>
  <c r="M31" i="25"/>
  <c r="T45" i="25"/>
  <c r="N47" i="26"/>
  <c r="M54" i="26"/>
  <c r="R79" i="26"/>
  <c r="Q89" i="26"/>
  <c r="Q92" i="26"/>
  <c r="Q96" i="26"/>
  <c r="R67" i="29"/>
  <c r="Q67" i="30"/>
  <c r="Q17" i="32"/>
  <c r="P43" i="32"/>
  <c r="P63" i="32"/>
  <c r="P32" i="32"/>
  <c r="BO17" i="32"/>
  <c r="P77" i="32"/>
  <c r="P18" i="32"/>
  <c r="BO18" i="32"/>
  <c r="P56" i="32"/>
  <c r="M96" i="32"/>
  <c r="AO45" i="30"/>
  <c r="AP45" i="29"/>
  <c r="AP81" i="29"/>
  <c r="AO81" i="30"/>
  <c r="Y68" i="32"/>
  <c r="X45" i="35"/>
  <c r="L62" i="26"/>
  <c r="L91" i="26"/>
  <c r="M58" i="26"/>
  <c r="AO28" i="29"/>
  <c r="AN28" i="30"/>
  <c r="R58" i="35"/>
  <c r="Q62" i="35"/>
  <c r="W17" i="31"/>
  <c r="V43" i="31"/>
  <c r="V32" i="31"/>
  <c r="O46" i="29"/>
  <c r="N54" i="29"/>
  <c r="N46" i="30"/>
  <c r="N54" i="30"/>
  <c r="L91" i="29"/>
  <c r="L93" i="29"/>
  <c r="W45" i="32"/>
  <c r="V54" i="32"/>
  <c r="M91" i="35"/>
  <c r="AL51" i="30"/>
  <c r="AM51" i="29"/>
  <c r="M39" i="30"/>
  <c r="AD50" i="30"/>
  <c r="AE50" i="29"/>
  <c r="P79" i="34"/>
  <c r="O89" i="34"/>
  <c r="O92" i="34"/>
  <c r="O96" i="34"/>
  <c r="M92" i="29"/>
  <c r="M96" i="29"/>
  <c r="R79" i="29"/>
  <c r="Q79" i="30"/>
  <c r="O85" i="29"/>
  <c r="N85" i="30"/>
  <c r="N89" i="30"/>
  <c r="N89" i="29"/>
  <c r="AB86" i="29"/>
  <c r="AA86" i="30"/>
  <c r="U20" i="26"/>
  <c r="R34" i="30"/>
  <c r="O53" i="30"/>
  <c r="P53" i="29"/>
  <c r="Q35" i="30"/>
  <c r="Q75" i="30"/>
  <c r="R75" i="29"/>
  <c r="P20" i="32"/>
  <c r="O31" i="32"/>
  <c r="O91" i="32"/>
  <c r="O73" i="29"/>
  <c r="N73" i="30"/>
  <c r="M56" i="25"/>
  <c r="M43" i="25"/>
  <c r="M32" i="25"/>
  <c r="M63" i="25"/>
  <c r="M77" i="25"/>
  <c r="M18" i="25"/>
  <c r="N17" i="25"/>
  <c r="M17" i="30"/>
  <c r="L18" i="30"/>
  <c r="L32" i="30"/>
  <c r="L77" i="30"/>
  <c r="L56" i="30"/>
  <c r="L43" i="30"/>
  <c r="L63" i="30"/>
  <c r="BJ43" i="33"/>
  <c r="BJ77" i="33"/>
  <c r="BJ32" i="33"/>
  <c r="BJ56" i="33"/>
  <c r="BJ63" i="33"/>
  <c r="AD45" i="33"/>
  <c r="U69" i="32"/>
  <c r="T76" i="32"/>
  <c r="T20" i="35"/>
  <c r="S31" i="35"/>
  <c r="U66" i="34"/>
  <c r="L91" i="25"/>
  <c r="O58" i="29"/>
  <c r="N62" i="29"/>
  <c r="X80" i="29"/>
  <c r="W80" i="30"/>
  <c r="N23" i="29"/>
  <c r="M23" i="30"/>
  <c r="M31" i="30"/>
  <c r="M31" i="29"/>
  <c r="T17" i="29"/>
  <c r="S43" i="29"/>
  <c r="S63" i="29"/>
  <c r="S56" i="29"/>
  <c r="S32" i="29"/>
  <c r="S18" i="29"/>
  <c r="S77" i="29"/>
  <c r="O21" i="26"/>
  <c r="N31" i="26"/>
  <c r="N69" i="29"/>
  <c r="M69" i="30"/>
  <c r="M76" i="30"/>
  <c r="M92" i="30"/>
  <c r="M96" i="30"/>
  <c r="N80" i="25"/>
  <c r="M89" i="25"/>
  <c r="M92" i="25"/>
  <c r="M96" i="25"/>
  <c r="O36" i="30"/>
  <c r="AN20" i="29"/>
  <c r="AM20" i="30"/>
  <c r="BP58" i="32"/>
  <c r="BO62" i="32"/>
  <c r="BO45" i="32"/>
  <c r="BN54" i="32"/>
  <c r="AP22" i="30"/>
  <c r="AQ22" i="29"/>
  <c r="U17" i="29"/>
  <c r="T32" i="29"/>
  <c r="T43" i="29"/>
  <c r="T56" i="29"/>
  <c r="T18" i="29"/>
  <c r="T77" i="29"/>
  <c r="T63" i="29"/>
  <c r="Q20" i="32"/>
  <c r="P31" i="32"/>
  <c r="S67" i="29"/>
  <c r="R67" i="30"/>
  <c r="O47" i="26"/>
  <c r="N54" i="26"/>
  <c r="AC26" i="29"/>
  <c r="AB26" i="30"/>
  <c r="BO21" i="32"/>
  <c r="BN31" i="32"/>
  <c r="BN91" i="32"/>
  <c r="O95" i="32"/>
  <c r="BN65" i="32"/>
  <c r="BN76" i="32"/>
  <c r="BN92" i="32"/>
  <c r="O96" i="32"/>
  <c r="O97" i="32"/>
  <c r="E23" i="36"/>
  <c r="Q26" i="34"/>
  <c r="P31" i="34"/>
  <c r="O62" i="25"/>
  <c r="P58" i="25"/>
  <c r="M32" i="33"/>
  <c r="M18" i="33"/>
  <c r="BL18" i="33"/>
  <c r="M77" i="33"/>
  <c r="M43" i="33"/>
  <c r="M56" i="33"/>
  <c r="M63" i="33"/>
  <c r="N17" i="33"/>
  <c r="BL17" i="33"/>
  <c r="P62" i="32"/>
  <c r="Q58" i="32"/>
  <c r="O69" i="29"/>
  <c r="N69" i="30"/>
  <c r="N17" i="30"/>
  <c r="M43" i="30"/>
  <c r="M77" i="30"/>
  <c r="M18" i="30"/>
  <c r="M32" i="30"/>
  <c r="M63" i="30"/>
  <c r="M56" i="30"/>
  <c r="P73" i="29"/>
  <c r="O73" i="30"/>
  <c r="AC86" i="29"/>
  <c r="AB86" i="30"/>
  <c r="P85" i="29"/>
  <c r="O85" i="30"/>
  <c r="O89" i="30"/>
  <c r="O89" i="29"/>
  <c r="AE50" i="30"/>
  <c r="AF50" i="29"/>
  <c r="AN51" i="29"/>
  <c r="AM51" i="30"/>
  <c r="N91" i="35"/>
  <c r="N89" i="35"/>
  <c r="N92" i="35"/>
  <c r="N93" i="35"/>
  <c r="BO56" i="32"/>
  <c r="BO43" i="32"/>
  <c r="BO63" i="32"/>
  <c r="BO32" i="32"/>
  <c r="BO77" i="32"/>
  <c r="Q56" i="32"/>
  <c r="BP17" i="32"/>
  <c r="R17" i="32"/>
  <c r="Q43" i="32"/>
  <c r="Q63" i="32"/>
  <c r="Q18" i="32"/>
  <c r="BP18" i="32"/>
  <c r="Q77" i="32"/>
  <c r="Q32" i="32"/>
  <c r="S79" i="26"/>
  <c r="R89" i="26"/>
  <c r="R92" i="26"/>
  <c r="R96" i="26"/>
  <c r="U45" i="25"/>
  <c r="M91" i="25"/>
  <c r="M93" i="25"/>
  <c r="CR58" i="33"/>
  <c r="CQ62" i="33"/>
  <c r="N76" i="30"/>
  <c r="N92" i="30"/>
  <c r="N96" i="30"/>
  <c r="Q71" i="29"/>
  <c r="P71" i="30"/>
  <c r="Q79" i="32"/>
  <c r="P89" i="32"/>
  <c r="P92" i="32"/>
  <c r="W84" i="29"/>
  <c r="V84" i="30"/>
  <c r="L95" i="30"/>
  <c r="L97" i="30"/>
  <c r="J20" i="36"/>
  <c r="L93" i="30"/>
  <c r="O80" i="35"/>
  <c r="N96" i="35"/>
  <c r="R46" i="31"/>
  <c r="O18" i="34"/>
  <c r="O32" i="34"/>
  <c r="O43" i="34"/>
  <c r="O63" i="34"/>
  <c r="O56" i="34"/>
  <c r="P17" i="34"/>
  <c r="O77" i="34"/>
  <c r="AE79" i="35"/>
  <c r="N93" i="32"/>
  <c r="BT54" i="33"/>
  <c r="BT91" i="33"/>
  <c r="AA48" i="33"/>
  <c r="Z54" i="33"/>
  <c r="P59" i="30"/>
  <c r="O62" i="30"/>
  <c r="Y38" i="30"/>
  <c r="AO48" i="30"/>
  <c r="AP48" i="29"/>
  <c r="AJ65" i="25"/>
  <c r="AI76" i="25"/>
  <c r="AD47" i="29"/>
  <c r="AC47" i="30"/>
  <c r="T20" i="25"/>
  <c r="M91" i="34"/>
  <c r="BQ58" i="32"/>
  <c r="BP62" i="32"/>
  <c r="O23" i="29"/>
  <c r="N23" i="30"/>
  <c r="N24" i="30"/>
  <c r="N31" i="30"/>
  <c r="N31" i="29"/>
  <c r="P58" i="29"/>
  <c r="O62" i="29"/>
  <c r="V66" i="34"/>
  <c r="V69" i="32"/>
  <c r="U76" i="32"/>
  <c r="O93" i="32"/>
  <c r="X17" i="31"/>
  <c r="W32" i="31"/>
  <c r="W43" i="31"/>
  <c r="AO28" i="30"/>
  <c r="AP28" i="29"/>
  <c r="Y45" i="35"/>
  <c r="AQ81" i="29"/>
  <c r="AP81" i="30"/>
  <c r="O21" i="25"/>
  <c r="N31" i="25"/>
  <c r="P66" i="29"/>
  <c r="O66" i="30"/>
  <c r="AP45" i="31"/>
  <c r="M95" i="31"/>
  <c r="M97" i="31"/>
  <c r="K21" i="36"/>
  <c r="M93" i="31"/>
  <c r="BM93" i="32"/>
  <c r="AH77" i="35"/>
  <c r="AH43" i="35"/>
  <c r="AH32" i="35"/>
  <c r="AH56" i="35"/>
  <c r="AH18" i="35"/>
  <c r="AI17" i="35"/>
  <c r="AH63" i="35"/>
  <c r="V45" i="34"/>
  <c r="U54" i="34"/>
  <c r="R45" i="26"/>
  <c r="S49" i="29"/>
  <c r="R49" i="30"/>
  <c r="S47" i="35"/>
  <c r="R54" i="35"/>
  <c r="S70" i="34"/>
  <c r="R76" i="34"/>
  <c r="P36" i="30"/>
  <c r="P21" i="26"/>
  <c r="O31" i="26"/>
  <c r="R35" i="30"/>
  <c r="V20" i="26"/>
  <c r="W54" i="32"/>
  <c r="X45" i="32"/>
  <c r="AA65" i="29"/>
  <c r="Z65" i="30"/>
  <c r="Q79" i="25"/>
  <c r="O24" i="29"/>
  <c r="O49" i="31"/>
  <c r="N54" i="31"/>
  <c r="N91" i="31"/>
  <c r="Z72" i="29"/>
  <c r="Y72" i="30"/>
  <c r="BK63" i="33"/>
  <c r="BK56" i="33"/>
  <c r="BK77" i="33"/>
  <c r="BK32" i="33"/>
  <c r="BK43" i="33"/>
  <c r="R68" i="29"/>
  <c r="Q68" i="30"/>
  <c r="R47" i="25"/>
  <c r="Q54" i="25"/>
  <c r="AB65" i="32"/>
  <c r="N93" i="33"/>
  <c r="R34" i="31"/>
  <c r="Q42" i="31"/>
  <c r="AP25" i="30"/>
  <c r="AQ25" i="29"/>
  <c r="BV20" i="32"/>
  <c r="Z27" i="29"/>
  <c r="Y27" i="30"/>
  <c r="T17" i="26"/>
  <c r="S32" i="26"/>
  <c r="S77" i="26"/>
  <c r="S18" i="26"/>
  <c r="S63" i="26"/>
  <c r="S43" i="26"/>
  <c r="S56" i="26"/>
  <c r="AR22" i="29"/>
  <c r="AQ22" i="30"/>
  <c r="Y80" i="29"/>
  <c r="X80" i="30"/>
  <c r="L93" i="25"/>
  <c r="L95" i="25"/>
  <c r="L97" i="25"/>
  <c r="C20" i="36"/>
  <c r="U20" i="35"/>
  <c r="T31" i="35"/>
  <c r="AE45" i="33"/>
  <c r="N56" i="25"/>
  <c r="N77" i="25"/>
  <c r="O17" i="25"/>
  <c r="N43" i="25"/>
  <c r="N18" i="25"/>
  <c r="N63" i="25"/>
  <c r="N32" i="25"/>
  <c r="S75" i="29"/>
  <c r="R75" i="30"/>
  <c r="Q53" i="29"/>
  <c r="P53" i="30"/>
  <c r="S34" i="30"/>
  <c r="S79" i="29"/>
  <c r="R79" i="30"/>
  <c r="Q79" i="34"/>
  <c r="P89" i="34"/>
  <c r="P92" i="34"/>
  <c r="P96" i="34"/>
  <c r="N39" i="30"/>
  <c r="L95" i="29"/>
  <c r="L97" i="29"/>
  <c r="I20" i="36"/>
  <c r="S58" i="35"/>
  <c r="R62" i="35"/>
  <c r="L95" i="26"/>
  <c r="L97" i="26"/>
  <c r="D20" i="36"/>
  <c r="L93" i="26"/>
  <c r="Z68" i="32"/>
  <c r="AP45" i="30"/>
  <c r="AQ45" i="29"/>
  <c r="O58" i="34"/>
  <c r="N62" i="34"/>
  <c r="N76" i="29"/>
  <c r="N92" i="29"/>
  <c r="N96" i="29"/>
  <c r="AB65" i="34"/>
  <c r="S88" i="29"/>
  <c r="R88" i="30"/>
  <c r="L95" i="34"/>
  <c r="L97" i="34"/>
  <c r="G20" i="36"/>
  <c r="T82" i="29"/>
  <c r="S82" i="30"/>
  <c r="AX20" i="33"/>
  <c r="AW31" i="33"/>
  <c r="AA70" i="29"/>
  <c r="Z70" i="30"/>
  <c r="P58" i="33"/>
  <c r="O62" i="33"/>
  <c r="O91" i="33"/>
  <c r="R21" i="29"/>
  <c r="Q21" i="30"/>
  <c r="S20" i="34"/>
  <c r="W58" i="30"/>
  <c r="O80" i="25"/>
  <c r="N89" i="25"/>
  <c r="N92" i="25"/>
  <c r="N96" i="25"/>
  <c r="M37" i="30"/>
  <c r="M42" i="30"/>
  <c r="M91" i="30"/>
  <c r="M91" i="29"/>
  <c r="M95" i="29"/>
  <c r="M97" i="29"/>
  <c r="I21" i="36"/>
  <c r="P46" i="29"/>
  <c r="O46" i="30"/>
  <c r="O54" i="30"/>
  <c r="O54" i="29"/>
  <c r="N58" i="26"/>
  <c r="M62" i="26"/>
  <c r="M91" i="26"/>
  <c r="M95" i="26"/>
  <c r="M97" i="26"/>
  <c r="D21" i="36"/>
  <c r="S83" i="29"/>
  <c r="R83" i="30"/>
  <c r="W57" i="31"/>
  <c r="V62" i="31"/>
  <c r="BP45" i="32"/>
  <c r="BO54" i="32"/>
  <c r="AO20" i="29"/>
  <c r="AN20" i="30"/>
  <c r="M93" i="30"/>
  <c r="M95" i="30"/>
  <c r="M97" i="30"/>
  <c r="J21" i="36"/>
  <c r="BQ45" i="32"/>
  <c r="BP54" i="32"/>
  <c r="O93" i="33"/>
  <c r="O95" i="33"/>
  <c r="AA68" i="32"/>
  <c r="AC65" i="32"/>
  <c r="W69" i="32"/>
  <c r="V76" i="32"/>
  <c r="P32" i="34"/>
  <c r="P43" i="34"/>
  <c r="P56" i="34"/>
  <c r="P77" i="34"/>
  <c r="P63" i="34"/>
  <c r="P18" i="34"/>
  <c r="Q17" i="34"/>
  <c r="M95" i="25"/>
  <c r="M97" i="25"/>
  <c r="C21" i="36"/>
  <c r="T79" i="26"/>
  <c r="S89" i="26"/>
  <c r="S92" i="26"/>
  <c r="S96" i="26"/>
  <c r="AG50" i="29"/>
  <c r="AF50" i="30"/>
  <c r="Q73" i="29"/>
  <c r="P73" i="30"/>
  <c r="Q58" i="25"/>
  <c r="P62" i="25"/>
  <c r="R20" i="32"/>
  <c r="Q31" i="32"/>
  <c r="V17" i="29"/>
  <c r="U18" i="29"/>
  <c r="U43" i="29"/>
  <c r="U63" i="29"/>
  <c r="U32" i="29"/>
  <c r="U77" i="29"/>
  <c r="U56" i="29"/>
  <c r="AP20" i="29"/>
  <c r="AO20" i="30"/>
  <c r="T83" i="29"/>
  <c r="S83" i="30"/>
  <c r="X58" i="30"/>
  <c r="Q58" i="33"/>
  <c r="P62" i="33"/>
  <c r="P91" i="33"/>
  <c r="S88" i="30"/>
  <c r="T88" i="29"/>
  <c r="R79" i="25"/>
  <c r="BQ62" i="32"/>
  <c r="BR58" i="32"/>
  <c r="AK65" i="25"/>
  <c r="AJ76" i="25"/>
  <c r="Q59" i="30"/>
  <c r="P62" i="30"/>
  <c r="AD26" i="29"/>
  <c r="AC26" i="30"/>
  <c r="T67" i="29"/>
  <c r="S67" i="30"/>
  <c r="M93" i="26"/>
  <c r="Q46" i="29"/>
  <c r="P46" i="30"/>
  <c r="P54" i="30"/>
  <c r="P54" i="29"/>
  <c r="N37" i="30"/>
  <c r="N91" i="29"/>
  <c r="O39" i="30"/>
  <c r="T34" i="30"/>
  <c r="S75" i="30"/>
  <c r="T75" i="29"/>
  <c r="V20" i="35"/>
  <c r="U31" i="35"/>
  <c r="AS22" i="29"/>
  <c r="AR22" i="30"/>
  <c r="AR25" i="29"/>
  <c r="AQ25" i="30"/>
  <c r="P49" i="31"/>
  <c r="O54" i="31"/>
  <c r="O91" i="31"/>
  <c r="W20" i="26"/>
  <c r="Q36" i="30"/>
  <c r="T47" i="35"/>
  <c r="S54" i="35"/>
  <c r="S45" i="26"/>
  <c r="AR81" i="29"/>
  <c r="AQ81" i="30"/>
  <c r="Y17" i="31"/>
  <c r="X43" i="31"/>
  <c r="X32" i="31"/>
  <c r="W66" i="34"/>
  <c r="Q58" i="29"/>
  <c r="P62" i="29"/>
  <c r="BU54" i="33"/>
  <c r="BU91" i="33"/>
  <c r="R58" i="33"/>
  <c r="S58" i="33"/>
  <c r="T58" i="33"/>
  <c r="U58" i="33"/>
  <c r="V58" i="33"/>
  <c r="V62" i="33"/>
  <c r="V91" i="33"/>
  <c r="V95" i="33"/>
  <c r="AF79" i="35"/>
  <c r="S46" i="31"/>
  <c r="R79" i="32"/>
  <c r="Q89" i="32"/>
  <c r="Q92" i="32"/>
  <c r="V45" i="25"/>
  <c r="AD86" i="29"/>
  <c r="AC86" i="30"/>
  <c r="AQ45" i="30"/>
  <c r="AR45" i="29"/>
  <c r="T58" i="35"/>
  <c r="S62" i="35"/>
  <c r="R79" i="34"/>
  <c r="Q89" i="34"/>
  <c r="Q92" i="34"/>
  <c r="Q96" i="34"/>
  <c r="R53" i="29"/>
  <c r="Q53" i="30"/>
  <c r="O77" i="25"/>
  <c r="O18" i="25"/>
  <c r="P17" i="25"/>
  <c r="O63" i="25"/>
  <c r="O56" i="25"/>
  <c r="O32" i="25"/>
  <c r="O43" i="25"/>
  <c r="AF45" i="33"/>
  <c r="Z80" i="29"/>
  <c r="Y80" i="30"/>
  <c r="AA72" i="29"/>
  <c r="Z72" i="30"/>
  <c r="P24" i="29"/>
  <c r="O24" i="30"/>
  <c r="T70" i="34"/>
  <c r="S76" i="34"/>
  <c r="O69" i="30"/>
  <c r="O76" i="30"/>
  <c r="O92" i="30"/>
  <c r="O96" i="30"/>
  <c r="P21" i="25"/>
  <c r="O31" i="25"/>
  <c r="Z45" i="35"/>
  <c r="CI76" i="33"/>
  <c r="CI92" i="33"/>
  <c r="N42" i="30"/>
  <c r="N91" i="30"/>
  <c r="AQ48" i="29"/>
  <c r="AP48" i="30"/>
  <c r="AB48" i="33"/>
  <c r="AA54" i="33"/>
  <c r="P80" i="35"/>
  <c r="O89" i="35"/>
  <c r="O92" i="35"/>
  <c r="O96" i="35"/>
  <c r="X84" i="29"/>
  <c r="W84" i="30"/>
  <c r="R71" i="29"/>
  <c r="Q71" i="30"/>
  <c r="BP63" i="32"/>
  <c r="BP56" i="32"/>
  <c r="BP43" i="32"/>
  <c r="BP32" i="32"/>
  <c r="BP77" i="32"/>
  <c r="N95" i="35"/>
  <c r="N97" i="35"/>
  <c r="H22" i="36"/>
  <c r="Q85" i="29"/>
  <c r="P85" i="30"/>
  <c r="P89" i="30"/>
  <c r="P89" i="29"/>
  <c r="O17" i="30"/>
  <c r="N56" i="30"/>
  <c r="N77" i="30"/>
  <c r="N32" i="30"/>
  <c r="N43" i="30"/>
  <c r="N18" i="30"/>
  <c r="N63" i="30"/>
  <c r="P69" i="29"/>
  <c r="P76" i="29"/>
  <c r="P92" i="29"/>
  <c r="P96" i="29"/>
  <c r="P80" i="25"/>
  <c r="O89" i="25"/>
  <c r="O92" i="25"/>
  <c r="O96" i="25"/>
  <c r="AY20" i="33"/>
  <c r="AY31" i="33"/>
  <c r="AX31" i="33"/>
  <c r="AA27" i="29"/>
  <c r="Z27" i="30"/>
  <c r="BW20" i="32"/>
  <c r="S34" i="31"/>
  <c r="R42" i="31"/>
  <c r="S68" i="29"/>
  <c r="R68" i="30"/>
  <c r="N93" i="31"/>
  <c r="N95" i="31"/>
  <c r="N97" i="31"/>
  <c r="K22" i="36"/>
  <c r="AB65" i="29"/>
  <c r="AA65" i="30"/>
  <c r="S35" i="30"/>
  <c r="T49" i="29"/>
  <c r="S49" i="30"/>
  <c r="W45" i="34"/>
  <c r="V54" i="34"/>
  <c r="N91" i="25"/>
  <c r="N93" i="25"/>
  <c r="AQ45" i="31"/>
  <c r="Q66" i="29"/>
  <c r="P66" i="30"/>
  <c r="AQ28" i="29"/>
  <c r="AP28" i="30"/>
  <c r="P23" i="29"/>
  <c r="O23" i="30"/>
  <c r="O31" i="30"/>
  <c r="O31" i="29"/>
  <c r="U20" i="25"/>
  <c r="O91" i="35"/>
  <c r="R58" i="32"/>
  <c r="Q62" i="32"/>
  <c r="N43" i="33"/>
  <c r="N56" i="33"/>
  <c r="N63" i="33"/>
  <c r="N77" i="33"/>
  <c r="O17" i="33"/>
  <c r="BM17" i="33"/>
  <c r="N18" i="33"/>
  <c r="BM18" i="33"/>
  <c r="N32" i="33"/>
  <c r="N91" i="34"/>
  <c r="N93" i="34"/>
  <c r="S21" i="29"/>
  <c r="R21" i="30"/>
  <c r="O62" i="34"/>
  <c r="P58" i="34"/>
  <c r="X57" i="31"/>
  <c r="W62" i="31"/>
  <c r="O58" i="26"/>
  <c r="N62" i="26"/>
  <c r="N91" i="26"/>
  <c r="N95" i="26"/>
  <c r="N97" i="26"/>
  <c r="D22" i="36"/>
  <c r="T20" i="34"/>
  <c r="AB70" i="29"/>
  <c r="AA70" i="30"/>
  <c r="U82" i="29"/>
  <c r="T82" i="30"/>
  <c r="AC65" i="34"/>
  <c r="BO65" i="32"/>
  <c r="T79" i="29"/>
  <c r="S79" i="30"/>
  <c r="T18" i="26"/>
  <c r="T63" i="26"/>
  <c r="T32" i="26"/>
  <c r="U17" i="26"/>
  <c r="T43" i="26"/>
  <c r="T56" i="26"/>
  <c r="T77" i="26"/>
  <c r="S47" i="25"/>
  <c r="R54" i="25"/>
  <c r="Y45" i="32"/>
  <c r="X54" i="32"/>
  <c r="Q21" i="26"/>
  <c r="P31" i="26"/>
  <c r="AI63" i="35"/>
  <c r="AI32" i="35"/>
  <c r="AJ17" i="35"/>
  <c r="AI77" i="35"/>
  <c r="AI18" i="35"/>
  <c r="AI56" i="35"/>
  <c r="AI43" i="35"/>
  <c r="O76" i="29"/>
  <c r="O92" i="29"/>
  <c r="O96" i="29"/>
  <c r="AD47" i="30"/>
  <c r="AE47" i="29"/>
  <c r="Z38" i="30"/>
  <c r="CS58" i="33"/>
  <c r="CR62" i="33"/>
  <c r="R56" i="32"/>
  <c r="R43" i="32"/>
  <c r="S17" i="32"/>
  <c r="R77" i="32"/>
  <c r="R63" i="32"/>
  <c r="BQ17" i="32"/>
  <c r="R32" i="32"/>
  <c r="R18" i="32"/>
  <c r="BQ18" i="32"/>
  <c r="AN51" i="30"/>
  <c r="AO51" i="29"/>
  <c r="BL43" i="33"/>
  <c r="BL77" i="33"/>
  <c r="BL32" i="33"/>
  <c r="BL56" i="33"/>
  <c r="BL63" i="33"/>
  <c r="R26" i="34"/>
  <c r="Q31" i="34"/>
  <c r="BP21" i="32"/>
  <c r="BO31" i="32"/>
  <c r="BO91" i="32"/>
  <c r="P47" i="26"/>
  <c r="O54" i="26"/>
  <c r="P91" i="32"/>
  <c r="P93" i="32"/>
  <c r="N93" i="29"/>
  <c r="N95" i="29"/>
  <c r="N97" i="29"/>
  <c r="I22" i="36"/>
  <c r="S26" i="34"/>
  <c r="R31" i="34"/>
  <c r="BP65" i="32"/>
  <c r="BO76" i="32"/>
  <c r="BO92" i="32"/>
  <c r="P96" i="32"/>
  <c r="V82" i="29"/>
  <c r="U82" i="30"/>
  <c r="O62" i="26"/>
  <c r="O91" i="26"/>
  <c r="P58" i="26"/>
  <c r="S58" i="32"/>
  <c r="R62" i="32"/>
  <c r="V20" i="25"/>
  <c r="AB27" i="29"/>
  <c r="AA27" i="30"/>
  <c r="P17" i="30"/>
  <c r="O18" i="30"/>
  <c r="O56" i="30"/>
  <c r="O63" i="30"/>
  <c r="O32" i="30"/>
  <c r="O77" i="30"/>
  <c r="O43" i="30"/>
  <c r="Q80" i="35"/>
  <c r="P89" i="35"/>
  <c r="P92" i="35"/>
  <c r="P96" i="35"/>
  <c r="Q24" i="29"/>
  <c r="P24" i="30"/>
  <c r="P43" i="25"/>
  <c r="P32" i="25"/>
  <c r="P56" i="25"/>
  <c r="P77" i="25"/>
  <c r="P18" i="25"/>
  <c r="Q17" i="25"/>
  <c r="P63" i="25"/>
  <c r="S53" i="29"/>
  <c r="R53" i="30"/>
  <c r="T46" i="31"/>
  <c r="U47" i="35"/>
  <c r="T54" i="35"/>
  <c r="Q49" i="31"/>
  <c r="P54" i="31"/>
  <c r="P91" i="31"/>
  <c r="AD26" i="30"/>
  <c r="AE26" i="29"/>
  <c r="BS58" i="32"/>
  <c r="BR62" i="32"/>
  <c r="AB68" i="32"/>
  <c r="BQ54" i="32"/>
  <c r="BR45" i="32"/>
  <c r="BQ21" i="32"/>
  <c r="BP31" i="32"/>
  <c r="BP91" i="32"/>
  <c r="BP76" i="32"/>
  <c r="BP92" i="32"/>
  <c r="BP93" i="32"/>
  <c r="AO51" i="30"/>
  <c r="AP51" i="29"/>
  <c r="S63" i="32"/>
  <c r="BR17" i="32"/>
  <c r="T17" i="32"/>
  <c r="S43" i="32"/>
  <c r="S77" i="32"/>
  <c r="S18" i="32"/>
  <c r="BR18" i="32"/>
  <c r="S32" i="32"/>
  <c r="S56" i="32"/>
  <c r="CT58" i="33"/>
  <c r="CS62" i="33"/>
  <c r="U63" i="26"/>
  <c r="U32" i="26"/>
  <c r="V17" i="26"/>
  <c r="U77" i="26"/>
  <c r="U43" i="26"/>
  <c r="U18" i="26"/>
  <c r="U56" i="26"/>
  <c r="U79" i="29"/>
  <c r="T79" i="30"/>
  <c r="AD65" i="34"/>
  <c r="AC70" i="29"/>
  <c r="AB70" i="30"/>
  <c r="Y57" i="31"/>
  <c r="X62" i="31"/>
  <c r="O32" i="33"/>
  <c r="O63" i="33"/>
  <c r="BN17" i="33"/>
  <c r="O43" i="33"/>
  <c r="O77" i="33"/>
  <c r="O56" i="33"/>
  <c r="O18" i="33"/>
  <c r="BN18" i="33"/>
  <c r="P17" i="33"/>
  <c r="P91" i="35"/>
  <c r="P95" i="35"/>
  <c r="P97" i="35"/>
  <c r="H24" i="36"/>
  <c r="AQ28" i="30"/>
  <c r="AR28" i="29"/>
  <c r="AC65" i="29"/>
  <c r="AB65" i="30"/>
  <c r="T68" i="29"/>
  <c r="S68" i="30"/>
  <c r="BX20" i="32"/>
  <c r="Q80" i="25"/>
  <c r="P89" i="25"/>
  <c r="P92" i="25"/>
  <c r="P96" i="25"/>
  <c r="Y84" i="29"/>
  <c r="X84" i="30"/>
  <c r="AC48" i="33"/>
  <c r="AB54" i="33"/>
  <c r="U70" i="34"/>
  <c r="T76" i="34"/>
  <c r="AB72" i="29"/>
  <c r="AA72" i="30"/>
  <c r="AG45" i="33"/>
  <c r="S79" i="34"/>
  <c r="R89" i="34"/>
  <c r="R92" i="34"/>
  <c r="R96" i="34"/>
  <c r="AE86" i="29"/>
  <c r="AD86" i="30"/>
  <c r="S79" i="32"/>
  <c r="R89" i="32"/>
  <c r="R92" i="32"/>
  <c r="AG79" i="35"/>
  <c r="X66" i="34"/>
  <c r="Z17" i="31"/>
  <c r="Y32" i="31"/>
  <c r="Y43" i="31"/>
  <c r="T45" i="26"/>
  <c r="X20" i="26"/>
  <c r="AS25" i="29"/>
  <c r="AR25" i="30"/>
  <c r="AT22" i="29"/>
  <c r="AS22" i="30"/>
  <c r="U75" i="29"/>
  <c r="T75" i="30"/>
  <c r="U34" i="30"/>
  <c r="P39" i="30"/>
  <c r="O37" i="30"/>
  <c r="U67" i="29"/>
  <c r="T67" i="30"/>
  <c r="Q62" i="33"/>
  <c r="Q91" i="33"/>
  <c r="U83" i="29"/>
  <c r="T83" i="30"/>
  <c r="Q91" i="32"/>
  <c r="Q93" i="32"/>
  <c r="X69" i="32"/>
  <c r="W76" i="32"/>
  <c r="AD65" i="32"/>
  <c r="BQ63" i="32"/>
  <c r="BQ56" i="32"/>
  <c r="BQ43" i="32"/>
  <c r="BQ77" i="32"/>
  <c r="BQ32" i="32"/>
  <c r="AK17" i="35"/>
  <c r="AJ43" i="35"/>
  <c r="AJ56" i="35"/>
  <c r="AJ18" i="35"/>
  <c r="AJ77" i="35"/>
  <c r="AJ32" i="35"/>
  <c r="AJ63" i="35"/>
  <c r="Z45" i="32"/>
  <c r="Y54" i="32"/>
  <c r="P62" i="34"/>
  <c r="Q58" i="34"/>
  <c r="T21" i="29"/>
  <c r="S21" i="30"/>
  <c r="Q23" i="29"/>
  <c r="P23" i="30"/>
  <c r="P31" i="29"/>
  <c r="AR45" i="31"/>
  <c r="X45" i="34"/>
  <c r="W54" i="34"/>
  <c r="T35" i="30"/>
  <c r="R85" i="29"/>
  <c r="Q85" i="30"/>
  <c r="Q89" i="30"/>
  <c r="Q89" i="29"/>
  <c r="AK96" i="33"/>
  <c r="Q21" i="25"/>
  <c r="P31" i="25"/>
  <c r="AA80" i="29"/>
  <c r="Z80" i="30"/>
  <c r="W45" i="25"/>
  <c r="R36" i="30"/>
  <c r="O95" i="31"/>
  <c r="O97" i="31"/>
  <c r="K23" i="36"/>
  <c r="O93" i="31"/>
  <c r="AL65" i="25"/>
  <c r="AK76" i="25"/>
  <c r="U88" i="29"/>
  <c r="T88" i="30"/>
  <c r="S20" i="32"/>
  <c r="R31" i="32"/>
  <c r="R73" i="29"/>
  <c r="Q73" i="30"/>
  <c r="U79" i="26"/>
  <c r="T89" i="26"/>
  <c r="T92" i="26"/>
  <c r="T96" i="26"/>
  <c r="U20" i="34"/>
  <c r="N95" i="34"/>
  <c r="N97" i="34"/>
  <c r="G22" i="36"/>
  <c r="Q69" i="29"/>
  <c r="P69" i="30"/>
  <c r="R71" i="30"/>
  <c r="S71" i="29"/>
  <c r="AQ48" i="30"/>
  <c r="AR48" i="29"/>
  <c r="T62" i="35"/>
  <c r="U58" i="35"/>
  <c r="BV54" i="33"/>
  <c r="BV91" i="33"/>
  <c r="R58" i="29"/>
  <c r="Q62" i="29"/>
  <c r="AS81" i="29"/>
  <c r="AR81" i="30"/>
  <c r="Y58" i="30"/>
  <c r="Q43" i="34"/>
  <c r="Q77" i="34"/>
  <c r="Q63" i="34"/>
  <c r="Q18" i="34"/>
  <c r="Q32" i="34"/>
  <c r="Q56" i="34"/>
  <c r="R17" i="34"/>
  <c r="BO93" i="32"/>
  <c r="AA38" i="30"/>
  <c r="R21" i="26"/>
  <c r="Q31" i="26"/>
  <c r="T47" i="25"/>
  <c r="S54" i="25"/>
  <c r="O91" i="34"/>
  <c r="BM63" i="33"/>
  <c r="BM56" i="33"/>
  <c r="BM32" i="33"/>
  <c r="BM77" i="33"/>
  <c r="BM43" i="33"/>
  <c r="O91" i="29"/>
  <c r="R66" i="29"/>
  <c r="Q66" i="30"/>
  <c r="Q76" i="29"/>
  <c r="Q92" i="29"/>
  <c r="Q96" i="29"/>
  <c r="O91" i="25"/>
  <c r="O93" i="25"/>
  <c r="U49" i="29"/>
  <c r="T49" i="30"/>
  <c r="N93" i="30"/>
  <c r="N95" i="30"/>
  <c r="N97" i="30"/>
  <c r="J22" i="36"/>
  <c r="AA45" i="35"/>
  <c r="AS45" i="29"/>
  <c r="AR45" i="30"/>
  <c r="W20" i="35"/>
  <c r="V31" i="35"/>
  <c r="O42" i="30"/>
  <c r="O91" i="30"/>
  <c r="R46" i="29"/>
  <c r="Q46" i="30"/>
  <c r="Q54" i="30"/>
  <c r="Q54" i="29"/>
  <c r="R59" i="30"/>
  <c r="Q62" i="30"/>
  <c r="S79" i="25"/>
  <c r="P93" i="33"/>
  <c r="P95" i="33"/>
  <c r="AP20" i="30"/>
  <c r="AQ20" i="29"/>
  <c r="V56" i="29"/>
  <c r="V43" i="29"/>
  <c r="V63" i="29"/>
  <c r="W17" i="29"/>
  <c r="V32" i="29"/>
  <c r="V77" i="29"/>
  <c r="V18" i="29"/>
  <c r="R58" i="25"/>
  <c r="Q62" i="25"/>
  <c r="AG50" i="30"/>
  <c r="AH50" i="29"/>
  <c r="Q47" i="26"/>
  <c r="P54" i="26"/>
  <c r="AF47" i="29"/>
  <c r="AE47" i="30"/>
  <c r="P76" i="30"/>
  <c r="P92" i="30"/>
  <c r="P96" i="30"/>
  <c r="T34" i="31"/>
  <c r="S42" i="31"/>
  <c r="O95" i="25"/>
  <c r="O97" i="25"/>
  <c r="C23" i="36"/>
  <c r="O93" i="30"/>
  <c r="O95" i="30"/>
  <c r="O97" i="30"/>
  <c r="J23" i="36"/>
  <c r="T79" i="25"/>
  <c r="S21" i="26"/>
  <c r="R31" i="26"/>
  <c r="T20" i="32"/>
  <c r="S31" i="32"/>
  <c r="S62" i="32"/>
  <c r="S91" i="32"/>
  <c r="S89" i="32"/>
  <c r="S92" i="32"/>
  <c r="S93" i="32"/>
  <c r="S36" i="30"/>
  <c r="Z57" i="31"/>
  <c r="Y62" i="31"/>
  <c r="AD70" i="29"/>
  <c r="AC70" i="30"/>
  <c r="BS45" i="32"/>
  <c r="BR54" i="32"/>
  <c r="R49" i="31"/>
  <c r="Q54" i="31"/>
  <c r="Q91" i="31"/>
  <c r="U46" i="31"/>
  <c r="Q77" i="25"/>
  <c r="Q63" i="25"/>
  <c r="Q56" i="25"/>
  <c r="Q18" i="25"/>
  <c r="R17" i="25"/>
  <c r="Q32" i="25"/>
  <c r="Q43" i="25"/>
  <c r="AF47" i="30"/>
  <c r="AG47" i="29"/>
  <c r="X17" i="29"/>
  <c r="W18" i="29"/>
  <c r="W77" i="29"/>
  <c r="W56" i="29"/>
  <c r="W43" i="29"/>
  <c r="W63" i="29"/>
  <c r="W32" i="29"/>
  <c r="S59" i="30"/>
  <c r="R62" i="30"/>
  <c r="R66" i="30"/>
  <c r="S66" i="29"/>
  <c r="U47" i="25"/>
  <c r="T54" i="25"/>
  <c r="V58" i="35"/>
  <c r="U62" i="35"/>
  <c r="V20" i="34"/>
  <c r="U34" i="31"/>
  <c r="T42" i="31"/>
  <c r="AR20" i="29"/>
  <c r="AQ20" i="30"/>
  <c r="S46" i="29"/>
  <c r="R54" i="29"/>
  <c r="R46" i="30"/>
  <c r="R54" i="30"/>
  <c r="X20" i="35"/>
  <c r="W31" i="35"/>
  <c r="O93" i="34"/>
  <c r="O95" i="34"/>
  <c r="O97" i="34"/>
  <c r="G23" i="36"/>
  <c r="AB38" i="30"/>
  <c r="Z58" i="30"/>
  <c r="S58" i="29"/>
  <c r="R62" i="29"/>
  <c r="R91" i="32"/>
  <c r="R93" i="32"/>
  <c r="X45" i="25"/>
  <c r="S85" i="29"/>
  <c r="R85" i="30"/>
  <c r="R89" i="30"/>
  <c r="R89" i="29"/>
  <c r="U35" i="30"/>
  <c r="AS45" i="31"/>
  <c r="AE65" i="32"/>
  <c r="R62" i="33"/>
  <c r="R91" i="33"/>
  <c r="R95" i="33"/>
  <c r="V34" i="30"/>
  <c r="AU22" i="29"/>
  <c r="AT22" i="30"/>
  <c r="Y20" i="26"/>
  <c r="Y66" i="34"/>
  <c r="T79" i="32"/>
  <c r="AD48" i="33"/>
  <c r="AC54" i="33"/>
  <c r="R80" i="25"/>
  <c r="Q89" i="25"/>
  <c r="Q92" i="25"/>
  <c r="Q96" i="25"/>
  <c r="AD65" i="29"/>
  <c r="AC65" i="30"/>
  <c r="P93" i="35"/>
  <c r="BN43" i="33"/>
  <c r="BN63" i="33"/>
  <c r="BN77" i="33"/>
  <c r="BN56" i="33"/>
  <c r="BN32" i="33"/>
  <c r="W17" i="26"/>
  <c r="V18" i="26"/>
  <c r="V43" i="26"/>
  <c r="V56" i="26"/>
  <c r="V32" i="26"/>
  <c r="V77" i="26"/>
  <c r="V63" i="26"/>
  <c r="U17" i="32"/>
  <c r="T43" i="32"/>
  <c r="T63" i="32"/>
  <c r="T18" i="32"/>
  <c r="BS18" i="32"/>
  <c r="BS17" i="32"/>
  <c r="T77" i="32"/>
  <c r="T32" i="32"/>
  <c r="T56" i="32"/>
  <c r="AC68" i="32"/>
  <c r="AE26" i="30"/>
  <c r="AF26" i="29"/>
  <c r="P93" i="31"/>
  <c r="P95" i="31"/>
  <c r="P97" i="31"/>
  <c r="K24" i="36"/>
  <c r="R80" i="35"/>
  <c r="Q89" i="35"/>
  <c r="Q92" i="35"/>
  <c r="Q96" i="35"/>
  <c r="Q17" i="30"/>
  <c r="P32" i="30"/>
  <c r="P43" i="30"/>
  <c r="P56" i="30"/>
  <c r="P63" i="30"/>
  <c r="P18" i="30"/>
  <c r="P77" i="30"/>
  <c r="W20" i="25"/>
  <c r="BQ65" i="32"/>
  <c r="Q96" i="32"/>
  <c r="R47" i="26"/>
  <c r="Q54" i="26"/>
  <c r="AS48" i="29"/>
  <c r="AR48" i="30"/>
  <c r="AM65" i="25"/>
  <c r="AL76" i="25"/>
  <c r="V67" i="29"/>
  <c r="U67" i="30"/>
  <c r="U45" i="26"/>
  <c r="T79" i="34"/>
  <c r="S89" i="34"/>
  <c r="S92" i="34"/>
  <c r="S96" i="34"/>
  <c r="V70" i="34"/>
  <c r="U76" i="34"/>
  <c r="U68" i="29"/>
  <c r="T68" i="30"/>
  <c r="AS28" i="29"/>
  <c r="AR28" i="30"/>
  <c r="Q91" i="35"/>
  <c r="Q93" i="35"/>
  <c r="BR32" i="32"/>
  <c r="BR63" i="32"/>
  <c r="BR77" i="32"/>
  <c r="BR43" i="32"/>
  <c r="BR56" i="32"/>
  <c r="S58" i="25"/>
  <c r="R62" i="25"/>
  <c r="Q69" i="30"/>
  <c r="Q76" i="30"/>
  <c r="Q92" i="30"/>
  <c r="Q96" i="30"/>
  <c r="AT81" i="29"/>
  <c r="AS81" i="30"/>
  <c r="BW54" i="33"/>
  <c r="BW91" i="33"/>
  <c r="R69" i="29"/>
  <c r="P91" i="25"/>
  <c r="P93" i="25"/>
  <c r="Y45" i="34"/>
  <c r="X54" i="34"/>
  <c r="P31" i="30"/>
  <c r="U21" i="29"/>
  <c r="T21" i="30"/>
  <c r="AA45" i="32"/>
  <c r="Z54" i="32"/>
  <c r="AK32" i="35"/>
  <c r="AK56" i="35"/>
  <c r="AL17" i="35"/>
  <c r="AK18" i="35"/>
  <c r="AK43" i="35"/>
  <c r="AK77" i="35"/>
  <c r="AK63" i="35"/>
  <c r="Y69" i="32"/>
  <c r="X76" i="32"/>
  <c r="V83" i="29"/>
  <c r="U83" i="30"/>
  <c r="V75" i="29"/>
  <c r="U75" i="30"/>
  <c r="AS25" i="30"/>
  <c r="AT25" i="29"/>
  <c r="AA17" i="31"/>
  <c r="Z43" i="31"/>
  <c r="Z32" i="31"/>
  <c r="AH79" i="35"/>
  <c r="AE86" i="30"/>
  <c r="AF86" i="29"/>
  <c r="Z84" i="29"/>
  <c r="Y84" i="30"/>
  <c r="Q17" i="33"/>
  <c r="P63" i="33"/>
  <c r="P77" i="33"/>
  <c r="P43" i="33"/>
  <c r="P18" i="33"/>
  <c r="BO18" i="33"/>
  <c r="BO17" i="33"/>
  <c r="P56" i="33"/>
  <c r="P32" i="33"/>
  <c r="P91" i="34"/>
  <c r="P95" i="34"/>
  <c r="P97" i="34"/>
  <c r="G24" i="36"/>
  <c r="V79" i="29"/>
  <c r="U79" i="30"/>
  <c r="BR21" i="32"/>
  <c r="BQ31" i="32"/>
  <c r="BQ91" i="32"/>
  <c r="R24" i="29"/>
  <c r="Q24" i="30"/>
  <c r="AC27" i="29"/>
  <c r="AB27" i="30"/>
  <c r="T58" i="32"/>
  <c r="W82" i="29"/>
  <c r="V82" i="30"/>
  <c r="V79" i="26"/>
  <c r="U89" i="26"/>
  <c r="U92" i="26"/>
  <c r="U96" i="26"/>
  <c r="AB80" i="29"/>
  <c r="AA80" i="30"/>
  <c r="Q39" i="30"/>
  <c r="CU58" i="33"/>
  <c r="CT62" i="33"/>
  <c r="V49" i="29"/>
  <c r="U49" i="30"/>
  <c r="AI50" i="29"/>
  <c r="AH50" i="30"/>
  <c r="AT45" i="29"/>
  <c r="AS45" i="30"/>
  <c r="AB45" i="35"/>
  <c r="R63" i="34"/>
  <c r="R43" i="34"/>
  <c r="S17" i="34"/>
  <c r="R56" i="34"/>
  <c r="R32" i="34"/>
  <c r="R18" i="34"/>
  <c r="R77" i="34"/>
  <c r="T71" i="29"/>
  <c r="S71" i="30"/>
  <c r="S73" i="29"/>
  <c r="R73" i="30"/>
  <c r="V88" i="29"/>
  <c r="U88" i="30"/>
  <c r="R21" i="25"/>
  <c r="Q31" i="25"/>
  <c r="R23" i="29"/>
  <c r="Q23" i="30"/>
  <c r="Q31" i="30"/>
  <c r="Q31" i="29"/>
  <c r="Q62" i="34"/>
  <c r="R58" i="34"/>
  <c r="P37" i="30"/>
  <c r="P42" i="30"/>
  <c r="P91" i="29"/>
  <c r="AH45" i="33"/>
  <c r="AC72" i="29"/>
  <c r="AB72" i="30"/>
  <c r="BY20" i="32"/>
  <c r="Q91" i="34"/>
  <c r="AE65" i="34"/>
  <c r="AP51" i="30"/>
  <c r="AQ51" i="29"/>
  <c r="BT58" i="32"/>
  <c r="BS62" i="32"/>
  <c r="V47" i="35"/>
  <c r="U54" i="35"/>
  <c r="S53" i="30"/>
  <c r="T53" i="29"/>
  <c r="Q58" i="26"/>
  <c r="P62" i="26"/>
  <c r="P91" i="26"/>
  <c r="T26" i="34"/>
  <c r="S31" i="34"/>
  <c r="P95" i="29"/>
  <c r="P97" i="29"/>
  <c r="I24" i="36"/>
  <c r="P93" i="29"/>
  <c r="Q62" i="26"/>
  <c r="Q91" i="26"/>
  <c r="Q95" i="26"/>
  <c r="Q97" i="26"/>
  <c r="D25" i="36"/>
  <c r="AF65" i="34"/>
  <c r="W49" i="29"/>
  <c r="V49" i="30"/>
  <c r="AA84" i="29"/>
  <c r="Z84" i="30"/>
  <c r="AI79" i="35"/>
  <c r="AB17" i="31"/>
  <c r="AA43" i="31"/>
  <c r="AA32" i="31"/>
  <c r="V75" i="30"/>
  <c r="W75" i="29"/>
  <c r="Z69" i="32"/>
  <c r="Y76" i="32"/>
  <c r="S69" i="29"/>
  <c r="R69" i="30"/>
  <c r="W70" i="34"/>
  <c r="V76" i="34"/>
  <c r="AS48" i="30"/>
  <c r="AT48" i="29"/>
  <c r="R17" i="30"/>
  <c r="Q18" i="30"/>
  <c r="Q63" i="30"/>
  <c r="Q77" i="30"/>
  <c r="Q43" i="30"/>
  <c r="Q32" i="30"/>
  <c r="Q56" i="30"/>
  <c r="AE65" i="29"/>
  <c r="AD65" i="30"/>
  <c r="AE48" i="33"/>
  <c r="AD54" i="33"/>
  <c r="W34" i="30"/>
  <c r="V35" i="30"/>
  <c r="Y45" i="25"/>
  <c r="AC38" i="30"/>
  <c r="R76" i="29"/>
  <c r="R92" i="29"/>
  <c r="R96" i="29"/>
  <c r="AD70" i="30"/>
  <c r="AE70" i="29"/>
  <c r="S23" i="29"/>
  <c r="R23" i="30"/>
  <c r="R31" i="29"/>
  <c r="W47" i="35"/>
  <c r="V54" i="35"/>
  <c r="R62" i="34"/>
  <c r="R91" i="34"/>
  <c r="R93" i="34"/>
  <c r="Q37" i="30"/>
  <c r="Q91" i="29"/>
  <c r="AJ50" i="29"/>
  <c r="AI50" i="30"/>
  <c r="W79" i="26"/>
  <c r="V89" i="26"/>
  <c r="V92" i="26"/>
  <c r="V96" i="26"/>
  <c r="U53" i="29"/>
  <c r="T53" i="30"/>
  <c r="AD72" i="29"/>
  <c r="AC72" i="30"/>
  <c r="S21" i="25"/>
  <c r="R31" i="25"/>
  <c r="T73" i="29"/>
  <c r="S73" i="30"/>
  <c r="U71" i="29"/>
  <c r="T71" i="30"/>
  <c r="CV58" i="33"/>
  <c r="CU62" i="33"/>
  <c r="U58" i="32"/>
  <c r="T62" i="32"/>
  <c r="S24" i="29"/>
  <c r="R24" i="30"/>
  <c r="T58" i="25"/>
  <c r="S62" i="25"/>
  <c r="V45" i="26"/>
  <c r="X20" i="25"/>
  <c r="T85" i="29"/>
  <c r="S85" i="30"/>
  <c r="S89" i="30"/>
  <c r="S89" i="29"/>
  <c r="Q91" i="25"/>
  <c r="Y20" i="35"/>
  <c r="X31" i="35"/>
  <c r="AS20" i="29"/>
  <c r="AR20" i="30"/>
  <c r="W20" i="34"/>
  <c r="V47" i="25"/>
  <c r="U54" i="25"/>
  <c r="T59" i="30"/>
  <c r="S62" i="30"/>
  <c r="Y17" i="29"/>
  <c r="X18" i="29"/>
  <c r="X63" i="29"/>
  <c r="X43" i="29"/>
  <c r="X77" i="29"/>
  <c r="X56" i="29"/>
  <c r="X32" i="29"/>
  <c r="S49" i="31"/>
  <c r="R54" i="31"/>
  <c r="R91" i="31"/>
  <c r="T36" i="30"/>
  <c r="T21" i="26"/>
  <c r="S31" i="26"/>
  <c r="U26" i="34"/>
  <c r="T31" i="34"/>
  <c r="Q42" i="30"/>
  <c r="AC80" i="29"/>
  <c r="AB80" i="30"/>
  <c r="W79" i="29"/>
  <c r="V79" i="30"/>
  <c r="Z45" i="34"/>
  <c r="Y54" i="34"/>
  <c r="AT81" i="30"/>
  <c r="AU81" i="29"/>
  <c r="R39" i="30"/>
  <c r="X82" i="29"/>
  <c r="W82" i="30"/>
  <c r="AD27" i="29"/>
  <c r="AC27" i="30"/>
  <c r="BS21" i="32"/>
  <c r="BR31" i="32"/>
  <c r="BR91" i="32"/>
  <c r="P93" i="34"/>
  <c r="BO63" i="33"/>
  <c r="BO77" i="33"/>
  <c r="BO56" i="33"/>
  <c r="BO43" i="33"/>
  <c r="BO32" i="33"/>
  <c r="AF86" i="30"/>
  <c r="AG86" i="29"/>
  <c r="AT25" i="30"/>
  <c r="AU25" i="29"/>
  <c r="V21" i="29"/>
  <c r="U21" i="30"/>
  <c r="P95" i="25"/>
  <c r="P97" i="25"/>
  <c r="C24" i="36"/>
  <c r="Q95" i="35"/>
  <c r="Q97" i="35"/>
  <c r="H25" i="36"/>
  <c r="AF26" i="30"/>
  <c r="AG26" i="29"/>
  <c r="BS43" i="32"/>
  <c r="BS32" i="32"/>
  <c r="BS56" i="32"/>
  <c r="BS77" i="32"/>
  <c r="BS63" i="32"/>
  <c r="V17" i="32"/>
  <c r="U43" i="32"/>
  <c r="U77" i="32"/>
  <c r="U18" i="32"/>
  <c r="BT18" i="32"/>
  <c r="U63" i="32"/>
  <c r="U56" i="32"/>
  <c r="U32" i="32"/>
  <c r="BT17" i="32"/>
  <c r="W63" i="26"/>
  <c r="W32" i="26"/>
  <c r="W56" i="26"/>
  <c r="W43" i="26"/>
  <c r="X17" i="26"/>
  <c r="W18" i="26"/>
  <c r="W77" i="26"/>
  <c r="Z66" i="34"/>
  <c r="AU22" i="30"/>
  <c r="AV22" i="29"/>
  <c r="R93" i="33"/>
  <c r="V34" i="31"/>
  <c r="U42" i="31"/>
  <c r="W58" i="35"/>
  <c r="V62" i="35"/>
  <c r="T66" i="29"/>
  <c r="S66" i="30"/>
  <c r="S76" i="29"/>
  <c r="S92" i="29"/>
  <c r="S96" i="29"/>
  <c r="V46" i="31"/>
  <c r="BS54" i="32"/>
  <c r="BT45" i="32"/>
  <c r="U20" i="32"/>
  <c r="T31" i="32"/>
  <c r="T91" i="32"/>
  <c r="U79" i="25"/>
  <c r="BU58" i="32"/>
  <c r="BT62" i="32"/>
  <c r="Q91" i="30"/>
  <c r="S43" i="34"/>
  <c r="S18" i="34"/>
  <c r="S32" i="34"/>
  <c r="S63" i="34"/>
  <c r="S56" i="34"/>
  <c r="T17" i="34"/>
  <c r="S77" i="34"/>
  <c r="AT45" i="30"/>
  <c r="AU45" i="29"/>
  <c r="AT28" i="29"/>
  <c r="AS28" i="30"/>
  <c r="BQ76" i="32"/>
  <c r="BQ92" i="32"/>
  <c r="R96" i="32"/>
  <c r="BR65" i="32"/>
  <c r="AD68" i="32"/>
  <c r="T58" i="29"/>
  <c r="S62" i="29"/>
  <c r="AG47" i="30"/>
  <c r="AH47" i="29"/>
  <c r="AR51" i="29"/>
  <c r="AQ51" i="30"/>
  <c r="BZ20" i="32"/>
  <c r="AI45" i="33"/>
  <c r="S58" i="34"/>
  <c r="W88" i="29"/>
  <c r="V88" i="30"/>
  <c r="AC45" i="35"/>
  <c r="R58" i="26"/>
  <c r="Q63" i="33"/>
  <c r="Q18" i="33"/>
  <c r="BP18" i="33"/>
  <c r="R17" i="33"/>
  <c r="Q56" i="33"/>
  <c r="Q32" i="33"/>
  <c r="Q77" i="33"/>
  <c r="Q43" i="33"/>
  <c r="BP17" i="33"/>
  <c r="W83" i="29"/>
  <c r="V83" i="30"/>
  <c r="AL56" i="35"/>
  <c r="AL18" i="35"/>
  <c r="AL77" i="35"/>
  <c r="AL43" i="35"/>
  <c r="AM17" i="35"/>
  <c r="AL32" i="35"/>
  <c r="AL63" i="35"/>
  <c r="AB45" i="32"/>
  <c r="AA54" i="32"/>
  <c r="P91" i="30"/>
  <c r="BY46" i="33"/>
  <c r="R91" i="35"/>
  <c r="R95" i="35"/>
  <c r="V68" i="29"/>
  <c r="U68" i="30"/>
  <c r="U79" i="34"/>
  <c r="T89" i="34"/>
  <c r="T92" i="34"/>
  <c r="T96" i="34"/>
  <c r="W67" i="29"/>
  <c r="V67" i="30"/>
  <c r="AN65" i="25"/>
  <c r="AM76" i="25"/>
  <c r="S47" i="26"/>
  <c r="R54" i="26"/>
  <c r="S80" i="35"/>
  <c r="R89" i="35"/>
  <c r="R92" i="35"/>
  <c r="R96" i="35"/>
  <c r="S80" i="25"/>
  <c r="R89" i="25"/>
  <c r="R92" i="25"/>
  <c r="R96" i="25"/>
  <c r="U79" i="32"/>
  <c r="T89" i="32"/>
  <c r="T92" i="32"/>
  <c r="Z20" i="26"/>
  <c r="S62" i="33"/>
  <c r="S91" i="33"/>
  <c r="AF65" i="32"/>
  <c r="AT45" i="31"/>
  <c r="R95" i="32"/>
  <c r="R97" i="32"/>
  <c r="E26" i="36"/>
  <c r="AA58" i="30"/>
  <c r="T46" i="29"/>
  <c r="S46" i="30"/>
  <c r="S54" i="30"/>
  <c r="S54" i="29"/>
  <c r="R76" i="30"/>
  <c r="R92" i="30"/>
  <c r="R96" i="30"/>
  <c r="R63" i="25"/>
  <c r="R32" i="25"/>
  <c r="S17" i="25"/>
  <c r="R43" i="25"/>
  <c r="R56" i="25"/>
  <c r="R77" i="25"/>
  <c r="R18" i="25"/>
  <c r="Q93" i="31"/>
  <c r="Q95" i="31"/>
  <c r="Q97" i="31"/>
  <c r="K25" i="36"/>
  <c r="AA57" i="31"/>
  <c r="Z62" i="31"/>
  <c r="Q93" i="29"/>
  <c r="Q95" i="29"/>
  <c r="Q97" i="29"/>
  <c r="I25" i="36"/>
  <c r="R62" i="26"/>
  <c r="R91" i="26"/>
  <c r="R77" i="33"/>
  <c r="R18" i="33"/>
  <c r="BQ18" i="33"/>
  <c r="S17" i="33"/>
  <c r="R56" i="33"/>
  <c r="BQ17" i="33"/>
  <c r="R43" i="33"/>
  <c r="R32" i="33"/>
  <c r="R63" i="33"/>
  <c r="AD45" i="35"/>
  <c r="AJ45" i="33"/>
  <c r="AS51" i="29"/>
  <c r="AR51" i="30"/>
  <c r="T93" i="32"/>
  <c r="W34" i="31"/>
  <c r="V42" i="31"/>
  <c r="AA66" i="34"/>
  <c r="BR76" i="32"/>
  <c r="BR92" i="32"/>
  <c r="BR93" i="32"/>
  <c r="AU81" i="30"/>
  <c r="AV81" i="29"/>
  <c r="AD80" i="29"/>
  <c r="AC80" i="30"/>
  <c r="V26" i="34"/>
  <c r="U31" i="34"/>
  <c r="AD72" i="30"/>
  <c r="AE72" i="29"/>
  <c r="R91" i="29"/>
  <c r="R95" i="29"/>
  <c r="R97" i="29"/>
  <c r="I26" i="36"/>
  <c r="AF48" i="33"/>
  <c r="AE54" i="33"/>
  <c r="AT48" i="30"/>
  <c r="AU48" i="29"/>
  <c r="Q93" i="26"/>
  <c r="AA20" i="26"/>
  <c r="R97" i="35"/>
  <c r="H26" i="36"/>
  <c r="R93" i="35"/>
  <c r="P93" i="30"/>
  <c r="P95" i="30"/>
  <c r="P97" i="30"/>
  <c r="J24" i="36"/>
  <c r="X83" i="29"/>
  <c r="W83" i="30"/>
  <c r="S58" i="26"/>
  <c r="AB58" i="30"/>
  <c r="AU45" i="31"/>
  <c r="T62" i="33"/>
  <c r="T91" i="33"/>
  <c r="V79" i="32"/>
  <c r="U89" i="32"/>
  <c r="U92" i="32"/>
  <c r="T80" i="35"/>
  <c r="S89" i="35"/>
  <c r="S92" i="35"/>
  <c r="S96" i="35"/>
  <c r="AN76" i="25"/>
  <c r="AO65" i="25"/>
  <c r="V79" i="34"/>
  <c r="U89" i="34"/>
  <c r="U92" i="34"/>
  <c r="U96" i="34"/>
  <c r="S91" i="35"/>
  <c r="BP32" i="33"/>
  <c r="BP43" i="33"/>
  <c r="BP56" i="33"/>
  <c r="BP63" i="33"/>
  <c r="BP77" i="33"/>
  <c r="AI47" i="29"/>
  <c r="AH47" i="30"/>
  <c r="U58" i="29"/>
  <c r="T62" i="29"/>
  <c r="AE68" i="32"/>
  <c r="AU28" i="29"/>
  <c r="AT28" i="30"/>
  <c r="Q93" i="30"/>
  <c r="Q95" i="30"/>
  <c r="Q97" i="30"/>
  <c r="J25" i="36"/>
  <c r="V79" i="25"/>
  <c r="S69" i="30"/>
  <c r="S76" i="30"/>
  <c r="S92" i="30"/>
  <c r="S96" i="30"/>
  <c r="X56" i="26"/>
  <c r="X43" i="26"/>
  <c r="Y17" i="26"/>
  <c r="X18" i="26"/>
  <c r="X32" i="26"/>
  <c r="X63" i="26"/>
  <c r="X77" i="26"/>
  <c r="AH26" i="29"/>
  <c r="AG26" i="30"/>
  <c r="AH86" i="29"/>
  <c r="AG86" i="30"/>
  <c r="AD27" i="30"/>
  <c r="AE27" i="29"/>
  <c r="S39" i="30"/>
  <c r="AA45" i="34"/>
  <c r="Z54" i="34"/>
  <c r="T49" i="31"/>
  <c r="S54" i="31"/>
  <c r="S91" i="31"/>
  <c r="Z17" i="29"/>
  <c r="Y32" i="29"/>
  <c r="Y77" i="29"/>
  <c r="Y18" i="29"/>
  <c r="Y63" i="29"/>
  <c r="Y56" i="29"/>
  <c r="Y43" i="29"/>
  <c r="Z20" i="35"/>
  <c r="Y31" i="35"/>
  <c r="W45" i="26"/>
  <c r="T62" i="25"/>
  <c r="U58" i="25"/>
  <c r="U73" i="29"/>
  <c r="T73" i="30"/>
  <c r="AJ50" i="30"/>
  <c r="AK50" i="29"/>
  <c r="R37" i="30"/>
  <c r="X47" i="35"/>
  <c r="W54" i="35"/>
  <c r="AD38" i="30"/>
  <c r="W35" i="30"/>
  <c r="AF65" i="29"/>
  <c r="AE65" i="30"/>
  <c r="S17" i="30"/>
  <c r="R56" i="30"/>
  <c r="R32" i="30"/>
  <c r="R43" i="30"/>
  <c r="R18" i="30"/>
  <c r="R63" i="30"/>
  <c r="R77" i="30"/>
  <c r="X70" i="34"/>
  <c r="W76" i="34"/>
  <c r="BQ93" i="32"/>
  <c r="AG65" i="34"/>
  <c r="AC45" i="32"/>
  <c r="AB54" i="32"/>
  <c r="AM32" i="35"/>
  <c r="AM56" i="35"/>
  <c r="AM18" i="35"/>
  <c r="AM43" i="35"/>
  <c r="AM63" i="35"/>
  <c r="AM77" i="35"/>
  <c r="AN17" i="35"/>
  <c r="W21" i="29"/>
  <c r="V21" i="30"/>
  <c r="W47" i="25"/>
  <c r="V54" i="25"/>
  <c r="U85" i="29"/>
  <c r="T85" i="30"/>
  <c r="T89" i="30"/>
  <c r="T89" i="29"/>
  <c r="AA69" i="32"/>
  <c r="Z76" i="32"/>
  <c r="AG65" i="32"/>
  <c r="T80" i="25"/>
  <c r="S89" i="25"/>
  <c r="S92" i="25"/>
  <c r="S96" i="25"/>
  <c r="T47" i="26"/>
  <c r="S54" i="26"/>
  <c r="X67" i="29"/>
  <c r="W67" i="30"/>
  <c r="V68" i="30"/>
  <c r="W68" i="29"/>
  <c r="BZ46" i="33"/>
  <c r="BY54" i="33"/>
  <c r="BY91" i="33"/>
  <c r="AU45" i="30"/>
  <c r="AV45" i="29"/>
  <c r="BV58" i="32"/>
  <c r="BU62" i="32"/>
  <c r="V20" i="32"/>
  <c r="U31" i="32"/>
  <c r="U62" i="32"/>
  <c r="U91" i="32"/>
  <c r="W46" i="31"/>
  <c r="AW22" i="29"/>
  <c r="AV22" i="30"/>
  <c r="BT56" i="32"/>
  <c r="BT43" i="32"/>
  <c r="BT32" i="32"/>
  <c r="BT77" i="32"/>
  <c r="BT63" i="32"/>
  <c r="V18" i="32"/>
  <c r="BU18" i="32"/>
  <c r="V32" i="32"/>
  <c r="V77" i="32"/>
  <c r="V56" i="32"/>
  <c r="W17" i="32"/>
  <c r="V63" i="32"/>
  <c r="BU17" i="32"/>
  <c r="V43" i="32"/>
  <c r="AU25" i="30"/>
  <c r="AV25" i="29"/>
  <c r="BT21" i="32"/>
  <c r="BS31" i="32"/>
  <c r="BS91" i="32"/>
  <c r="T95" i="32"/>
  <c r="BS65" i="32"/>
  <c r="BS76" i="32"/>
  <c r="BS92" i="32"/>
  <c r="T96" i="32"/>
  <c r="T97" i="32"/>
  <c r="E28" i="36"/>
  <c r="Y82" i="29"/>
  <c r="X82" i="30"/>
  <c r="U36" i="30"/>
  <c r="U59" i="30"/>
  <c r="T62" i="30"/>
  <c r="AT20" i="29"/>
  <c r="AS20" i="30"/>
  <c r="R91" i="25"/>
  <c r="V71" i="29"/>
  <c r="U71" i="30"/>
  <c r="T21" i="25"/>
  <c r="S31" i="25"/>
  <c r="X79" i="26"/>
  <c r="W89" i="26"/>
  <c r="W92" i="26"/>
  <c r="W96" i="26"/>
  <c r="R31" i="30"/>
  <c r="R42" i="30"/>
  <c r="R91" i="30"/>
  <c r="AE70" i="30"/>
  <c r="AF70" i="29"/>
  <c r="T69" i="29"/>
  <c r="T76" i="29"/>
  <c r="T92" i="29"/>
  <c r="T96" i="29"/>
  <c r="W75" i="30"/>
  <c r="X75" i="29"/>
  <c r="X49" i="29"/>
  <c r="W49" i="30"/>
  <c r="AB57" i="31"/>
  <c r="AA62" i="31"/>
  <c r="S77" i="25"/>
  <c r="S18" i="25"/>
  <c r="T17" i="25"/>
  <c r="S63" i="25"/>
  <c r="S56" i="25"/>
  <c r="S32" i="25"/>
  <c r="S43" i="25"/>
  <c r="U46" i="29"/>
  <c r="T46" i="30"/>
  <c r="T54" i="30"/>
  <c r="T54" i="29"/>
  <c r="W88" i="30"/>
  <c r="X88" i="29"/>
  <c r="S96" i="32"/>
  <c r="U17" i="34"/>
  <c r="T18" i="34"/>
  <c r="T32" i="34"/>
  <c r="T43" i="34"/>
  <c r="T77" i="34"/>
  <c r="T56" i="34"/>
  <c r="T63" i="34"/>
  <c r="U66" i="29"/>
  <c r="T66" i="30"/>
  <c r="V58" i="32"/>
  <c r="R95" i="34"/>
  <c r="R97" i="34"/>
  <c r="G26" i="36"/>
  <c r="Z45" i="25"/>
  <c r="AJ79" i="35"/>
  <c r="S62" i="34"/>
  <c r="T58" i="34"/>
  <c r="CA20" i="32"/>
  <c r="BU45" i="32"/>
  <c r="BT54" i="32"/>
  <c r="X58" i="35"/>
  <c r="W62" i="35"/>
  <c r="S95" i="32"/>
  <c r="S97" i="32"/>
  <c r="E27" i="36"/>
  <c r="X79" i="29"/>
  <c r="W79" i="30"/>
  <c r="U21" i="26"/>
  <c r="T31" i="26"/>
  <c r="R95" i="31"/>
  <c r="R97" i="31"/>
  <c r="K26" i="36"/>
  <c r="R93" i="31"/>
  <c r="X20" i="34"/>
  <c r="Y20" i="25"/>
  <c r="T24" i="29"/>
  <c r="S24" i="30"/>
  <c r="CW58" i="33"/>
  <c r="CV62" i="33"/>
  <c r="U53" i="30"/>
  <c r="V53" i="29"/>
  <c r="T23" i="29"/>
  <c r="S23" i="30"/>
  <c r="S31" i="30"/>
  <c r="S31" i="29"/>
  <c r="X34" i="30"/>
  <c r="AC17" i="31"/>
  <c r="AB43" i="31"/>
  <c r="AB32" i="31"/>
  <c r="AB84" i="29"/>
  <c r="AA84" i="30"/>
  <c r="R93" i="25"/>
  <c r="R95" i="25"/>
  <c r="R97" i="25"/>
  <c r="C26" i="36"/>
  <c r="Z20" i="25"/>
  <c r="V21" i="26"/>
  <c r="U31" i="26"/>
  <c r="AK79" i="35"/>
  <c r="Y88" i="29"/>
  <c r="X88" i="30"/>
  <c r="V46" i="29"/>
  <c r="U46" i="30"/>
  <c r="U54" i="30"/>
  <c r="U54" i="29"/>
  <c r="R95" i="30"/>
  <c r="R97" i="30"/>
  <c r="J26" i="36"/>
  <c r="R93" i="30"/>
  <c r="Y79" i="26"/>
  <c r="X89" i="26"/>
  <c r="X92" i="26"/>
  <c r="X96" i="26"/>
  <c r="U93" i="32"/>
  <c r="X35" i="30"/>
  <c r="S37" i="30"/>
  <c r="S42" i="30"/>
  <c r="S91" i="30"/>
  <c r="V73" i="29"/>
  <c r="U73" i="30"/>
  <c r="X45" i="26"/>
  <c r="AF27" i="29"/>
  <c r="AE27" i="30"/>
  <c r="AF68" i="32"/>
  <c r="AV48" i="29"/>
  <c r="AU48" i="30"/>
  <c r="X34" i="31"/>
  <c r="W42" i="31"/>
  <c r="AT51" i="29"/>
  <c r="AS51" i="30"/>
  <c r="AE45" i="35"/>
  <c r="U58" i="34"/>
  <c r="T62" i="34"/>
  <c r="Y34" i="30"/>
  <c r="V53" i="30"/>
  <c r="W53" i="29"/>
  <c r="AA45" i="25"/>
  <c r="V62" i="32"/>
  <c r="W58" i="32"/>
  <c r="T18" i="25"/>
  <c r="T43" i="25"/>
  <c r="U17" i="25"/>
  <c r="T63" i="25"/>
  <c r="T32" i="25"/>
  <c r="T77" i="25"/>
  <c r="T56" i="25"/>
  <c r="AC57" i="31"/>
  <c r="AB62" i="31"/>
  <c r="AF70" i="30"/>
  <c r="AG70" i="29"/>
  <c r="T91" i="34"/>
  <c r="S91" i="29"/>
  <c r="U24" i="29"/>
  <c r="T24" i="30"/>
  <c r="Y79" i="29"/>
  <c r="X79" i="30"/>
  <c r="X62" i="35"/>
  <c r="Y58" i="35"/>
  <c r="BT65" i="32"/>
  <c r="V59" i="30"/>
  <c r="U62" i="30"/>
  <c r="Z82" i="29"/>
  <c r="Y82" i="30"/>
  <c r="AX22" i="29"/>
  <c r="AW22" i="30"/>
  <c r="X46" i="31"/>
  <c r="BW58" i="32"/>
  <c r="BV62" i="32"/>
  <c r="CA46" i="33"/>
  <c r="BZ54" i="33"/>
  <c r="BZ91" i="33"/>
  <c r="Y67" i="29"/>
  <c r="X67" i="30"/>
  <c r="U80" i="25"/>
  <c r="T89" i="25"/>
  <c r="T92" i="25"/>
  <c r="T96" i="25"/>
  <c r="AB69" i="32"/>
  <c r="AA76" i="32"/>
  <c r="X21" i="29"/>
  <c r="W21" i="30"/>
  <c r="AH65" i="34"/>
  <c r="Y70" i="34"/>
  <c r="X76" i="34"/>
  <c r="T17" i="30"/>
  <c r="S63" i="30"/>
  <c r="S56" i="30"/>
  <c r="S32" i="30"/>
  <c r="S77" i="30"/>
  <c r="S43" i="30"/>
  <c r="S18" i="30"/>
  <c r="S95" i="31"/>
  <c r="S97" i="31"/>
  <c r="K27" i="36"/>
  <c r="S93" i="31"/>
  <c r="AB45" i="34"/>
  <c r="AA54" i="34"/>
  <c r="T39" i="30"/>
  <c r="AH86" i="30"/>
  <c r="AI86" i="29"/>
  <c r="Y43" i="26"/>
  <c r="Y77" i="26"/>
  <c r="Y63" i="26"/>
  <c r="Y32" i="26"/>
  <c r="Y18" i="26"/>
  <c r="Y56" i="26"/>
  <c r="Z17" i="26"/>
  <c r="T91" i="35"/>
  <c r="W79" i="32"/>
  <c r="V89" i="32"/>
  <c r="V92" i="32"/>
  <c r="AV45" i="31"/>
  <c r="T58" i="26"/>
  <c r="S62" i="26"/>
  <c r="S91" i="26"/>
  <c r="AG48" i="33"/>
  <c r="AF54" i="33"/>
  <c r="CN76" i="33"/>
  <c r="CN92" i="33"/>
  <c r="AO96" i="33"/>
  <c r="W26" i="34"/>
  <c r="V31" i="34"/>
  <c r="S63" i="33"/>
  <c r="S43" i="33"/>
  <c r="T17" i="33"/>
  <c r="BR17" i="33"/>
  <c r="S56" i="33"/>
  <c r="S77" i="33"/>
  <c r="S18" i="33"/>
  <c r="BR18" i="33"/>
  <c r="S32" i="33"/>
  <c r="Y20" i="34"/>
  <c r="U69" i="29"/>
  <c r="U76" i="29"/>
  <c r="U89" i="29"/>
  <c r="U92" i="29"/>
  <c r="U96" i="29"/>
  <c r="T69" i="30"/>
  <c r="AT20" i="30"/>
  <c r="AU20" i="29"/>
  <c r="W63" i="32"/>
  <c r="W77" i="32"/>
  <c r="W18" i="32"/>
  <c r="BV18" i="32"/>
  <c r="W56" i="32"/>
  <c r="W43" i="32"/>
  <c r="W32" i="32"/>
  <c r="X17" i="32"/>
  <c r="BV17" i="32"/>
  <c r="AW45" i="29"/>
  <c r="AV45" i="30"/>
  <c r="X68" i="29"/>
  <c r="W68" i="30"/>
  <c r="AN18" i="35"/>
  <c r="AN56" i="35"/>
  <c r="AN43" i="35"/>
  <c r="AO17" i="35"/>
  <c r="AN63" i="35"/>
  <c r="AN77" i="35"/>
  <c r="AN32" i="35"/>
  <c r="U49" i="31"/>
  <c r="T54" i="31"/>
  <c r="T91" i="31"/>
  <c r="AJ47" i="29"/>
  <c r="AI47" i="30"/>
  <c r="U23" i="29"/>
  <c r="T23" i="30"/>
  <c r="T31" i="30"/>
  <c r="T31" i="29"/>
  <c r="U18" i="34"/>
  <c r="U77" i="34"/>
  <c r="U63" i="34"/>
  <c r="U56" i="34"/>
  <c r="V17" i="34"/>
  <c r="U32" i="34"/>
  <c r="U43" i="34"/>
  <c r="Y75" i="29"/>
  <c r="X75" i="30"/>
  <c r="S91" i="34"/>
  <c r="S93" i="34"/>
  <c r="S91" i="25"/>
  <c r="V36" i="30"/>
  <c r="BU21" i="32"/>
  <c r="BT31" i="32"/>
  <c r="BT91" i="32"/>
  <c r="W20" i="32"/>
  <c r="V31" i="32"/>
  <c r="U47" i="26"/>
  <c r="T54" i="26"/>
  <c r="AH65" i="32"/>
  <c r="AD45" i="32"/>
  <c r="AC54" i="32"/>
  <c r="AE38" i="30"/>
  <c r="Y47" i="35"/>
  <c r="X54" i="35"/>
  <c r="AK50" i="30"/>
  <c r="AL50" i="29"/>
  <c r="V58" i="25"/>
  <c r="U62" i="25"/>
  <c r="W79" i="25"/>
  <c r="W79" i="34"/>
  <c r="V89" i="34"/>
  <c r="V92" i="34"/>
  <c r="V96" i="34"/>
  <c r="U80" i="35"/>
  <c r="T89" i="35"/>
  <c r="T92" i="35"/>
  <c r="T96" i="35"/>
  <c r="U62" i="33"/>
  <c r="U91" i="33"/>
  <c r="AC58" i="30"/>
  <c r="Y83" i="29"/>
  <c r="X83" i="30"/>
  <c r="AB20" i="26"/>
  <c r="AE72" i="30"/>
  <c r="AF72" i="29"/>
  <c r="AD80" i="30"/>
  <c r="AE80" i="29"/>
  <c r="BQ32" i="33"/>
  <c r="BQ43" i="33"/>
  <c r="BQ77" i="33"/>
  <c r="BQ63" i="33"/>
  <c r="BQ56" i="33"/>
  <c r="CB20" i="32"/>
  <c r="T76" i="30"/>
  <c r="T92" i="30"/>
  <c r="T96" i="30"/>
  <c r="Y49" i="29"/>
  <c r="X49" i="30"/>
  <c r="W71" i="29"/>
  <c r="V71" i="30"/>
  <c r="X47" i="25"/>
  <c r="W54" i="25"/>
  <c r="AC84" i="29"/>
  <c r="AB84" i="30"/>
  <c r="AC43" i="31"/>
  <c r="AC32" i="31"/>
  <c r="AD17" i="31"/>
  <c r="CW62" i="33"/>
  <c r="CX58" i="33"/>
  <c r="CX62" i="33"/>
  <c r="BU54" i="32"/>
  <c r="BV45" i="32"/>
  <c r="V66" i="29"/>
  <c r="U66" i="30"/>
  <c r="U21" i="25"/>
  <c r="T31" i="25"/>
  <c r="AW25" i="29"/>
  <c r="AV25" i="30"/>
  <c r="BU32" i="32"/>
  <c r="BU77" i="32"/>
  <c r="BU63" i="32"/>
  <c r="BU56" i="32"/>
  <c r="BU43" i="32"/>
  <c r="V85" i="29"/>
  <c r="U85" i="30"/>
  <c r="U89" i="30"/>
  <c r="AG65" i="29"/>
  <c r="AF65" i="30"/>
  <c r="AA20" i="35"/>
  <c r="Z31" i="35"/>
  <c r="AA17" i="29"/>
  <c r="Z56" i="29"/>
  <c r="Z43" i="29"/>
  <c r="Z32" i="29"/>
  <c r="Z77" i="29"/>
  <c r="Z63" i="29"/>
  <c r="Z18" i="29"/>
  <c r="AI26" i="29"/>
  <c r="AH26" i="30"/>
  <c r="AU28" i="30"/>
  <c r="AV28" i="29"/>
  <c r="V58" i="29"/>
  <c r="U62" i="29"/>
  <c r="AP65" i="25"/>
  <c r="AO76" i="25"/>
  <c r="AW81" i="29"/>
  <c r="AV81" i="30"/>
  <c r="AB66" i="34"/>
  <c r="AC66" i="34"/>
  <c r="AK45" i="33"/>
  <c r="S93" i="26"/>
  <c r="S95" i="26"/>
  <c r="S97" i="26"/>
  <c r="D27" i="36"/>
  <c r="S95" i="30"/>
  <c r="S97" i="30"/>
  <c r="J27" i="36"/>
  <c r="S93" i="30"/>
  <c r="W58" i="29"/>
  <c r="V62" i="29"/>
  <c r="W66" i="29"/>
  <c r="V66" i="30"/>
  <c r="CC20" i="32"/>
  <c r="AG72" i="29"/>
  <c r="AF72" i="30"/>
  <c r="U91" i="35"/>
  <c r="U39" i="30"/>
  <c r="AV28" i="30"/>
  <c r="AW28" i="29"/>
  <c r="AB17" i="29"/>
  <c r="AA77" i="29"/>
  <c r="AA56" i="29"/>
  <c r="AA43" i="29"/>
  <c r="AA63" i="29"/>
  <c r="AA18" i="29"/>
  <c r="AA32" i="29"/>
  <c r="AH65" i="29"/>
  <c r="AG65" i="30"/>
  <c r="V21" i="25"/>
  <c r="U31" i="25"/>
  <c r="BV54" i="32"/>
  <c r="BW45" i="32"/>
  <c r="Y47" i="25"/>
  <c r="X54" i="25"/>
  <c r="Z49" i="29"/>
  <c r="Y49" i="30"/>
  <c r="AC20" i="26"/>
  <c r="AD58" i="30"/>
  <c r="V80" i="35"/>
  <c r="U89" i="35"/>
  <c r="U92" i="35"/>
  <c r="U96" i="35"/>
  <c r="X79" i="25"/>
  <c r="AI65" i="32"/>
  <c r="V91" i="32"/>
  <c r="BT76" i="32"/>
  <c r="BT92" i="32"/>
  <c r="BT93" i="32"/>
  <c r="V43" i="34"/>
  <c r="V18" i="34"/>
  <c r="V32" i="34"/>
  <c r="W17" i="34"/>
  <c r="V56" i="34"/>
  <c r="V63" i="34"/>
  <c r="V77" i="34"/>
  <c r="V23" i="29"/>
  <c r="U23" i="30"/>
  <c r="U31" i="29"/>
  <c r="V49" i="31"/>
  <c r="U54" i="31"/>
  <c r="U91" i="31"/>
  <c r="AP17" i="35"/>
  <c r="AO18" i="35"/>
  <c r="AO56" i="35"/>
  <c r="AO43" i="35"/>
  <c r="AO77" i="35"/>
  <c r="AO32" i="35"/>
  <c r="AO63" i="35"/>
  <c r="X18" i="32"/>
  <c r="BW18" i="32"/>
  <c r="X32" i="32"/>
  <c r="Y17" i="32"/>
  <c r="X63" i="32"/>
  <c r="X56" i="32"/>
  <c r="X43" i="32"/>
  <c r="BW17" i="32"/>
  <c r="X77" i="32"/>
  <c r="BR43" i="33"/>
  <c r="BR63" i="33"/>
  <c r="BR77" i="33"/>
  <c r="BR32" i="33"/>
  <c r="BR56" i="33"/>
  <c r="U58" i="26"/>
  <c r="T62" i="26"/>
  <c r="T91" i="26"/>
  <c r="T95" i="26"/>
  <c r="T97" i="26"/>
  <c r="D28" i="36"/>
  <c r="X79" i="32"/>
  <c r="W89" i="32"/>
  <c r="W92" i="32"/>
  <c r="AJ86" i="29"/>
  <c r="AI86" i="30"/>
  <c r="AC69" i="32"/>
  <c r="AB76" i="32"/>
  <c r="Z67" i="29"/>
  <c r="Y67" i="30"/>
  <c r="BX58" i="32"/>
  <c r="BW62" i="32"/>
  <c r="AX22" i="30"/>
  <c r="AY22" i="29"/>
  <c r="AY22" i="30"/>
  <c r="W59" i="30"/>
  <c r="V62" i="30"/>
  <c r="V24" i="29"/>
  <c r="U24" i="30"/>
  <c r="T93" i="34"/>
  <c r="T95" i="34"/>
  <c r="T97" i="34"/>
  <c r="G28" i="36"/>
  <c r="AU51" i="29"/>
  <c r="AT51" i="30"/>
  <c r="AF27" i="30"/>
  <c r="AG27" i="29"/>
  <c r="W73" i="29"/>
  <c r="V73" i="30"/>
  <c r="Z79" i="26"/>
  <c r="Y89" i="26"/>
  <c r="Y92" i="26"/>
  <c r="Y96" i="26"/>
  <c r="AI65" i="34"/>
  <c r="BU65" i="32"/>
  <c r="U96" i="32"/>
  <c r="AD66" i="34"/>
  <c r="AE17" i="31"/>
  <c r="AD43" i="31"/>
  <c r="AD32" i="31"/>
  <c r="AD84" i="29"/>
  <c r="AC84" i="30"/>
  <c r="AE80" i="30"/>
  <c r="AF80" i="29"/>
  <c r="U93" i="33"/>
  <c r="U95" i="33"/>
  <c r="W58" i="25"/>
  <c r="V62" i="25"/>
  <c r="Z47" i="35"/>
  <c r="Y54" i="35"/>
  <c r="X20" i="32"/>
  <c r="W31" i="32"/>
  <c r="BV21" i="32"/>
  <c r="BU31" i="32"/>
  <c r="BU91" i="32"/>
  <c r="BU76" i="32"/>
  <c r="BU92" i="32"/>
  <c r="BU93" i="32"/>
  <c r="W36" i="30"/>
  <c r="Y75" i="30"/>
  <c r="Z75" i="29"/>
  <c r="AW45" i="30"/>
  <c r="AX45" i="29"/>
  <c r="Z20" i="34"/>
  <c r="BS17" i="33"/>
  <c r="T77" i="33"/>
  <c r="U17" i="33"/>
  <c r="T63" i="33"/>
  <c r="T32" i="33"/>
  <c r="T43" i="33"/>
  <c r="T18" i="33"/>
  <c r="BS18" i="33"/>
  <c r="T56" i="33"/>
  <c r="Z56" i="26"/>
  <c r="Z32" i="26"/>
  <c r="Z63" i="26"/>
  <c r="Z77" i="26"/>
  <c r="AA17" i="26"/>
  <c r="Z18" i="26"/>
  <c r="Z43" i="26"/>
  <c r="AC45" i="34"/>
  <c r="AB54" i="34"/>
  <c r="Z70" i="34"/>
  <c r="Y76" i="34"/>
  <c r="Z58" i="35"/>
  <c r="Y62" i="35"/>
  <c r="Y79" i="30"/>
  <c r="Z79" i="29"/>
  <c r="AD57" i="31"/>
  <c r="AC62" i="31"/>
  <c r="AB45" i="25"/>
  <c r="U62" i="34"/>
  <c r="V58" i="34"/>
  <c r="AF45" i="35"/>
  <c r="Y35" i="30"/>
  <c r="W46" i="29"/>
  <c r="V46" i="30"/>
  <c r="V54" i="30"/>
  <c r="V54" i="29"/>
  <c r="AL79" i="35"/>
  <c r="W21" i="26"/>
  <c r="V31" i="26"/>
  <c r="AX81" i="29"/>
  <c r="AW81" i="30"/>
  <c r="AQ65" i="25"/>
  <c r="AP76" i="25"/>
  <c r="AI26" i="30"/>
  <c r="AJ26" i="29"/>
  <c r="T91" i="25"/>
  <c r="AF38" i="30"/>
  <c r="S95" i="34"/>
  <c r="S97" i="34"/>
  <c r="G27" i="36"/>
  <c r="T95" i="31"/>
  <c r="T97" i="31"/>
  <c r="K28" i="36"/>
  <c r="T93" i="31"/>
  <c r="BV32" i="32"/>
  <c r="BV77" i="32"/>
  <c r="BV63" i="32"/>
  <c r="BV56" i="32"/>
  <c r="BV43" i="32"/>
  <c r="AV20" i="29"/>
  <c r="AU20" i="30"/>
  <c r="U69" i="30"/>
  <c r="V69" i="29"/>
  <c r="U17" i="30"/>
  <c r="T43" i="30"/>
  <c r="T18" i="30"/>
  <c r="T63" i="30"/>
  <c r="T77" i="30"/>
  <c r="T56" i="30"/>
  <c r="T32" i="30"/>
  <c r="U77" i="25"/>
  <c r="V17" i="25"/>
  <c r="U56" i="25"/>
  <c r="U18" i="25"/>
  <c r="U43" i="25"/>
  <c r="U63" i="25"/>
  <c r="U32" i="25"/>
  <c r="W53" i="30"/>
  <c r="X53" i="29"/>
  <c r="Y88" i="30"/>
  <c r="Z88" i="29"/>
  <c r="AL45" i="33"/>
  <c r="AB20" i="35"/>
  <c r="AA31" i="35"/>
  <c r="W85" i="29"/>
  <c r="V85" i="30"/>
  <c r="V89" i="30"/>
  <c r="V89" i="29"/>
  <c r="AW25" i="30"/>
  <c r="AX25" i="29"/>
  <c r="U76" i="30"/>
  <c r="U92" i="30"/>
  <c r="U96" i="30"/>
  <c r="X71" i="29"/>
  <c r="W71" i="30"/>
  <c r="Z83" i="29"/>
  <c r="Y83" i="30"/>
  <c r="W58" i="33"/>
  <c r="X79" i="34"/>
  <c r="W89" i="34"/>
  <c r="W92" i="34"/>
  <c r="W96" i="34"/>
  <c r="AL50" i="30"/>
  <c r="AM50" i="29"/>
  <c r="AE45" i="32"/>
  <c r="AD54" i="32"/>
  <c r="V47" i="26"/>
  <c r="U54" i="26"/>
  <c r="S95" i="25"/>
  <c r="S97" i="25"/>
  <c r="C27" i="36"/>
  <c r="S93" i="25"/>
  <c r="AK47" i="29"/>
  <c r="AJ47" i="30"/>
  <c r="Y68" i="29"/>
  <c r="X68" i="30"/>
  <c r="X26" i="34"/>
  <c r="W31" i="34"/>
  <c r="AH48" i="33"/>
  <c r="AG54" i="33"/>
  <c r="AW45" i="31"/>
  <c r="Y21" i="29"/>
  <c r="X21" i="30"/>
  <c r="V80" i="25"/>
  <c r="U89" i="25"/>
  <c r="U92" i="25"/>
  <c r="U96" i="25"/>
  <c r="CB46" i="33"/>
  <c r="CA54" i="33"/>
  <c r="CA91" i="33"/>
  <c r="Y46" i="31"/>
  <c r="AA82" i="29"/>
  <c r="Z82" i="30"/>
  <c r="AG70" i="30"/>
  <c r="AH70" i="29"/>
  <c r="X58" i="32"/>
  <c r="W62" i="32"/>
  <c r="Z34" i="30"/>
  <c r="Y34" i="31"/>
  <c r="X42" i="31"/>
  <c r="AW48" i="29"/>
  <c r="AV48" i="30"/>
  <c r="AG68" i="32"/>
  <c r="Y45" i="26"/>
  <c r="T37" i="30"/>
  <c r="T42" i="30"/>
  <c r="T91" i="30"/>
  <c r="T91" i="29"/>
  <c r="T93" i="29"/>
  <c r="BS93" i="32"/>
  <c r="AA20" i="25"/>
  <c r="T95" i="30"/>
  <c r="T97" i="30"/>
  <c r="J28" i="36"/>
  <c r="T93" i="30"/>
  <c r="U62" i="26"/>
  <c r="U91" i="26"/>
  <c r="Z45" i="26"/>
  <c r="Y26" i="34"/>
  <c r="X31" i="34"/>
  <c r="W69" i="29"/>
  <c r="V69" i="30"/>
  <c r="AG38" i="30"/>
  <c r="X46" i="29"/>
  <c r="W46" i="30"/>
  <c r="W54" i="30"/>
  <c r="W54" i="29"/>
  <c r="AE57" i="31"/>
  <c r="AD62" i="31"/>
  <c r="BS32" i="33"/>
  <c r="BS63" i="33"/>
  <c r="BS43" i="33"/>
  <c r="BS77" i="33"/>
  <c r="BS56" i="33"/>
  <c r="AY45" i="29"/>
  <c r="AX45" i="30"/>
  <c r="BW21" i="32"/>
  <c r="BV31" i="32"/>
  <c r="BV91" i="32"/>
  <c r="AA47" i="35"/>
  <c r="Z54" i="35"/>
  <c r="AE66" i="34"/>
  <c r="AA79" i="26"/>
  <c r="Z89" i="26"/>
  <c r="Z92" i="26"/>
  <c r="Z96" i="26"/>
  <c r="AJ86" i="30"/>
  <c r="AK86" i="29"/>
  <c r="W43" i="34"/>
  <c r="W18" i="34"/>
  <c r="X17" i="34"/>
  <c r="W77" i="34"/>
  <c r="W32" i="34"/>
  <c r="W63" i="34"/>
  <c r="W56" i="34"/>
  <c r="BX45" i="32"/>
  <c r="BW54" i="32"/>
  <c r="AB20" i="25"/>
  <c r="AA34" i="30"/>
  <c r="Z46" i="31"/>
  <c r="W47" i="26"/>
  <c r="V54" i="26"/>
  <c r="AH68" i="32"/>
  <c r="Z34" i="31"/>
  <c r="Y42" i="31"/>
  <c r="AI48" i="33"/>
  <c r="AH54" i="33"/>
  <c r="Z68" i="29"/>
  <c r="Y68" i="30"/>
  <c r="V93" i="33"/>
  <c r="Y58" i="32"/>
  <c r="X62" i="32"/>
  <c r="AB82" i="29"/>
  <c r="AA82" i="30"/>
  <c r="CC46" i="33"/>
  <c r="CB54" i="33"/>
  <c r="CB91" i="33"/>
  <c r="CB93" i="33"/>
  <c r="AF45" i="32"/>
  <c r="AE54" i="32"/>
  <c r="X58" i="33"/>
  <c r="W62" i="33"/>
  <c r="W91" i="33"/>
  <c r="W93" i="33"/>
  <c r="AX25" i="30"/>
  <c r="AY25" i="29"/>
  <c r="AY25" i="30"/>
  <c r="X85" i="29"/>
  <c r="W85" i="30"/>
  <c r="W89" i="30"/>
  <c r="W89" i="29"/>
  <c r="V17" i="30"/>
  <c r="U32" i="30"/>
  <c r="U77" i="30"/>
  <c r="U43" i="30"/>
  <c r="U63" i="30"/>
  <c r="U18" i="30"/>
  <c r="U56" i="30"/>
  <c r="AV20" i="30"/>
  <c r="AW20" i="29"/>
  <c r="AR65" i="25"/>
  <c r="AQ76" i="25"/>
  <c r="X21" i="26"/>
  <c r="W31" i="26"/>
  <c r="Z35" i="30"/>
  <c r="V62" i="34"/>
  <c r="W58" i="34"/>
  <c r="AJ65" i="34"/>
  <c r="AH27" i="29"/>
  <c r="AG27" i="30"/>
  <c r="AA67" i="29"/>
  <c r="Z67" i="30"/>
  <c r="BW32" i="32"/>
  <c r="BW77" i="32"/>
  <c r="BW63" i="32"/>
  <c r="BW56" i="32"/>
  <c r="BW43" i="32"/>
  <c r="Y18" i="32"/>
  <c r="BX18" i="32"/>
  <c r="Y77" i="32"/>
  <c r="Y56" i="32"/>
  <c r="Y43" i="32"/>
  <c r="Z17" i="32"/>
  <c r="Y32" i="32"/>
  <c r="BX17" i="32"/>
  <c r="Y63" i="32"/>
  <c r="U95" i="31"/>
  <c r="U97" i="31"/>
  <c r="K29" i="36"/>
  <c r="U93" i="31"/>
  <c r="W23" i="29"/>
  <c r="V23" i="30"/>
  <c r="V31" i="29"/>
  <c r="AJ65" i="32"/>
  <c r="W80" i="35"/>
  <c r="V89" i="35"/>
  <c r="V92" i="35"/>
  <c r="V96" i="35"/>
  <c r="AD20" i="26"/>
  <c r="Z47" i="25"/>
  <c r="Y54" i="25"/>
  <c r="W21" i="25"/>
  <c r="V31" i="25"/>
  <c r="AW28" i="30"/>
  <c r="AX28" i="29"/>
  <c r="V39" i="30"/>
  <c r="X66" i="29"/>
  <c r="W66" i="30"/>
  <c r="AW48" i="30"/>
  <c r="AX48" i="29"/>
  <c r="AM45" i="33"/>
  <c r="V58" i="26"/>
  <c r="W49" i="31"/>
  <c r="V54" i="31"/>
  <c r="V91" i="31"/>
  <c r="CD20" i="32"/>
  <c r="Y79" i="34"/>
  <c r="X89" i="34"/>
  <c r="X92" i="34"/>
  <c r="X96" i="34"/>
  <c r="Y71" i="29"/>
  <c r="X71" i="30"/>
  <c r="AC20" i="35"/>
  <c r="AB31" i="35"/>
  <c r="Z88" i="30"/>
  <c r="AA88" i="29"/>
  <c r="V56" i="25"/>
  <c r="V77" i="25"/>
  <c r="W17" i="25"/>
  <c r="V43" i="25"/>
  <c r="V18" i="25"/>
  <c r="V32" i="25"/>
  <c r="V63" i="25"/>
  <c r="AY81" i="29"/>
  <c r="AY81" i="30"/>
  <c r="AX81" i="30"/>
  <c r="AM79" i="35"/>
  <c r="U91" i="34"/>
  <c r="AA58" i="35"/>
  <c r="Z62" i="35"/>
  <c r="AB17" i="26"/>
  <c r="AA32" i="26"/>
  <c r="AA18" i="26"/>
  <c r="AA77" i="26"/>
  <c r="AA56" i="26"/>
  <c r="AA63" i="26"/>
  <c r="AA43" i="26"/>
  <c r="W91" i="32"/>
  <c r="W95" i="32"/>
  <c r="BV65" i="32"/>
  <c r="BV76" i="32"/>
  <c r="BV92" i="32"/>
  <c r="W96" i="32"/>
  <c r="W97" i="32"/>
  <c r="E31" i="36"/>
  <c r="AE84" i="29"/>
  <c r="AD84" i="30"/>
  <c r="AF17" i="31"/>
  <c r="AE43" i="31"/>
  <c r="AE32" i="31"/>
  <c r="X59" i="30"/>
  <c r="W62" i="30"/>
  <c r="BX62" i="32"/>
  <c r="BY58" i="32"/>
  <c r="AD69" i="32"/>
  <c r="AC76" i="32"/>
  <c r="U91" i="29"/>
  <c r="V96" i="32"/>
  <c r="Y79" i="25"/>
  <c r="AE58" i="30"/>
  <c r="AA49" i="29"/>
  <c r="Z49" i="30"/>
  <c r="V91" i="35"/>
  <c r="V76" i="29"/>
  <c r="V92" i="29"/>
  <c r="V96" i="29"/>
  <c r="X58" i="29"/>
  <c r="W62" i="29"/>
  <c r="AH70" i="30"/>
  <c r="AI70" i="29"/>
  <c r="Z21" i="29"/>
  <c r="Y21" i="30"/>
  <c r="AX45" i="31"/>
  <c r="AL47" i="29"/>
  <c r="AK47" i="30"/>
  <c r="AN50" i="29"/>
  <c r="AM50" i="30"/>
  <c r="AK26" i="29"/>
  <c r="AJ26" i="30"/>
  <c r="AA70" i="34"/>
  <c r="Z76" i="34"/>
  <c r="W80" i="25"/>
  <c r="V89" i="25"/>
  <c r="V92" i="25"/>
  <c r="V96" i="25"/>
  <c r="AA83" i="29"/>
  <c r="Z83" i="30"/>
  <c r="U37" i="30"/>
  <c r="X53" i="30"/>
  <c r="Y53" i="29"/>
  <c r="AG45" i="35"/>
  <c r="AC45" i="25"/>
  <c r="V91" i="34"/>
  <c r="V95" i="34"/>
  <c r="V97" i="34"/>
  <c r="AA79" i="29"/>
  <c r="Z79" i="30"/>
  <c r="AD45" i="34"/>
  <c r="AC54" i="34"/>
  <c r="U56" i="33"/>
  <c r="U18" i="33"/>
  <c r="BT18" i="33"/>
  <c r="BT17" i="33"/>
  <c r="U63" i="33"/>
  <c r="V17" i="33"/>
  <c r="U43" i="33"/>
  <c r="U77" i="33"/>
  <c r="U32" i="33"/>
  <c r="AA20" i="34"/>
  <c r="AA75" i="29"/>
  <c r="Z75" i="30"/>
  <c r="X36" i="30"/>
  <c r="Y20" i="32"/>
  <c r="X31" i="32"/>
  <c r="X58" i="25"/>
  <c r="W62" i="25"/>
  <c r="AF80" i="30"/>
  <c r="AG80" i="29"/>
  <c r="X73" i="29"/>
  <c r="W73" i="30"/>
  <c r="W76" i="29"/>
  <c r="W92" i="29"/>
  <c r="W96" i="29"/>
  <c r="AV51" i="29"/>
  <c r="AU51" i="30"/>
  <c r="W24" i="29"/>
  <c r="V24" i="30"/>
  <c r="Y79" i="32"/>
  <c r="X89" i="32"/>
  <c r="X92" i="32"/>
  <c r="AP56" i="35"/>
  <c r="AP18" i="35"/>
  <c r="AP77" i="35"/>
  <c r="AP43" i="35"/>
  <c r="AQ17" i="35"/>
  <c r="AP63" i="35"/>
  <c r="AP32" i="35"/>
  <c r="U31" i="30"/>
  <c r="AH65" i="30"/>
  <c r="AI65" i="29"/>
  <c r="AC17" i="29"/>
  <c r="AB43" i="29"/>
  <c r="AB77" i="29"/>
  <c r="AB18" i="29"/>
  <c r="AB56" i="29"/>
  <c r="AB32" i="29"/>
  <c r="AB63" i="29"/>
  <c r="U91" i="25"/>
  <c r="U95" i="25"/>
  <c r="U97" i="25"/>
  <c r="C29" i="36"/>
  <c r="U42" i="30"/>
  <c r="AH72" i="29"/>
  <c r="AG72" i="30"/>
  <c r="V76" i="30"/>
  <c r="V92" i="30"/>
  <c r="V96" i="30"/>
  <c r="BW65" i="32"/>
  <c r="V93" i="34"/>
  <c r="G30" i="36"/>
  <c r="AA21" i="29"/>
  <c r="Z21" i="30"/>
  <c r="W91" i="35"/>
  <c r="W93" i="32"/>
  <c r="V93" i="31"/>
  <c r="V95" i="31"/>
  <c r="V97" i="31"/>
  <c r="K30" i="36"/>
  <c r="V91" i="25"/>
  <c r="V95" i="25"/>
  <c r="V97" i="25"/>
  <c r="X23" i="29"/>
  <c r="W23" i="30"/>
  <c r="W31" i="29"/>
  <c r="BX56" i="32"/>
  <c r="BX43" i="32"/>
  <c r="BX77" i="32"/>
  <c r="BX32" i="32"/>
  <c r="BX63" i="32"/>
  <c r="AI27" i="29"/>
  <c r="AH27" i="30"/>
  <c r="AJ48" i="33"/>
  <c r="AI54" i="33"/>
  <c r="AI68" i="32"/>
  <c r="AK86" i="30"/>
  <c r="AL86" i="29"/>
  <c r="AY45" i="30"/>
  <c r="CQ76" i="33"/>
  <c r="CQ92" i="33"/>
  <c r="AR96" i="33"/>
  <c r="AC63" i="29"/>
  <c r="AC18" i="29"/>
  <c r="AC32" i="29"/>
  <c r="AD17" i="29"/>
  <c r="AC43" i="29"/>
  <c r="AC77" i="29"/>
  <c r="AC56" i="29"/>
  <c r="Y73" i="29"/>
  <c r="X73" i="30"/>
  <c r="Z20" i="32"/>
  <c r="Y31" i="32"/>
  <c r="V37" i="30"/>
  <c r="AI72" i="29"/>
  <c r="AH72" i="30"/>
  <c r="AJ65" i="29"/>
  <c r="AI65" i="30"/>
  <c r="U91" i="30"/>
  <c r="AQ32" i="35"/>
  <c r="AQ56" i="35"/>
  <c r="AQ18" i="35"/>
  <c r="AQ43" i="35"/>
  <c r="AQ63" i="35"/>
  <c r="AR17" i="35"/>
  <c r="AQ77" i="35"/>
  <c r="Y89" i="32"/>
  <c r="Y92" i="32"/>
  <c r="Z79" i="32"/>
  <c r="AW51" i="29"/>
  <c r="AV51" i="30"/>
  <c r="AB75" i="29"/>
  <c r="AA75" i="30"/>
  <c r="AB79" i="29"/>
  <c r="AA79" i="30"/>
  <c r="AD45" i="25"/>
  <c r="Y53" i="30"/>
  <c r="Z53" i="29"/>
  <c r="AL26" i="29"/>
  <c r="AK26" i="30"/>
  <c r="AL47" i="30"/>
  <c r="AM47" i="29"/>
  <c r="AB49" i="29"/>
  <c r="AA49" i="30"/>
  <c r="Z79" i="25"/>
  <c r="AF84" i="29"/>
  <c r="AE84" i="30"/>
  <c r="AN79" i="35"/>
  <c r="Z71" i="29"/>
  <c r="Y71" i="30"/>
  <c r="CE20" i="32"/>
  <c r="AY48" i="29"/>
  <c r="AY48" i="30"/>
  <c r="AX48" i="30"/>
  <c r="AA47" i="25"/>
  <c r="Z54" i="25"/>
  <c r="X80" i="35"/>
  <c r="W89" i="35"/>
  <c r="W92" i="35"/>
  <c r="W96" i="35"/>
  <c r="V31" i="30"/>
  <c r="Y21" i="26"/>
  <c r="X31" i="26"/>
  <c r="Y85" i="29"/>
  <c r="X85" i="30"/>
  <c r="X89" i="30"/>
  <c r="X89" i="29"/>
  <c r="AC82" i="29"/>
  <c r="AB82" i="30"/>
  <c r="AB34" i="30"/>
  <c r="BY45" i="32"/>
  <c r="BX54" i="32"/>
  <c r="AB79" i="26"/>
  <c r="AA89" i="26"/>
  <c r="AA92" i="26"/>
  <c r="AA96" i="26"/>
  <c r="AB47" i="35"/>
  <c r="AA54" i="35"/>
  <c r="AF57" i="31"/>
  <c r="AE62" i="31"/>
  <c r="AH38" i="30"/>
  <c r="AA45" i="26"/>
  <c r="Y58" i="25"/>
  <c r="X62" i="25"/>
  <c r="AB83" i="29"/>
  <c r="AA83" i="30"/>
  <c r="V42" i="30"/>
  <c r="W95" i="33"/>
  <c r="U93" i="26"/>
  <c r="U95" i="26"/>
  <c r="U97" i="26"/>
  <c r="D29" i="36"/>
  <c r="X24" i="29"/>
  <c r="W24" i="30"/>
  <c r="AH80" i="29"/>
  <c r="AG80" i="30"/>
  <c r="X91" i="32"/>
  <c r="Y36" i="30"/>
  <c r="AB20" i="34"/>
  <c r="V56" i="33"/>
  <c r="V43" i="33"/>
  <c r="V18" i="33"/>
  <c r="BU18" i="33"/>
  <c r="BU17" i="33"/>
  <c r="W17" i="33"/>
  <c r="V32" i="33"/>
  <c r="V63" i="33"/>
  <c r="V77" i="33"/>
  <c r="AB70" i="34"/>
  <c r="AA76" i="34"/>
  <c r="AO50" i="29"/>
  <c r="AN50" i="30"/>
  <c r="AY45" i="31"/>
  <c r="AI70" i="30"/>
  <c r="AJ70" i="29"/>
  <c r="Y58" i="29"/>
  <c r="X62" i="29"/>
  <c r="AF58" i="30"/>
  <c r="AE69" i="32"/>
  <c r="AD76" i="32"/>
  <c r="Y59" i="30"/>
  <c r="X62" i="30"/>
  <c r="AF32" i="31"/>
  <c r="AG17" i="31"/>
  <c r="AF43" i="31"/>
  <c r="U93" i="34"/>
  <c r="U95" i="34"/>
  <c r="U97" i="34"/>
  <c r="G29" i="36"/>
  <c r="AC31" i="35"/>
  <c r="AD20" i="35"/>
  <c r="Z79" i="34"/>
  <c r="Y89" i="34"/>
  <c r="Y92" i="34"/>
  <c r="Y96" i="34"/>
  <c r="X49" i="31"/>
  <c r="W54" i="31"/>
  <c r="W91" i="31"/>
  <c r="W39" i="30"/>
  <c r="X21" i="25"/>
  <c r="W31" i="25"/>
  <c r="AE20" i="26"/>
  <c r="AK65" i="32"/>
  <c r="AK65" i="34"/>
  <c r="AA35" i="30"/>
  <c r="AS65" i="25"/>
  <c r="AR76" i="25"/>
  <c r="Y58" i="33"/>
  <c r="X62" i="33"/>
  <c r="X91" i="33"/>
  <c r="X95" i="33"/>
  <c r="AG45" i="32"/>
  <c r="AF54" i="32"/>
  <c r="CD46" i="33"/>
  <c r="CC54" i="33"/>
  <c r="CC91" i="33"/>
  <c r="CC93" i="33"/>
  <c r="Z58" i="32"/>
  <c r="Y62" i="32"/>
  <c r="AC20" i="25"/>
  <c r="X56" i="34"/>
  <c r="X63" i="34"/>
  <c r="X32" i="34"/>
  <c r="Y17" i="34"/>
  <c r="X18" i="34"/>
  <c r="X43" i="34"/>
  <c r="X77" i="34"/>
  <c r="AF66" i="34"/>
  <c r="BX21" i="32"/>
  <c r="BW31" i="32"/>
  <c r="BW91" i="32"/>
  <c r="BW76" i="32"/>
  <c r="BW92" i="32"/>
  <c r="BW93" i="32"/>
  <c r="Z26" i="34"/>
  <c r="Y31" i="34"/>
  <c r="BT56" i="33"/>
  <c r="BT63" i="33"/>
  <c r="BT32" i="33"/>
  <c r="BT43" i="33"/>
  <c r="BT77" i="33"/>
  <c r="AE45" i="34"/>
  <c r="AD54" i="34"/>
  <c r="AH45" i="35"/>
  <c r="AB58" i="35"/>
  <c r="AA62" i="35"/>
  <c r="AX20" i="29"/>
  <c r="AW20" i="30"/>
  <c r="AA46" i="31"/>
  <c r="BV93" i="32"/>
  <c r="X80" i="25"/>
  <c r="W89" i="25"/>
  <c r="W92" i="25"/>
  <c r="W96" i="25"/>
  <c r="U93" i="29"/>
  <c r="U95" i="29"/>
  <c r="U97" i="29"/>
  <c r="I29" i="36"/>
  <c r="BZ58" i="32"/>
  <c r="BY62" i="32"/>
  <c r="AB18" i="26"/>
  <c r="AC17" i="26"/>
  <c r="AB43" i="26"/>
  <c r="AB63" i="26"/>
  <c r="AB56" i="26"/>
  <c r="AB32" i="26"/>
  <c r="AB77" i="26"/>
  <c r="X17" i="25"/>
  <c r="W18" i="25"/>
  <c r="W63" i="25"/>
  <c r="W56" i="25"/>
  <c r="W43" i="25"/>
  <c r="W32" i="25"/>
  <c r="W77" i="25"/>
  <c r="AA88" i="30"/>
  <c r="AB88" i="29"/>
  <c r="V62" i="26"/>
  <c r="V91" i="26"/>
  <c r="W58" i="26"/>
  <c r="AN45" i="33"/>
  <c r="Y66" i="29"/>
  <c r="X66" i="30"/>
  <c r="AY28" i="29"/>
  <c r="AY28" i="30"/>
  <c r="AX28" i="30"/>
  <c r="V91" i="29"/>
  <c r="BY17" i="32"/>
  <c r="Z43" i="32"/>
  <c r="Z56" i="32"/>
  <c r="Z18" i="32"/>
  <c r="BY18" i="32"/>
  <c r="Z32" i="32"/>
  <c r="Z77" i="32"/>
  <c r="Z63" i="32"/>
  <c r="AA17" i="32"/>
  <c r="AB67" i="29"/>
  <c r="AA67" i="30"/>
  <c r="X58" i="34"/>
  <c r="W62" i="34"/>
  <c r="W17" i="30"/>
  <c r="V56" i="30"/>
  <c r="V63" i="30"/>
  <c r="V18" i="30"/>
  <c r="V77" i="30"/>
  <c r="V43" i="30"/>
  <c r="V32" i="30"/>
  <c r="AA68" i="29"/>
  <c r="Z68" i="30"/>
  <c r="AA34" i="31"/>
  <c r="Z42" i="31"/>
  <c r="X47" i="26"/>
  <c r="W54" i="26"/>
  <c r="Y46" i="29"/>
  <c r="X46" i="30"/>
  <c r="X54" i="30"/>
  <c r="X54" i="29"/>
  <c r="X69" i="29"/>
  <c r="X76" i="29"/>
  <c r="X92" i="29"/>
  <c r="X96" i="29"/>
  <c r="W69" i="30"/>
  <c r="W76" i="30"/>
  <c r="W92" i="30"/>
  <c r="W96" i="30"/>
  <c r="BY21" i="32"/>
  <c r="BX31" i="32"/>
  <c r="BX91" i="32"/>
  <c r="BX65" i="32"/>
  <c r="BX76" i="32"/>
  <c r="BX92" i="32"/>
  <c r="BX93" i="32"/>
  <c r="AF69" i="32"/>
  <c r="AE76" i="32"/>
  <c r="AC70" i="34"/>
  <c r="AB76" i="34"/>
  <c r="BU63" i="33"/>
  <c r="BU77" i="33"/>
  <c r="BU56" i="33"/>
  <c r="BU32" i="33"/>
  <c r="BU43" i="33"/>
  <c r="AD82" i="29"/>
  <c r="AC82" i="30"/>
  <c r="AA71" i="29"/>
  <c r="Z71" i="30"/>
  <c r="AC49" i="29"/>
  <c r="AB49" i="30"/>
  <c r="AM47" i="30"/>
  <c r="AN47" i="29"/>
  <c r="AA53" i="29"/>
  <c r="Z53" i="30"/>
  <c r="AC75" i="29"/>
  <c r="AB75" i="30"/>
  <c r="AK65" i="29"/>
  <c r="AJ65" i="30"/>
  <c r="AC67" i="29"/>
  <c r="AB67" i="30"/>
  <c r="AC88" i="29"/>
  <c r="AB88" i="30"/>
  <c r="Y47" i="26"/>
  <c r="X54" i="26"/>
  <c r="AB68" i="29"/>
  <c r="AA68" i="30"/>
  <c r="AA56" i="32"/>
  <c r="AA63" i="32"/>
  <c r="BZ17" i="32"/>
  <c r="AA43" i="32"/>
  <c r="AB17" i="32"/>
  <c r="AA77" i="32"/>
  <c r="AA18" i="32"/>
  <c r="BZ18" i="32"/>
  <c r="AA32" i="32"/>
  <c r="BY43" i="32"/>
  <c r="BY56" i="32"/>
  <c r="BY32" i="32"/>
  <c r="BY63" i="32"/>
  <c r="BY77" i="32"/>
  <c r="AO45" i="33"/>
  <c r="X43" i="25"/>
  <c r="X32" i="25"/>
  <c r="X18" i="25"/>
  <c r="X56" i="25"/>
  <c r="X77" i="25"/>
  <c r="X63" i="25"/>
  <c r="Y17" i="25"/>
  <c r="AC58" i="35"/>
  <c r="AB62" i="35"/>
  <c r="AE54" i="34"/>
  <c r="AF45" i="34"/>
  <c r="Y63" i="34"/>
  <c r="Y32" i="34"/>
  <c r="Z17" i="34"/>
  <c r="Y77" i="34"/>
  <c r="Y43" i="34"/>
  <c r="Y56" i="34"/>
  <c r="Y18" i="34"/>
  <c r="AA58" i="32"/>
  <c r="Z62" i="32"/>
  <c r="AG54" i="32"/>
  <c r="AH45" i="32"/>
  <c r="AT65" i="25"/>
  <c r="AS76" i="25"/>
  <c r="AL65" i="34"/>
  <c r="AF20" i="26"/>
  <c r="X39" i="30"/>
  <c r="X17" i="33"/>
  <c r="W18" i="33"/>
  <c r="BV18" i="33"/>
  <c r="BV17" i="33"/>
  <c r="W43" i="33"/>
  <c r="W32" i="33"/>
  <c r="W63" i="33"/>
  <c r="W56" i="33"/>
  <c r="W77" i="33"/>
  <c r="AI80" i="29"/>
  <c r="AH80" i="30"/>
  <c r="AI38" i="30"/>
  <c r="AB89" i="26"/>
  <c r="AB92" i="26"/>
  <c r="AB96" i="26"/>
  <c r="AC79" i="26"/>
  <c r="Z85" i="29"/>
  <c r="Y85" i="30"/>
  <c r="Y89" i="30"/>
  <c r="Y89" i="29"/>
  <c r="Z21" i="26"/>
  <c r="Y31" i="26"/>
  <c r="Y80" i="35"/>
  <c r="X89" i="35"/>
  <c r="X92" i="35"/>
  <c r="X96" i="35"/>
  <c r="AL26" i="30"/>
  <c r="AM26" i="29"/>
  <c r="AA79" i="32"/>
  <c r="Z89" i="32"/>
  <c r="Z92" i="32"/>
  <c r="AA20" i="32"/>
  <c r="Z31" i="32"/>
  <c r="AD32" i="29"/>
  <c r="AD43" i="29"/>
  <c r="AD77" i="29"/>
  <c r="AD56" i="29"/>
  <c r="AE17" i="29"/>
  <c r="AD63" i="29"/>
  <c r="AD18" i="29"/>
  <c r="AK48" i="33"/>
  <c r="AJ54" i="33"/>
  <c r="AI27" i="30"/>
  <c r="AJ27" i="29"/>
  <c r="Y23" i="29"/>
  <c r="X23" i="30"/>
  <c r="X31" i="29"/>
  <c r="X96" i="32"/>
  <c r="W62" i="26"/>
  <c r="W91" i="26"/>
  <c r="W95" i="26"/>
  <c r="W97" i="26"/>
  <c r="D31" i="36"/>
  <c r="X58" i="26"/>
  <c r="AI45" i="35"/>
  <c r="AD20" i="25"/>
  <c r="Z36" i="30"/>
  <c r="Z58" i="25"/>
  <c r="Y62" i="25"/>
  <c r="AG84" i="29"/>
  <c r="AF84" i="30"/>
  <c r="W91" i="25"/>
  <c r="V93" i="25"/>
  <c r="C30" i="36"/>
  <c r="Y69" i="29"/>
  <c r="X69" i="30"/>
  <c r="X76" i="30"/>
  <c r="X92" i="30"/>
  <c r="X96" i="30"/>
  <c r="AB34" i="31"/>
  <c r="AA42" i="31"/>
  <c r="Z66" i="29"/>
  <c r="Y66" i="30"/>
  <c r="AC32" i="26"/>
  <c r="AC56" i="26"/>
  <c r="AC18" i="26"/>
  <c r="AC43" i="26"/>
  <c r="AD17" i="26"/>
  <c r="AC77" i="26"/>
  <c r="AC63" i="26"/>
  <c r="CA58" i="32"/>
  <c r="BZ62" i="32"/>
  <c r="Y80" i="25"/>
  <c r="X89" i="25"/>
  <c r="X92" i="25"/>
  <c r="X96" i="25"/>
  <c r="AB46" i="31"/>
  <c r="CE46" i="33"/>
  <c r="CD54" i="33"/>
  <c r="CD91" i="33"/>
  <c r="Z58" i="33"/>
  <c r="Y62" i="33"/>
  <c r="Y91" i="33"/>
  <c r="AB35" i="30"/>
  <c r="AL65" i="32"/>
  <c r="Y21" i="25"/>
  <c r="X31" i="25"/>
  <c r="W93" i="31"/>
  <c r="W95" i="31"/>
  <c r="W97" i="31"/>
  <c r="K31" i="36"/>
  <c r="AE20" i="35"/>
  <c r="AD31" i="35"/>
  <c r="AJ70" i="30"/>
  <c r="AK70" i="29"/>
  <c r="W91" i="34"/>
  <c r="W93" i="34"/>
  <c r="AC20" i="34"/>
  <c r="Y24" i="29"/>
  <c r="X24" i="30"/>
  <c r="AC47" i="35"/>
  <c r="AB54" i="35"/>
  <c r="BZ45" i="32"/>
  <c r="BY54" i="32"/>
  <c r="V91" i="30"/>
  <c r="AB47" i="25"/>
  <c r="AA54" i="25"/>
  <c r="U93" i="30"/>
  <c r="U95" i="30"/>
  <c r="U97" i="30"/>
  <c r="J29" i="36"/>
  <c r="Z73" i="29"/>
  <c r="Y73" i="30"/>
  <c r="AJ68" i="32"/>
  <c r="AK68" i="32"/>
  <c r="AL68" i="32"/>
  <c r="AM68" i="32"/>
  <c r="AN68" i="32"/>
  <c r="AO68" i="32"/>
  <c r="AP68" i="32"/>
  <c r="AQ68" i="32"/>
  <c r="AR68" i="32"/>
  <c r="AS68" i="32"/>
  <c r="AT68" i="32"/>
  <c r="AU68" i="32"/>
  <c r="AV68" i="32"/>
  <c r="AW68" i="32"/>
  <c r="AX68" i="32"/>
  <c r="AY68" i="32"/>
  <c r="AB21" i="29"/>
  <c r="AA21" i="30"/>
  <c r="Z46" i="29"/>
  <c r="Y54" i="29"/>
  <c r="Y46" i="30"/>
  <c r="Y54" i="30"/>
  <c r="X17" i="30"/>
  <c r="W32" i="30"/>
  <c r="W77" i="30"/>
  <c r="W56" i="30"/>
  <c r="W63" i="30"/>
  <c r="W18" i="30"/>
  <c r="W43" i="30"/>
  <c r="Y58" i="34"/>
  <c r="X62" i="34"/>
  <c r="AX20" i="30"/>
  <c r="AY20" i="29"/>
  <c r="X93" i="33"/>
  <c r="AA79" i="34"/>
  <c r="Z89" i="34"/>
  <c r="Z92" i="34"/>
  <c r="Z96" i="34"/>
  <c r="Z58" i="29"/>
  <c r="Y62" i="29"/>
  <c r="W37" i="30"/>
  <c r="W91" i="29"/>
  <c r="AA26" i="34"/>
  <c r="Z31" i="34"/>
  <c r="AG66" i="34"/>
  <c r="W42" i="30"/>
  <c r="Y49" i="31"/>
  <c r="X54" i="31"/>
  <c r="X91" i="31"/>
  <c r="AG32" i="31"/>
  <c r="AH17" i="31"/>
  <c r="AG43" i="31"/>
  <c r="Z59" i="30"/>
  <c r="Y62" i="30"/>
  <c r="AG58" i="30"/>
  <c r="AO50" i="30"/>
  <c r="AP50" i="29"/>
  <c r="AB83" i="30"/>
  <c r="AC83" i="29"/>
  <c r="AB45" i="26"/>
  <c r="AF62" i="31"/>
  <c r="AG57" i="31"/>
  <c r="AC34" i="30"/>
  <c r="CF20" i="32"/>
  <c r="AO79" i="35"/>
  <c r="AA79" i="25"/>
  <c r="AE45" i="25"/>
  <c r="AC79" i="29"/>
  <c r="AB79" i="30"/>
  <c r="AX51" i="29"/>
  <c r="AW51" i="30"/>
  <c r="AR56" i="35"/>
  <c r="AR18" i="35"/>
  <c r="AR77" i="35"/>
  <c r="AR43" i="35"/>
  <c r="AR63" i="35"/>
  <c r="AR32" i="35"/>
  <c r="AS17" i="35"/>
  <c r="AJ72" i="29"/>
  <c r="AI72" i="30"/>
  <c r="Y91" i="32"/>
  <c r="CR76" i="33"/>
  <c r="CR92" i="33"/>
  <c r="AM86" i="29"/>
  <c r="AL86" i="30"/>
  <c r="W31" i="30"/>
  <c r="W91" i="30"/>
  <c r="X91" i="35"/>
  <c r="X93" i="35"/>
  <c r="AD34" i="30"/>
  <c r="AC45" i="26"/>
  <c r="X37" i="30"/>
  <c r="AC21" i="29"/>
  <c r="AB21" i="30"/>
  <c r="AM65" i="32"/>
  <c r="AA36" i="30"/>
  <c r="AF17" i="29"/>
  <c r="AE18" i="29"/>
  <c r="AE56" i="29"/>
  <c r="AE43" i="29"/>
  <c r="AE77" i="29"/>
  <c r="AE63" i="29"/>
  <c r="AE32" i="29"/>
  <c r="AJ80" i="29"/>
  <c r="AI80" i="30"/>
  <c r="BV77" i="33"/>
  <c r="BV32" i="33"/>
  <c r="BV56" i="33"/>
  <c r="BV43" i="33"/>
  <c r="BV63" i="33"/>
  <c r="AG20" i="26"/>
  <c r="AU65" i="25"/>
  <c r="AT76" i="25"/>
  <c r="Y56" i="25"/>
  <c r="Y18" i="25"/>
  <c r="Y77" i="25"/>
  <c r="Y32" i="25"/>
  <c r="Y43" i="25"/>
  <c r="Y63" i="25"/>
  <c r="Z17" i="25"/>
  <c r="AC68" i="29"/>
  <c r="AB68" i="30"/>
  <c r="AD75" i="29"/>
  <c r="AC75" i="30"/>
  <c r="AA71" i="30"/>
  <c r="AB71" i="29"/>
  <c r="Y91" i="35"/>
  <c r="CG20" i="32"/>
  <c r="AH57" i="31"/>
  <c r="AG62" i="31"/>
  <c r="AH43" i="31"/>
  <c r="AI17" i="31"/>
  <c r="AH32" i="31"/>
  <c r="AH66" i="34"/>
  <c r="W95" i="30"/>
  <c r="W97" i="30"/>
  <c r="J31" i="36"/>
  <c r="W93" i="30"/>
  <c r="CS76" i="33"/>
  <c r="CS92" i="33"/>
  <c r="AS56" i="35"/>
  <c r="AS43" i="35"/>
  <c r="AS77" i="35"/>
  <c r="AS63" i="35"/>
  <c r="AT17" i="35"/>
  <c r="AS18" i="35"/>
  <c r="AS32" i="35"/>
  <c r="AD79" i="29"/>
  <c r="AC79" i="30"/>
  <c r="Y17" i="30"/>
  <c r="X32" i="30"/>
  <c r="X56" i="30"/>
  <c r="X63" i="30"/>
  <c r="X77" i="30"/>
  <c r="X43" i="30"/>
  <c r="X18" i="30"/>
  <c r="Z73" i="30"/>
  <c r="AA73" i="29"/>
  <c r="AY51" i="29"/>
  <c r="AY51" i="30"/>
  <c r="AX51" i="30"/>
  <c r="AF45" i="25"/>
  <c r="X91" i="34"/>
  <c r="AH58" i="30"/>
  <c r="AB26" i="34"/>
  <c r="AA31" i="34"/>
  <c r="AA89" i="34"/>
  <c r="AA92" i="34"/>
  <c r="AA96" i="34"/>
  <c r="AB79" i="34"/>
  <c r="AY20" i="30"/>
  <c r="AC47" i="25"/>
  <c r="AB54" i="25"/>
  <c r="AD47" i="35"/>
  <c r="AC54" i="35"/>
  <c r="AL70" i="29"/>
  <c r="AK70" i="30"/>
  <c r="Z80" i="25"/>
  <c r="Y89" i="25"/>
  <c r="Y92" i="25"/>
  <c r="Y96" i="25"/>
  <c r="AH84" i="29"/>
  <c r="AG84" i="30"/>
  <c r="X91" i="29"/>
  <c r="AB20" i="32"/>
  <c r="AA31" i="32"/>
  <c r="AM26" i="30"/>
  <c r="AN26" i="29"/>
  <c r="Z85" i="30"/>
  <c r="Z89" i="30"/>
  <c r="AA85" i="29"/>
  <c r="Z89" i="29"/>
  <c r="AD79" i="26"/>
  <c r="AC89" i="26"/>
  <c r="AC92" i="26"/>
  <c r="AC96" i="26"/>
  <c r="AP45" i="33"/>
  <c r="AN47" i="30"/>
  <c r="AO47" i="29"/>
  <c r="AP79" i="35"/>
  <c r="V93" i="30"/>
  <c r="V95" i="30"/>
  <c r="V97" i="30"/>
  <c r="J30" i="36"/>
  <c r="AA58" i="33"/>
  <c r="Z62" i="33"/>
  <c r="Z91" i="33"/>
  <c r="Z95" i="33"/>
  <c r="Z66" i="30"/>
  <c r="AA66" i="29"/>
  <c r="X31" i="30"/>
  <c r="AA21" i="26"/>
  <c r="Z31" i="26"/>
  <c r="BZ56" i="32"/>
  <c r="BZ77" i="32"/>
  <c r="BZ32" i="32"/>
  <c r="BZ63" i="32"/>
  <c r="BZ43" i="32"/>
  <c r="AK72" i="29"/>
  <c r="AJ72" i="30"/>
  <c r="AP50" i="30"/>
  <c r="AQ50" i="29"/>
  <c r="Z49" i="31"/>
  <c r="Y54" i="31"/>
  <c r="Y91" i="31"/>
  <c r="AA58" i="29"/>
  <c r="Z62" i="29"/>
  <c r="AA46" i="29"/>
  <c r="Z54" i="29"/>
  <c r="Z46" i="30"/>
  <c r="Z54" i="30"/>
  <c r="CA45" i="32"/>
  <c r="BZ54" i="32"/>
  <c r="Z24" i="29"/>
  <c r="Y24" i="30"/>
  <c r="AD20" i="34"/>
  <c r="X91" i="25"/>
  <c r="X93" i="25"/>
  <c r="AC46" i="31"/>
  <c r="CB58" i="32"/>
  <c r="CA62" i="32"/>
  <c r="Z62" i="25"/>
  <c r="AA58" i="25"/>
  <c r="AJ45" i="35"/>
  <c r="Y96" i="32"/>
  <c r="BY65" i="32"/>
  <c r="Z23" i="29"/>
  <c r="Y23" i="30"/>
  <c r="Y31" i="29"/>
  <c r="AL48" i="33"/>
  <c r="AK54" i="33"/>
  <c r="X42" i="30"/>
  <c r="AM65" i="34"/>
  <c r="AI45" i="32"/>
  <c r="AH54" i="32"/>
  <c r="AD58" i="35"/>
  <c r="AC62" i="35"/>
  <c r="AC17" i="32"/>
  <c r="AB43" i="32"/>
  <c r="AB63" i="32"/>
  <c r="CA17" i="32"/>
  <c r="AB77" i="32"/>
  <c r="AB18" i="32"/>
  <c r="CA18" i="32"/>
  <c r="AB32" i="32"/>
  <c r="AB56" i="32"/>
  <c r="AD70" i="34"/>
  <c r="AC76" i="34"/>
  <c r="X95" i="35"/>
  <c r="X97" i="35"/>
  <c r="H32" i="36"/>
  <c r="AM86" i="30"/>
  <c r="AN86" i="29"/>
  <c r="X93" i="31"/>
  <c r="X95" i="31"/>
  <c r="X97" i="31"/>
  <c r="K32" i="36"/>
  <c r="AD63" i="26"/>
  <c r="AD56" i="26"/>
  <c r="AD43" i="26"/>
  <c r="AE17" i="26"/>
  <c r="AD77" i="26"/>
  <c r="AD32" i="26"/>
  <c r="Z69" i="29"/>
  <c r="Y69" i="30"/>
  <c r="Y76" i="30"/>
  <c r="Y92" i="30"/>
  <c r="Y96" i="30"/>
  <c r="AB58" i="32"/>
  <c r="AA62" i="32"/>
  <c r="AC88" i="30"/>
  <c r="AD88" i="29"/>
  <c r="AG69" i="32"/>
  <c r="AF76" i="32"/>
  <c r="AD83" i="29"/>
  <c r="AC83" i="30"/>
  <c r="AB79" i="25"/>
  <c r="AA59" i="30"/>
  <c r="Z62" i="30"/>
  <c r="Z58" i="34"/>
  <c r="Y62" i="34"/>
  <c r="W95" i="34"/>
  <c r="W97" i="34"/>
  <c r="G31" i="36"/>
  <c r="AE31" i="35"/>
  <c r="AF20" i="35"/>
  <c r="Z21" i="25"/>
  <c r="Y31" i="25"/>
  <c r="AC35" i="30"/>
  <c r="CF46" i="33"/>
  <c r="CE54" i="33"/>
  <c r="CE91" i="33"/>
  <c r="Y76" i="29"/>
  <c r="Y92" i="29"/>
  <c r="Y96" i="29"/>
  <c r="AC34" i="31"/>
  <c r="AB42" i="31"/>
  <c r="AE20" i="25"/>
  <c r="Y58" i="26"/>
  <c r="X62" i="26"/>
  <c r="X91" i="26"/>
  <c r="AK27" i="29"/>
  <c r="AJ27" i="30"/>
  <c r="Z91" i="32"/>
  <c r="AB79" i="32"/>
  <c r="AA89" i="32"/>
  <c r="AA92" i="32"/>
  <c r="Z80" i="35"/>
  <c r="Y89" i="35"/>
  <c r="Y92" i="35"/>
  <c r="Y96" i="35"/>
  <c r="AJ38" i="30"/>
  <c r="BW17" i="33"/>
  <c r="X77" i="33"/>
  <c r="Y17" i="33"/>
  <c r="X43" i="33"/>
  <c r="X18" i="33"/>
  <c r="BW18" i="33"/>
  <c r="X63" i="33"/>
  <c r="X32" i="33"/>
  <c r="X56" i="33"/>
  <c r="Y39" i="30"/>
  <c r="Z77" i="34"/>
  <c r="Z43" i="34"/>
  <c r="AA17" i="34"/>
  <c r="Z63" i="34"/>
  <c r="Z56" i="34"/>
  <c r="Z32" i="34"/>
  <c r="Z18" i="34"/>
  <c r="AG45" i="34"/>
  <c r="AF54" i="34"/>
  <c r="Z47" i="26"/>
  <c r="Y54" i="26"/>
  <c r="AD67" i="29"/>
  <c r="AC67" i="30"/>
  <c r="AL65" i="29"/>
  <c r="AK65" i="30"/>
  <c r="AA53" i="30"/>
  <c r="AB53" i="29"/>
  <c r="AC49" i="30"/>
  <c r="AD49" i="29"/>
  <c r="AE82" i="29"/>
  <c r="AD82" i="30"/>
  <c r="BZ21" i="32"/>
  <c r="BY31" i="32"/>
  <c r="BY91" i="32"/>
  <c r="CA21" i="32"/>
  <c r="BZ31" i="32"/>
  <c r="BZ91" i="32"/>
  <c r="AK38" i="30"/>
  <c r="AA80" i="35"/>
  <c r="Z89" i="35"/>
  <c r="Z92" i="35"/>
  <c r="Z96" i="35"/>
  <c r="AA23" i="29"/>
  <c r="Z23" i="30"/>
  <c r="Z24" i="30"/>
  <c r="Z31" i="30"/>
  <c r="AK45" i="35"/>
  <c r="AE20" i="34"/>
  <c r="AB58" i="29"/>
  <c r="AA62" i="29"/>
  <c r="AB66" i="29"/>
  <c r="AA66" i="30"/>
  <c r="AT56" i="35"/>
  <c r="AT18" i="35"/>
  <c r="AT77" i="35"/>
  <c r="AT43" i="35"/>
  <c r="AU17" i="35"/>
  <c r="AT32" i="35"/>
  <c r="AT63" i="35"/>
  <c r="AB36" i="30"/>
  <c r="AC53" i="29"/>
  <c r="AB53" i="30"/>
  <c r="AL65" i="30"/>
  <c r="AM65" i="29"/>
  <c r="AB17" i="34"/>
  <c r="AA32" i="34"/>
  <c r="AA63" i="34"/>
  <c r="AA18" i="34"/>
  <c r="AA56" i="34"/>
  <c r="AA77" i="34"/>
  <c r="AA43" i="34"/>
  <c r="Z39" i="30"/>
  <c r="BW63" i="33"/>
  <c r="BW56" i="33"/>
  <c r="BW43" i="33"/>
  <c r="BW77" i="33"/>
  <c r="BW32" i="33"/>
  <c r="AC79" i="32"/>
  <c r="AB89" i="32"/>
  <c r="AB92" i="32"/>
  <c r="AA21" i="25"/>
  <c r="Z31" i="25"/>
  <c r="AE88" i="29"/>
  <c r="AD88" i="30"/>
  <c r="AE49" i="29"/>
  <c r="AD49" i="30"/>
  <c r="AD67" i="30"/>
  <c r="AE67" i="29"/>
  <c r="AH45" i="34"/>
  <c r="AG54" i="34"/>
  <c r="Y62" i="26"/>
  <c r="Y91" i="26"/>
  <c r="Z58" i="26"/>
  <c r="AD34" i="31"/>
  <c r="AC42" i="31"/>
  <c r="AG20" i="35"/>
  <c r="AF31" i="35"/>
  <c r="AA58" i="34"/>
  <c r="Z62" i="34"/>
  <c r="AB59" i="30"/>
  <c r="AA62" i="30"/>
  <c r="AE83" i="29"/>
  <c r="AD83" i="30"/>
  <c r="AA69" i="29"/>
  <c r="Z69" i="30"/>
  <c r="AE43" i="26"/>
  <c r="AE77" i="26"/>
  <c r="AE63" i="26"/>
  <c r="AF17" i="26"/>
  <c r="AE56" i="26"/>
  <c r="AE32" i="26"/>
  <c r="CA63" i="32"/>
  <c r="CA43" i="32"/>
  <c r="CA56" i="32"/>
  <c r="CA32" i="32"/>
  <c r="CA77" i="32"/>
  <c r="AJ45" i="32"/>
  <c r="AI54" i="32"/>
  <c r="Y31" i="30"/>
  <c r="CC58" i="32"/>
  <c r="CB62" i="32"/>
  <c r="AA24" i="29"/>
  <c r="Z31" i="29"/>
  <c r="AR50" i="29"/>
  <c r="AQ50" i="30"/>
  <c r="Z76" i="29"/>
  <c r="Z92" i="29"/>
  <c r="Z96" i="29"/>
  <c r="AB58" i="33"/>
  <c r="AA62" i="33"/>
  <c r="AA91" i="33"/>
  <c r="AA93" i="33"/>
  <c r="AQ79" i="35"/>
  <c r="AE79" i="26"/>
  <c r="AD89" i="26"/>
  <c r="AD92" i="26"/>
  <c r="AD96" i="26"/>
  <c r="AC20" i="32"/>
  <c r="AB31" i="32"/>
  <c r="AI58" i="30"/>
  <c r="AG45" i="25"/>
  <c r="CT76" i="33"/>
  <c r="CT92" i="33"/>
  <c r="CG46" i="33"/>
  <c r="CH46" i="33"/>
  <c r="CI46" i="33"/>
  <c r="CJ46" i="33"/>
  <c r="CK46" i="33"/>
  <c r="CL46" i="33"/>
  <c r="CM46" i="33"/>
  <c r="CN46" i="33"/>
  <c r="CO46" i="33"/>
  <c r="CP46" i="33"/>
  <c r="CQ46" i="33"/>
  <c r="CR46" i="33"/>
  <c r="CS46" i="33"/>
  <c r="CT46" i="33"/>
  <c r="CT54" i="33"/>
  <c r="CT91" i="33"/>
  <c r="CT93" i="33"/>
  <c r="AI66" i="34"/>
  <c r="CH20" i="32"/>
  <c r="AD68" i="29"/>
  <c r="AC68" i="30"/>
  <c r="AH20" i="26"/>
  <c r="AE34" i="30"/>
  <c r="Y56" i="33"/>
  <c r="Y43" i="33"/>
  <c r="Y63" i="33"/>
  <c r="Y77" i="33"/>
  <c r="Y18" i="33"/>
  <c r="BX18" i="33"/>
  <c r="BX17" i="33"/>
  <c r="Z17" i="33"/>
  <c r="Y32" i="33"/>
  <c r="AE58" i="35"/>
  <c r="AD62" i="35"/>
  <c r="AO26" i="29"/>
  <c r="AN26" i="30"/>
  <c r="AE47" i="35"/>
  <c r="AD54" i="35"/>
  <c r="Y95" i="35"/>
  <c r="Y97" i="35"/>
  <c r="H33" i="36"/>
  <c r="Y93" i="35"/>
  <c r="Z18" i="25"/>
  <c r="Z77" i="25"/>
  <c r="Z56" i="25"/>
  <c r="Z63" i="25"/>
  <c r="Z32" i="25"/>
  <c r="AA17" i="25"/>
  <c r="Z43" i="25"/>
  <c r="Y37" i="30"/>
  <c r="Y42" i="30"/>
  <c r="AD45" i="26"/>
  <c r="AK27" i="30"/>
  <c r="AL27" i="29"/>
  <c r="AF20" i="25"/>
  <c r="Y91" i="25"/>
  <c r="AC79" i="25"/>
  <c r="AH69" i="32"/>
  <c r="AG76" i="32"/>
  <c r="AB62" i="32"/>
  <c r="AC58" i="32"/>
  <c r="AN65" i="34"/>
  <c r="AM48" i="33"/>
  <c r="AL54" i="33"/>
  <c r="BZ65" i="32"/>
  <c r="BY76" i="32"/>
  <c r="BY92" i="32"/>
  <c r="Z96" i="32"/>
  <c r="AB58" i="25"/>
  <c r="AA62" i="25"/>
  <c r="AD46" i="31"/>
  <c r="CB45" i="32"/>
  <c r="CA54" i="32"/>
  <c r="Y93" i="31"/>
  <c r="Y95" i="31"/>
  <c r="Y97" i="31"/>
  <c r="K33" i="36"/>
  <c r="AK72" i="30"/>
  <c r="AL72" i="29"/>
  <c r="AB21" i="26"/>
  <c r="AA31" i="26"/>
  <c r="Z76" i="30"/>
  <c r="Z92" i="30"/>
  <c r="Z96" i="30"/>
  <c r="AO47" i="30"/>
  <c r="AP47" i="29"/>
  <c r="AB85" i="29"/>
  <c r="AA85" i="30"/>
  <c r="AA89" i="30"/>
  <c r="AA89" i="29"/>
  <c r="AA80" i="25"/>
  <c r="Z89" i="25"/>
  <c r="Z92" i="25"/>
  <c r="Z96" i="25"/>
  <c r="AB89" i="34"/>
  <c r="AB92" i="34"/>
  <c r="AB96" i="34"/>
  <c r="AC79" i="34"/>
  <c r="X95" i="34"/>
  <c r="X97" i="34"/>
  <c r="G32" i="36"/>
  <c r="X93" i="34"/>
  <c r="AB73" i="29"/>
  <c r="AA73" i="30"/>
  <c r="AD79" i="30"/>
  <c r="AE79" i="29"/>
  <c r="AH62" i="31"/>
  <c r="AI57" i="31"/>
  <c r="Z91" i="35"/>
  <c r="AD75" i="30"/>
  <c r="AE75" i="29"/>
  <c r="AV65" i="25"/>
  <c r="AU76" i="25"/>
  <c r="AD21" i="29"/>
  <c r="AC21" i="30"/>
  <c r="Z91" i="34"/>
  <c r="AD35" i="30"/>
  <c r="AE70" i="34"/>
  <c r="AD76" i="34"/>
  <c r="AQ45" i="33"/>
  <c r="AA47" i="26"/>
  <c r="Z54" i="26"/>
  <c r="AF82" i="29"/>
  <c r="AE82" i="30"/>
  <c r="CF54" i="33"/>
  <c r="CF91" i="33"/>
  <c r="AN86" i="30"/>
  <c r="AO86" i="29"/>
  <c r="AD17" i="32"/>
  <c r="AC43" i="32"/>
  <c r="AC56" i="32"/>
  <c r="AC18" i="32"/>
  <c r="CB18" i="32"/>
  <c r="AC77" i="32"/>
  <c r="CB17" i="32"/>
  <c r="AC63" i="32"/>
  <c r="AC32" i="32"/>
  <c r="Y91" i="29"/>
  <c r="Y93" i="29"/>
  <c r="X95" i="25"/>
  <c r="X97" i="25"/>
  <c r="C32" i="36"/>
  <c r="AB46" i="29"/>
  <c r="AA54" i="29"/>
  <c r="AA46" i="30"/>
  <c r="AA54" i="30"/>
  <c r="AA49" i="31"/>
  <c r="Z54" i="31"/>
  <c r="Z91" i="31"/>
  <c r="X91" i="30"/>
  <c r="AA91" i="32"/>
  <c r="AI84" i="29"/>
  <c r="AH84" i="30"/>
  <c r="AL70" i="30"/>
  <c r="AM70" i="29"/>
  <c r="AD47" i="25"/>
  <c r="AC54" i="25"/>
  <c r="AC26" i="34"/>
  <c r="AB31" i="34"/>
  <c r="Z17" i="30"/>
  <c r="Y32" i="30"/>
  <c r="Y63" i="30"/>
  <c r="Y56" i="30"/>
  <c r="Y18" i="30"/>
  <c r="Y77" i="30"/>
  <c r="Y43" i="30"/>
  <c r="AJ17" i="31"/>
  <c r="AI32" i="31"/>
  <c r="AI43" i="31"/>
  <c r="AC71" i="29"/>
  <c r="AB71" i="30"/>
  <c r="AK80" i="29"/>
  <c r="AJ80" i="30"/>
  <c r="AF56" i="29"/>
  <c r="AF43" i="29"/>
  <c r="AG17" i="29"/>
  <c r="AF77" i="29"/>
  <c r="AF63" i="29"/>
  <c r="AF18" i="29"/>
  <c r="AF32" i="29"/>
  <c r="AN65" i="32"/>
  <c r="Y91" i="34"/>
  <c r="Y95" i="34"/>
  <c r="Y97" i="34"/>
  <c r="G33" i="36"/>
  <c r="AB47" i="26"/>
  <c r="AA54" i="26"/>
  <c r="AI62" i="31"/>
  <c r="AJ57" i="31"/>
  <c r="Y93" i="25"/>
  <c r="Y95" i="25"/>
  <c r="Y97" i="25"/>
  <c r="C33" i="36"/>
  <c r="AF47" i="35"/>
  <c r="AE54" i="35"/>
  <c r="Z91" i="25"/>
  <c r="AD68" i="30"/>
  <c r="AE68" i="29"/>
  <c r="AJ66" i="34"/>
  <c r="AF79" i="26"/>
  <c r="AE89" i="26"/>
  <c r="AE92" i="26"/>
  <c r="AE96" i="26"/>
  <c r="AC58" i="33"/>
  <c r="AB62" i="33"/>
  <c r="AB91" i="33"/>
  <c r="AB69" i="29"/>
  <c r="AA69" i="30"/>
  <c r="AC59" i="30"/>
  <c r="AB62" i="30"/>
  <c r="AI45" i="34"/>
  <c r="AH54" i="34"/>
  <c r="AF49" i="29"/>
  <c r="AE49" i="30"/>
  <c r="AD79" i="32"/>
  <c r="AC89" i="32"/>
  <c r="AC92" i="32"/>
  <c r="AF20" i="34"/>
  <c r="AG32" i="29"/>
  <c r="AG18" i="29"/>
  <c r="AG77" i="29"/>
  <c r="AG56" i="29"/>
  <c r="AG43" i="29"/>
  <c r="AH17" i="29"/>
  <c r="AG63" i="29"/>
  <c r="AK80" i="30"/>
  <c r="AL80" i="29"/>
  <c r="Y95" i="29"/>
  <c r="Y97" i="29"/>
  <c r="I33" i="36"/>
  <c r="Z93" i="31"/>
  <c r="Z95" i="31"/>
  <c r="Z97" i="31"/>
  <c r="K34" i="36"/>
  <c r="AC46" i="29"/>
  <c r="AB46" i="30"/>
  <c r="AB54" i="30"/>
  <c r="AB54" i="29"/>
  <c r="AO65" i="32"/>
  <c r="AD71" i="29"/>
  <c r="AC71" i="30"/>
  <c r="AJ32" i="31"/>
  <c r="AJ43" i="31"/>
  <c r="AK17" i="31"/>
  <c r="AA17" i="30"/>
  <c r="Z56" i="30"/>
  <c r="Z18" i="30"/>
  <c r="Z32" i="30"/>
  <c r="Z43" i="30"/>
  <c r="Z63" i="30"/>
  <c r="Z77" i="30"/>
  <c r="AE47" i="25"/>
  <c r="AD54" i="25"/>
  <c r="AJ84" i="29"/>
  <c r="AI84" i="30"/>
  <c r="X95" i="30"/>
  <c r="X97" i="30"/>
  <c r="J32" i="36"/>
  <c r="X93" i="30"/>
  <c r="AB49" i="31"/>
  <c r="AA54" i="31"/>
  <c r="AA91" i="31"/>
  <c r="AP86" i="29"/>
  <c r="AO86" i="30"/>
  <c r="AE35" i="30"/>
  <c r="AW65" i="25"/>
  <c r="AV76" i="25"/>
  <c r="AA91" i="35"/>
  <c r="AF79" i="29"/>
  <c r="AE79" i="30"/>
  <c r="CC45" i="32"/>
  <c r="CB54" i="32"/>
  <c r="AB62" i="25"/>
  <c r="AC58" i="25"/>
  <c r="AN48" i="33"/>
  <c r="AM54" i="33"/>
  <c r="AD79" i="25"/>
  <c r="AM27" i="29"/>
  <c r="AL27" i="30"/>
  <c r="BX32" i="33"/>
  <c r="BX77" i="33"/>
  <c r="BX63" i="33"/>
  <c r="BX56" i="33"/>
  <c r="BX43" i="33"/>
  <c r="AJ58" i="30"/>
  <c r="AR50" i="30"/>
  <c r="AS50" i="29"/>
  <c r="Y91" i="30"/>
  <c r="AA58" i="26"/>
  <c r="Z62" i="26"/>
  <c r="Z91" i="26"/>
  <c r="Z95" i="26"/>
  <c r="Z97" i="26"/>
  <c r="D34" i="36"/>
  <c r="AE88" i="30"/>
  <c r="AF88" i="29"/>
  <c r="AD53" i="29"/>
  <c r="AC53" i="30"/>
  <c r="AU56" i="35"/>
  <c r="AU18" i="35"/>
  <c r="AU77" i="35"/>
  <c r="AU43" i="35"/>
  <c r="AU63" i="35"/>
  <c r="AU32" i="35"/>
  <c r="AV17" i="35"/>
  <c r="AA76" i="30"/>
  <c r="AA92" i="30"/>
  <c r="AA96" i="30"/>
  <c r="AB62" i="29"/>
  <c r="AC58" i="29"/>
  <c r="AL45" i="35"/>
  <c r="CB21" i="32"/>
  <c r="CA31" i="32"/>
  <c r="CA91" i="32"/>
  <c r="AM70" i="30"/>
  <c r="AN70" i="29"/>
  <c r="AA93" i="32"/>
  <c r="AA95" i="32"/>
  <c r="BZ76" i="32"/>
  <c r="BZ92" i="32"/>
  <c r="AA96" i="32"/>
  <c r="AA97" i="32"/>
  <c r="E35" i="36"/>
  <c r="AR45" i="33"/>
  <c r="AE75" i="30"/>
  <c r="AF75" i="29"/>
  <c r="AF34" i="30"/>
  <c r="AB24" i="29"/>
  <c r="AA24" i="30"/>
  <c r="AC66" i="29"/>
  <c r="AB66" i="30"/>
  <c r="AB76" i="29"/>
  <c r="AL38" i="30"/>
  <c r="AE21" i="29"/>
  <c r="AD21" i="30"/>
  <c r="AB80" i="25"/>
  <c r="AA89" i="25"/>
  <c r="AA92" i="25"/>
  <c r="AA96" i="25"/>
  <c r="AP47" i="30"/>
  <c r="AQ47" i="29"/>
  <c r="AC21" i="26"/>
  <c r="AB31" i="26"/>
  <c r="AE46" i="31"/>
  <c r="CA65" i="32"/>
  <c r="AO65" i="34"/>
  <c r="AI69" i="32"/>
  <c r="AH76" i="32"/>
  <c r="Z37" i="30"/>
  <c r="AA77" i="25"/>
  <c r="AA56" i="25"/>
  <c r="AB17" i="25"/>
  <c r="AA63" i="25"/>
  <c r="AA18" i="25"/>
  <c r="AA32" i="25"/>
  <c r="AA43" i="25"/>
  <c r="AB91" i="32"/>
  <c r="AK45" i="32"/>
  <c r="AJ54" i="32"/>
  <c r="AF67" i="29"/>
  <c r="AE67" i="30"/>
  <c r="BY93" i="32"/>
  <c r="AB21" i="25"/>
  <c r="AA31" i="25"/>
  <c r="Z42" i="30"/>
  <c r="AB23" i="29"/>
  <c r="AA23" i="30"/>
  <c r="AA31" i="30"/>
  <c r="AA31" i="29"/>
  <c r="CB63" i="32"/>
  <c r="CB32" i="32"/>
  <c r="CB43" i="32"/>
  <c r="CB56" i="32"/>
  <c r="CB77" i="32"/>
  <c r="AC85" i="29"/>
  <c r="AB85" i="30"/>
  <c r="AB89" i="30"/>
  <c r="AB89" i="29"/>
  <c r="AH45" i="25"/>
  <c r="AH20" i="35"/>
  <c r="AG31" i="35"/>
  <c r="AM65" i="30"/>
  <c r="AN65" i="29"/>
  <c r="Z91" i="30"/>
  <c r="AD26" i="34"/>
  <c r="AC31" i="34"/>
  <c r="AE17" i="32"/>
  <c r="CC17" i="32"/>
  <c r="AD18" i="32"/>
  <c r="CC18" i="32"/>
  <c r="AD32" i="32"/>
  <c r="AD77" i="32"/>
  <c r="AD63" i="32"/>
  <c r="AD43" i="32"/>
  <c r="AD56" i="32"/>
  <c r="CG54" i="33"/>
  <c r="CG91" i="33"/>
  <c r="AG82" i="29"/>
  <c r="AF82" i="30"/>
  <c r="AF70" i="34"/>
  <c r="AE76" i="34"/>
  <c r="AA62" i="34"/>
  <c r="AA91" i="34"/>
  <c r="AA93" i="34"/>
  <c r="AC73" i="29"/>
  <c r="AB73" i="30"/>
  <c r="AD79" i="34"/>
  <c r="AC89" i="34"/>
  <c r="AC92" i="34"/>
  <c r="AC96" i="34"/>
  <c r="AM72" i="29"/>
  <c r="AL72" i="30"/>
  <c r="AC62" i="32"/>
  <c r="AD58" i="32"/>
  <c r="AG20" i="25"/>
  <c r="AE45" i="26"/>
  <c r="AP26" i="29"/>
  <c r="AO26" i="30"/>
  <c r="AE62" i="35"/>
  <c r="AF58" i="35"/>
  <c r="Z77" i="33"/>
  <c r="Z63" i="33"/>
  <c r="Z56" i="33"/>
  <c r="Z43" i="33"/>
  <c r="AA17" i="33"/>
  <c r="Z18" i="33"/>
  <c r="BY18" i="33"/>
  <c r="BY17" i="33"/>
  <c r="Z32" i="33"/>
  <c r="AI20" i="26"/>
  <c r="CI20" i="32"/>
  <c r="AD20" i="32"/>
  <c r="AC31" i="32"/>
  <c r="AC91" i="32"/>
  <c r="AR79" i="35"/>
  <c r="Z91" i="29"/>
  <c r="Z95" i="29"/>
  <c r="Z97" i="29"/>
  <c r="I34" i="36"/>
  <c r="CD58" i="32"/>
  <c r="CC62" i="32"/>
  <c r="AG17" i="26"/>
  <c r="AF32" i="26"/>
  <c r="AF43" i="26"/>
  <c r="AF63" i="26"/>
  <c r="AF56" i="26"/>
  <c r="AF77" i="26"/>
  <c r="AF83" i="29"/>
  <c r="AE83" i="30"/>
  <c r="AB58" i="34"/>
  <c r="AD42" i="31"/>
  <c r="AE34" i="31"/>
  <c r="AA39" i="30"/>
  <c r="AB32" i="34"/>
  <c r="AB43" i="34"/>
  <c r="AB77" i="34"/>
  <c r="AB63" i="34"/>
  <c r="AB56" i="34"/>
  <c r="AB18" i="34"/>
  <c r="AC17" i="34"/>
  <c r="AC36" i="30"/>
  <c r="AA76" i="29"/>
  <c r="AA92" i="29"/>
  <c r="AA96" i="29"/>
  <c r="AB80" i="35"/>
  <c r="AA89" i="35"/>
  <c r="AA92" i="35"/>
  <c r="AA96" i="35"/>
  <c r="BZ93" i="32"/>
  <c r="Z93" i="26"/>
  <c r="Z95" i="25"/>
  <c r="Z97" i="25"/>
  <c r="C34" i="36"/>
  <c r="Z93" i="25"/>
  <c r="AG63" i="26"/>
  <c r="AG32" i="26"/>
  <c r="AH17" i="26"/>
  <c r="AG43" i="26"/>
  <c r="AG56" i="26"/>
  <c r="AG77" i="26"/>
  <c r="AG70" i="34"/>
  <c r="AF76" i="34"/>
  <c r="Z95" i="30"/>
  <c r="Z97" i="30"/>
  <c r="J34" i="36"/>
  <c r="Z93" i="30"/>
  <c r="AP65" i="34"/>
  <c r="CC21" i="32"/>
  <c r="CB31" i="32"/>
  <c r="CB91" i="32"/>
  <c r="CB65" i="32"/>
  <c r="CB76" i="32"/>
  <c r="CB92" i="32"/>
  <c r="CB93" i="32"/>
  <c r="AM45" i="35"/>
  <c r="Y95" i="30"/>
  <c r="Y97" i="30"/>
  <c r="J33" i="36"/>
  <c r="Y93" i="30"/>
  <c r="AE79" i="25"/>
  <c r="AD46" i="29"/>
  <c r="AC46" i="30"/>
  <c r="AC54" i="30"/>
  <c r="AC54" i="29"/>
  <c r="AB39" i="30"/>
  <c r="AC80" i="35"/>
  <c r="AB89" i="35"/>
  <c r="AB92" i="35"/>
  <c r="AB96" i="35"/>
  <c r="AD36" i="30"/>
  <c r="AB62" i="34"/>
  <c r="AC58" i="34"/>
  <c r="CE58" i="32"/>
  <c r="CD62" i="32"/>
  <c r="AC93" i="32"/>
  <c r="AF45" i="26"/>
  <c r="AC32" i="34"/>
  <c r="AC18" i="34"/>
  <c r="AC56" i="34"/>
  <c r="AC77" i="34"/>
  <c r="AD17" i="34"/>
  <c r="AC43" i="34"/>
  <c r="AC63" i="34"/>
  <c r="AE20" i="32"/>
  <c r="AD31" i="32"/>
  <c r="CJ20" i="32"/>
  <c r="AB17" i="33"/>
  <c r="AA56" i="33"/>
  <c r="AA77" i="33"/>
  <c r="AA32" i="33"/>
  <c r="AA18" i="33"/>
  <c r="BZ18" i="33"/>
  <c r="AA43" i="33"/>
  <c r="AA63" i="33"/>
  <c r="BZ17" i="33"/>
  <c r="AP26" i="30"/>
  <c r="AQ26" i="29"/>
  <c r="AE79" i="34"/>
  <c r="AD89" i="34"/>
  <c r="AD92" i="34"/>
  <c r="AD96" i="34"/>
  <c r="AI45" i="25"/>
  <c r="AD85" i="29"/>
  <c r="AC85" i="30"/>
  <c r="AC89" i="30"/>
  <c r="AC89" i="29"/>
  <c r="AA91" i="29"/>
  <c r="AA93" i="29"/>
  <c r="AB56" i="25"/>
  <c r="AB77" i="25"/>
  <c r="AB63" i="25"/>
  <c r="AB18" i="25"/>
  <c r="AC17" i="25"/>
  <c r="AB43" i="25"/>
  <c r="AB32" i="25"/>
  <c r="AR47" i="29"/>
  <c r="AQ47" i="30"/>
  <c r="AB92" i="29"/>
  <c r="AB96" i="29"/>
  <c r="AC24" i="29"/>
  <c r="AB24" i="30"/>
  <c r="AF75" i="30"/>
  <c r="AG75" i="29"/>
  <c r="CA76" i="32"/>
  <c r="CA92" i="32"/>
  <c r="CA93" i="32"/>
  <c r="AG88" i="29"/>
  <c r="AF88" i="30"/>
  <c r="AC62" i="25"/>
  <c r="AD58" i="25"/>
  <c r="AB91" i="35"/>
  <c r="AB95" i="35"/>
  <c r="AB97" i="35"/>
  <c r="H36" i="36"/>
  <c r="AC49" i="31"/>
  <c r="AB54" i="31"/>
  <c r="AB91" i="31"/>
  <c r="AJ84" i="30"/>
  <c r="AK84" i="29"/>
  <c r="AE71" i="29"/>
  <c r="AD71" i="30"/>
  <c r="AG20" i="34"/>
  <c r="AJ45" i="34"/>
  <c r="AI54" i="34"/>
  <c r="AC69" i="29"/>
  <c r="AB69" i="30"/>
  <c r="AG79" i="26"/>
  <c r="AF89" i="26"/>
  <c r="AF92" i="26"/>
  <c r="AF96" i="26"/>
  <c r="AG47" i="35"/>
  <c r="AF54" i="35"/>
  <c r="AK57" i="31"/>
  <c r="AJ62" i="31"/>
  <c r="AB93" i="32"/>
  <c r="AB95" i="32"/>
  <c r="AB96" i="32"/>
  <c r="AB97" i="32"/>
  <c r="E36" i="36"/>
  <c r="AA37" i="30"/>
  <c r="AA42" i="30"/>
  <c r="AA91" i="30"/>
  <c r="AH56" i="29"/>
  <c r="AH63" i="29"/>
  <c r="AH18" i="29"/>
  <c r="AH77" i="29"/>
  <c r="AI17" i="29"/>
  <c r="AH43" i="29"/>
  <c r="AH32" i="29"/>
  <c r="AS79" i="35"/>
  <c r="AJ20" i="26"/>
  <c r="BY43" i="33"/>
  <c r="BY63" i="33"/>
  <c r="BY77" i="33"/>
  <c r="BY32" i="33"/>
  <c r="BY56" i="33"/>
  <c r="AH20" i="25"/>
  <c r="AN72" i="29"/>
  <c r="AM72" i="30"/>
  <c r="AC73" i="30"/>
  <c r="AD73" i="29"/>
  <c r="AA95" i="34"/>
  <c r="AA97" i="34"/>
  <c r="G35" i="36"/>
  <c r="AE56" i="32"/>
  <c r="AF17" i="32"/>
  <c r="CD17" i="32"/>
  <c r="AE18" i="32"/>
  <c r="CD18" i="32"/>
  <c r="AE77" i="32"/>
  <c r="AE32" i="32"/>
  <c r="AE63" i="32"/>
  <c r="AE43" i="32"/>
  <c r="AE26" i="34"/>
  <c r="AD31" i="34"/>
  <c r="AH31" i="35"/>
  <c r="AI20" i="35"/>
  <c r="AC23" i="29"/>
  <c r="AB23" i="30"/>
  <c r="AB31" i="29"/>
  <c r="AA91" i="25"/>
  <c r="AF67" i="30"/>
  <c r="AG67" i="29"/>
  <c r="AK54" i="32"/>
  <c r="AL45" i="32"/>
  <c r="AF21" i="29"/>
  <c r="AE21" i="30"/>
  <c r="AC66" i="30"/>
  <c r="AD66" i="29"/>
  <c r="AC76" i="29"/>
  <c r="AC92" i="29"/>
  <c r="AC96" i="29"/>
  <c r="AO70" i="29"/>
  <c r="AN70" i="30"/>
  <c r="AD58" i="29"/>
  <c r="AC62" i="29"/>
  <c r="AD53" i="30"/>
  <c r="AE53" i="29"/>
  <c r="AS50" i="30"/>
  <c r="AT50" i="29"/>
  <c r="AF79" i="30"/>
  <c r="AG79" i="29"/>
  <c r="AX65" i="25"/>
  <c r="AW76" i="25"/>
  <c r="AP86" i="30"/>
  <c r="AQ86" i="29"/>
  <c r="AF47" i="25"/>
  <c r="AE54" i="25"/>
  <c r="AB17" i="30"/>
  <c r="AA18" i="30"/>
  <c r="AA32" i="30"/>
  <c r="AA77" i="30"/>
  <c r="AA56" i="30"/>
  <c r="AA63" i="30"/>
  <c r="AA43" i="30"/>
  <c r="AP65" i="32"/>
  <c r="AL80" i="30"/>
  <c r="AM80" i="29"/>
  <c r="AG49" i="29"/>
  <c r="AF49" i="30"/>
  <c r="AD59" i="30"/>
  <c r="AC62" i="30"/>
  <c r="AD58" i="33"/>
  <c r="AC62" i="33"/>
  <c r="AC91" i="33"/>
  <c r="AK66" i="34"/>
  <c r="AE42" i="31"/>
  <c r="AF34" i="31"/>
  <c r="AG58" i="35"/>
  <c r="AF62" i="35"/>
  <c r="CH54" i="33"/>
  <c r="CH91" i="33"/>
  <c r="CC43" i="32"/>
  <c r="CC56" i="32"/>
  <c r="CC63" i="32"/>
  <c r="CC32" i="32"/>
  <c r="CC77" i="32"/>
  <c r="AF46" i="31"/>
  <c r="AB76" i="30"/>
  <c r="AB92" i="30"/>
  <c r="AB96" i="30"/>
  <c r="AV56" i="35"/>
  <c r="AV43" i="35"/>
  <c r="AV77" i="35"/>
  <c r="AW17" i="35"/>
  <c r="AV63" i="35"/>
  <c r="AV32" i="35"/>
  <c r="AV18" i="35"/>
  <c r="AB93" i="33"/>
  <c r="AG83" i="29"/>
  <c r="AF83" i="30"/>
  <c r="AD62" i="32"/>
  <c r="AE58" i="32"/>
  <c r="AB91" i="34"/>
  <c r="AB93" i="34"/>
  <c r="AH82" i="29"/>
  <c r="AG82" i="30"/>
  <c r="AO65" i="29"/>
  <c r="AN65" i="30"/>
  <c r="AC21" i="25"/>
  <c r="AB31" i="25"/>
  <c r="AJ69" i="32"/>
  <c r="AI76" i="32"/>
  <c r="AD21" i="26"/>
  <c r="AC31" i="26"/>
  <c r="AC80" i="25"/>
  <c r="AB89" i="25"/>
  <c r="AB92" i="25"/>
  <c r="AB96" i="25"/>
  <c r="AM38" i="30"/>
  <c r="AG34" i="30"/>
  <c r="AS45" i="33"/>
  <c r="AA62" i="26"/>
  <c r="AA91" i="26"/>
  <c r="AB58" i="26"/>
  <c r="AK58" i="30"/>
  <c r="AN27" i="29"/>
  <c r="AM27" i="30"/>
  <c r="AO48" i="33"/>
  <c r="AN54" i="33"/>
  <c r="CC54" i="32"/>
  <c r="CD45" i="32"/>
  <c r="AA95" i="35"/>
  <c r="AA97" i="35"/>
  <c r="H35" i="36"/>
  <c r="AA93" i="35"/>
  <c r="AF35" i="30"/>
  <c r="AA93" i="31"/>
  <c r="AA95" i="31"/>
  <c r="AA97" i="31"/>
  <c r="K35" i="36"/>
  <c r="AL17" i="31"/>
  <c r="AK43" i="31"/>
  <c r="AK32" i="31"/>
  <c r="AE79" i="32"/>
  <c r="AD89" i="32"/>
  <c r="AD92" i="32"/>
  <c r="AF68" i="29"/>
  <c r="AE68" i="30"/>
  <c r="AC47" i="26"/>
  <c r="AB54" i="26"/>
  <c r="AA95" i="30"/>
  <c r="AA97" i="30"/>
  <c r="J35" i="36"/>
  <c r="AA93" i="30"/>
  <c r="AE21" i="26"/>
  <c r="AD31" i="26"/>
  <c r="AD21" i="25"/>
  <c r="AC31" i="25"/>
  <c r="AU50" i="29"/>
  <c r="AT50" i="30"/>
  <c r="AD23" i="29"/>
  <c r="AC23" i="30"/>
  <c r="AC31" i="29"/>
  <c r="AF26" i="34"/>
  <c r="AE31" i="34"/>
  <c r="AF56" i="32"/>
  <c r="CE17" i="32"/>
  <c r="AG17" i="32"/>
  <c r="AF77" i="32"/>
  <c r="AF18" i="32"/>
  <c r="CE18" i="32"/>
  <c r="AF32" i="32"/>
  <c r="AF63" i="32"/>
  <c r="AF43" i="32"/>
  <c r="AE58" i="25"/>
  <c r="AD62" i="25"/>
  <c r="AR47" i="30"/>
  <c r="AS47" i="29"/>
  <c r="AD85" i="30"/>
  <c r="AD89" i="30"/>
  <c r="AE85" i="29"/>
  <c r="AD89" i="29"/>
  <c r="AF79" i="34"/>
  <c r="AE89" i="34"/>
  <c r="AE92" i="34"/>
  <c r="AE96" i="34"/>
  <c r="AL58" i="30"/>
  <c r="CE45" i="32"/>
  <c r="CD54" i="32"/>
  <c r="AC58" i="26"/>
  <c r="AB62" i="26"/>
  <c r="AB91" i="26"/>
  <c r="AD80" i="25"/>
  <c r="AC89" i="25"/>
  <c r="AC92" i="25"/>
  <c r="AC96" i="25"/>
  <c r="AB95" i="34"/>
  <c r="AB97" i="34"/>
  <c r="G36" i="36"/>
  <c r="AQ65" i="32"/>
  <c r="AD47" i="26"/>
  <c r="AC54" i="26"/>
  <c r="AF79" i="32"/>
  <c r="AE89" i="32"/>
  <c r="AE92" i="32"/>
  <c r="AM17" i="31"/>
  <c r="AL43" i="31"/>
  <c r="AL32" i="31"/>
  <c r="AO27" i="29"/>
  <c r="AN27" i="30"/>
  <c r="AT45" i="33"/>
  <c r="AN38" i="30"/>
  <c r="AO65" i="30"/>
  <c r="AP65" i="29"/>
  <c r="AG83" i="30"/>
  <c r="AH83" i="29"/>
  <c r="AW56" i="35"/>
  <c r="AW43" i="35"/>
  <c r="AW77" i="35"/>
  <c r="AW63" i="35"/>
  <c r="AW32" i="35"/>
  <c r="AW18" i="35"/>
  <c r="AX17" i="35"/>
  <c r="AH58" i="35"/>
  <c r="AG62" i="35"/>
  <c r="AL66" i="34"/>
  <c r="AE59" i="30"/>
  <c r="AD62" i="30"/>
  <c r="AM80" i="30"/>
  <c r="AN80" i="29"/>
  <c r="AP70" i="29"/>
  <c r="AO70" i="30"/>
  <c r="AH67" i="29"/>
  <c r="AG67" i="30"/>
  <c r="AB31" i="30"/>
  <c r="CD56" i="32"/>
  <c r="CD43" i="32"/>
  <c r="CD32" i="32"/>
  <c r="CD77" i="32"/>
  <c r="CD63" i="32"/>
  <c r="AO72" i="29"/>
  <c r="AN72" i="30"/>
  <c r="AB37" i="30"/>
  <c r="AB42" i="30"/>
  <c r="AH47" i="35"/>
  <c r="AG54" i="35"/>
  <c r="AD69" i="29"/>
  <c r="AC69" i="30"/>
  <c r="AC76" i="30"/>
  <c r="AC92" i="30"/>
  <c r="AC96" i="30"/>
  <c r="AH20" i="34"/>
  <c r="AC91" i="35"/>
  <c r="AG88" i="30"/>
  <c r="AH88" i="29"/>
  <c r="AC43" i="25"/>
  <c r="AC32" i="25"/>
  <c r="AC63" i="25"/>
  <c r="AC56" i="25"/>
  <c r="AC77" i="25"/>
  <c r="AC18" i="25"/>
  <c r="AD17" i="25"/>
  <c r="BZ32" i="33"/>
  <c r="BZ56" i="33"/>
  <c r="BZ63" i="33"/>
  <c r="BZ43" i="33"/>
  <c r="BZ77" i="33"/>
  <c r="CA17" i="33"/>
  <c r="AB77" i="33"/>
  <c r="AB32" i="33"/>
  <c r="AB43" i="33"/>
  <c r="AB18" i="33"/>
  <c r="CA18" i="33"/>
  <c r="AC17" i="33"/>
  <c r="AB56" i="33"/>
  <c r="AB63" i="33"/>
  <c r="AE31" i="32"/>
  <c r="AF20" i="32"/>
  <c r="AD80" i="35"/>
  <c r="AC89" i="35"/>
  <c r="AC92" i="35"/>
  <c r="AC96" i="35"/>
  <c r="AF79" i="25"/>
  <c r="AN45" i="35"/>
  <c r="AK69" i="32"/>
  <c r="AJ76" i="32"/>
  <c r="AF58" i="32"/>
  <c r="AE62" i="32"/>
  <c r="AF42" i="31"/>
  <c r="AG34" i="31"/>
  <c r="AG47" i="25"/>
  <c r="AF54" i="25"/>
  <c r="AE73" i="29"/>
  <c r="AD73" i="30"/>
  <c r="AG45" i="26"/>
  <c r="AP48" i="33"/>
  <c r="AO54" i="33"/>
  <c r="AH34" i="30"/>
  <c r="AG46" i="31"/>
  <c r="CI54" i="33"/>
  <c r="CI91" i="33"/>
  <c r="AE58" i="33"/>
  <c r="AD62" i="33"/>
  <c r="AD91" i="33"/>
  <c r="AG49" i="30"/>
  <c r="AH49" i="29"/>
  <c r="AR86" i="29"/>
  <c r="AQ86" i="30"/>
  <c r="AE58" i="29"/>
  <c r="AD62" i="29"/>
  <c r="AM45" i="32"/>
  <c r="AL54" i="32"/>
  <c r="AA93" i="25"/>
  <c r="AA95" i="25"/>
  <c r="AA97" i="25"/>
  <c r="C35" i="36"/>
  <c r="AI31" i="35"/>
  <c r="AJ20" i="35"/>
  <c r="AI20" i="25"/>
  <c r="AK20" i="26"/>
  <c r="AI77" i="29"/>
  <c r="AI32" i="29"/>
  <c r="AI63" i="29"/>
  <c r="AJ17" i="29"/>
  <c r="AI18" i="29"/>
  <c r="AI56" i="29"/>
  <c r="AI43" i="29"/>
  <c r="AL57" i="31"/>
  <c r="AK62" i="31"/>
  <c r="AG89" i="26"/>
  <c r="AG92" i="26"/>
  <c r="AG96" i="26"/>
  <c r="AH79" i="26"/>
  <c r="AJ54" i="34"/>
  <c r="AK45" i="34"/>
  <c r="AF71" i="29"/>
  <c r="AE71" i="30"/>
  <c r="AD49" i="31"/>
  <c r="AC54" i="31"/>
  <c r="AC91" i="31"/>
  <c r="AD24" i="29"/>
  <c r="AC24" i="30"/>
  <c r="AA95" i="29"/>
  <c r="AA97" i="29"/>
  <c r="I35" i="36"/>
  <c r="AR26" i="29"/>
  <c r="AQ26" i="30"/>
  <c r="CK20" i="32"/>
  <c r="CE62" i="32"/>
  <c r="CF58" i="32"/>
  <c r="AE36" i="30"/>
  <c r="AC39" i="30"/>
  <c r="CD21" i="32"/>
  <c r="CC31" i="32"/>
  <c r="CC91" i="32"/>
  <c r="CC65" i="32"/>
  <c r="CC76" i="32"/>
  <c r="CC92" i="32"/>
  <c r="CC93" i="32"/>
  <c r="AH70" i="34"/>
  <c r="AG76" i="34"/>
  <c r="AY65" i="25"/>
  <c r="AY76" i="25"/>
  <c r="AX76" i="25"/>
  <c r="AB91" i="25"/>
  <c r="AB93" i="25"/>
  <c r="AB93" i="31"/>
  <c r="AB95" i="31"/>
  <c r="AB97" i="31"/>
  <c r="K36" i="36"/>
  <c r="AE46" i="29"/>
  <c r="AD46" i="30"/>
  <c r="AD54" i="30"/>
  <c r="AD54" i="29"/>
  <c r="AQ65" i="34"/>
  <c r="AG68" i="29"/>
  <c r="AF68" i="30"/>
  <c r="AI82" i="29"/>
  <c r="AH82" i="30"/>
  <c r="AG35" i="30"/>
  <c r="AC96" i="32"/>
  <c r="AC17" i="30"/>
  <c r="AB77" i="30"/>
  <c r="AB18" i="30"/>
  <c r="AB32" i="30"/>
  <c r="AB43" i="30"/>
  <c r="AB56" i="30"/>
  <c r="AB63" i="30"/>
  <c r="AG79" i="30"/>
  <c r="AH79" i="29"/>
  <c r="AF53" i="29"/>
  <c r="AE53" i="30"/>
  <c r="AD66" i="30"/>
  <c r="AE66" i="29"/>
  <c r="AF21" i="30"/>
  <c r="AG21" i="29"/>
  <c r="AB91" i="29"/>
  <c r="AB95" i="29"/>
  <c r="AB97" i="29"/>
  <c r="I36" i="36"/>
  <c r="AT79" i="35"/>
  <c r="AK84" i="30"/>
  <c r="AL84" i="29"/>
  <c r="AB93" i="35"/>
  <c r="AH75" i="29"/>
  <c r="AG75" i="30"/>
  <c r="AJ45" i="25"/>
  <c r="AD91" i="32"/>
  <c r="AD32" i="34"/>
  <c r="AD43" i="34"/>
  <c r="AD56" i="34"/>
  <c r="AD77" i="34"/>
  <c r="AD18" i="34"/>
  <c r="AD63" i="34"/>
  <c r="AE17" i="34"/>
  <c r="AC95" i="32"/>
  <c r="AC97" i="32"/>
  <c r="E37" i="36"/>
  <c r="AD58" i="34"/>
  <c r="AC62" i="34"/>
  <c r="AH32" i="26"/>
  <c r="AH43" i="26"/>
  <c r="AH63" i="26"/>
  <c r="AH56" i="26"/>
  <c r="AH77" i="26"/>
  <c r="AI17" i="26"/>
  <c r="AB95" i="25"/>
  <c r="AB97" i="25"/>
  <c r="C36" i="36"/>
  <c r="AB93" i="26"/>
  <c r="AB95" i="26"/>
  <c r="AB97" i="26"/>
  <c r="D36" i="36"/>
  <c r="AI79" i="29"/>
  <c r="AH79" i="30"/>
  <c r="AI79" i="26"/>
  <c r="AH89" i="26"/>
  <c r="AH92" i="26"/>
  <c r="AH96" i="26"/>
  <c r="AH45" i="26"/>
  <c r="AF62" i="32"/>
  <c r="AG58" i="32"/>
  <c r="AE80" i="35"/>
  <c r="AD89" i="35"/>
  <c r="AD92" i="35"/>
  <c r="AD96" i="35"/>
  <c r="AM58" i="30"/>
  <c r="AV50" i="29"/>
  <c r="AU50" i="30"/>
  <c r="AE21" i="25"/>
  <c r="AD31" i="25"/>
  <c r="AM84" i="29"/>
  <c r="AL84" i="30"/>
  <c r="AH21" i="29"/>
  <c r="AG21" i="30"/>
  <c r="AE46" i="30"/>
  <c r="AE54" i="30"/>
  <c r="AF46" i="29"/>
  <c r="AE54" i="29"/>
  <c r="AC37" i="30"/>
  <c r="AC42" i="30"/>
  <c r="AF36" i="30"/>
  <c r="CL20" i="32"/>
  <c r="AE24" i="29"/>
  <c r="AD24" i="30"/>
  <c r="AG71" i="29"/>
  <c r="AF71" i="30"/>
  <c r="AM54" i="32"/>
  <c r="AN45" i="32"/>
  <c r="AD93" i="33"/>
  <c r="CJ54" i="33"/>
  <c r="CJ91" i="33"/>
  <c r="AG42" i="31"/>
  <c r="AH34" i="31"/>
  <c r="AG20" i="32"/>
  <c r="AF31" i="32"/>
  <c r="AF91" i="32"/>
  <c r="AF89" i="32"/>
  <c r="AF92" i="32"/>
  <c r="AF93" i="32"/>
  <c r="AD17" i="33"/>
  <c r="AC56" i="33"/>
  <c r="AC18" i="33"/>
  <c r="CB18" i="33"/>
  <c r="AC43" i="33"/>
  <c r="AC63" i="33"/>
  <c r="CB17" i="33"/>
  <c r="AC77" i="33"/>
  <c r="AC32" i="33"/>
  <c r="AE17" i="25"/>
  <c r="AD77" i="25"/>
  <c r="AD18" i="25"/>
  <c r="AD63" i="25"/>
  <c r="AD43" i="25"/>
  <c r="AH88" i="30"/>
  <c r="AI88" i="29"/>
  <c r="AI20" i="34"/>
  <c r="AC91" i="29"/>
  <c r="AP72" i="29"/>
  <c r="AO72" i="30"/>
  <c r="AP70" i="30"/>
  <c r="AQ70" i="29"/>
  <c r="AM66" i="34"/>
  <c r="AP65" i="30"/>
  <c r="AQ65" i="29"/>
  <c r="AU45" i="33"/>
  <c r="AG79" i="32"/>
  <c r="AR65" i="32"/>
  <c r="AE80" i="25"/>
  <c r="AD89" i="25"/>
  <c r="AD92" i="25"/>
  <c r="AD96" i="25"/>
  <c r="CF45" i="32"/>
  <c r="CE54" i="32"/>
  <c r="AF85" i="29"/>
  <c r="AE85" i="30"/>
  <c r="AE89" i="30"/>
  <c r="AE89" i="29"/>
  <c r="AC31" i="30"/>
  <c r="AC91" i="30"/>
  <c r="AH68" i="29"/>
  <c r="AG68" i="30"/>
  <c r="CE21" i="32"/>
  <c r="CD31" i="32"/>
  <c r="CD91" i="32"/>
  <c r="AQ48" i="33"/>
  <c r="AP54" i="33"/>
  <c r="AE69" i="29"/>
  <c r="AE76" i="29"/>
  <c r="AE92" i="29"/>
  <c r="AE96" i="29"/>
  <c r="AD69" i="30"/>
  <c r="AD76" i="30"/>
  <c r="AD92" i="30"/>
  <c r="AD96" i="30"/>
  <c r="AN80" i="30"/>
  <c r="AO80" i="29"/>
  <c r="AX63" i="35"/>
  <c r="AY17" i="35"/>
  <c r="AX56" i="35"/>
  <c r="AX18" i="35"/>
  <c r="AX77" i="35"/>
  <c r="AX32" i="35"/>
  <c r="AX43" i="35"/>
  <c r="AH83" i="30"/>
  <c r="AI83" i="29"/>
  <c r="CE56" i="32"/>
  <c r="CE77" i="32"/>
  <c r="CE32" i="32"/>
  <c r="CE43" i="32"/>
  <c r="CE63" i="32"/>
  <c r="AE58" i="34"/>
  <c r="AD62" i="34"/>
  <c r="AH75" i="30"/>
  <c r="AI75" i="29"/>
  <c r="AC32" i="30"/>
  <c r="AC77" i="30"/>
  <c r="AC56" i="30"/>
  <c r="AC18" i="30"/>
  <c r="AC63" i="30"/>
  <c r="AC43" i="30"/>
  <c r="AD17" i="30"/>
  <c r="AI82" i="30"/>
  <c r="AJ82" i="29"/>
  <c r="AR65" i="34"/>
  <c r="AI70" i="34"/>
  <c r="AH76" i="34"/>
  <c r="AD39" i="30"/>
  <c r="CG58" i="32"/>
  <c r="CF62" i="32"/>
  <c r="AC95" i="31"/>
  <c r="AC97" i="31"/>
  <c r="K37" i="36"/>
  <c r="AC93" i="31"/>
  <c r="AK54" i="34"/>
  <c r="AL45" i="34"/>
  <c r="AJ20" i="25"/>
  <c r="AS86" i="29"/>
  <c r="AR86" i="30"/>
  <c r="AF58" i="33"/>
  <c r="AE62" i="33"/>
  <c r="AE91" i="33"/>
  <c r="AF73" i="29"/>
  <c r="AE73" i="30"/>
  <c r="AL69" i="32"/>
  <c r="AK76" i="32"/>
  <c r="AG79" i="25"/>
  <c r="AE91" i="32"/>
  <c r="AI47" i="35"/>
  <c r="AH54" i="35"/>
  <c r="AH67" i="30"/>
  <c r="AI67" i="29"/>
  <c r="AC91" i="34"/>
  <c r="AO38" i="30"/>
  <c r="AF58" i="25"/>
  <c r="AE62" i="25"/>
  <c r="AD23" i="30"/>
  <c r="AD31" i="30"/>
  <c r="AE23" i="29"/>
  <c r="AD31" i="29"/>
  <c r="AD91" i="29"/>
  <c r="AD76" i="29"/>
  <c r="AD92" i="29"/>
  <c r="AD93" i="29"/>
  <c r="AF21" i="26"/>
  <c r="AE31" i="26"/>
  <c r="AE77" i="34"/>
  <c r="AF17" i="34"/>
  <c r="AE63" i="34"/>
  <c r="AE18" i="34"/>
  <c r="AE43" i="34"/>
  <c r="AE32" i="34"/>
  <c r="AE56" i="34"/>
  <c r="AK45" i="25"/>
  <c r="AU79" i="35"/>
  <c r="AF66" i="29"/>
  <c r="AE66" i="30"/>
  <c r="CD65" i="32"/>
  <c r="AD96" i="32"/>
  <c r="AJ32" i="29"/>
  <c r="AJ18" i="29"/>
  <c r="AJ63" i="29"/>
  <c r="AJ56" i="29"/>
  <c r="AJ43" i="29"/>
  <c r="AJ77" i="29"/>
  <c r="AK17" i="29"/>
  <c r="AL20" i="26"/>
  <c r="AK20" i="35"/>
  <c r="AJ31" i="35"/>
  <c r="AF58" i="29"/>
  <c r="AE62" i="29"/>
  <c r="AI34" i="30"/>
  <c r="AH47" i="25"/>
  <c r="AG54" i="25"/>
  <c r="AO45" i="35"/>
  <c r="AD91" i="35"/>
  <c r="AD93" i="35"/>
  <c r="AB91" i="30"/>
  <c r="AJ17" i="26"/>
  <c r="AI56" i="26"/>
  <c r="AI43" i="26"/>
  <c r="AI77" i="26"/>
  <c r="AI63" i="26"/>
  <c r="AI32" i="26"/>
  <c r="AB93" i="29"/>
  <c r="AD96" i="29"/>
  <c r="AF53" i="30"/>
  <c r="AG53" i="29"/>
  <c r="AH35" i="30"/>
  <c r="AR26" i="30"/>
  <c r="AS26" i="29"/>
  <c r="AE49" i="31"/>
  <c r="AD54" i="31"/>
  <c r="AD91" i="31"/>
  <c r="AM57" i="31"/>
  <c r="AL62" i="31"/>
  <c r="AH49" i="30"/>
  <c r="AI49" i="29"/>
  <c r="AH46" i="31"/>
  <c r="CA56" i="33"/>
  <c r="CA32" i="33"/>
  <c r="CA43" i="33"/>
  <c r="CA63" i="33"/>
  <c r="CA77" i="33"/>
  <c r="AF59" i="30"/>
  <c r="AE62" i="30"/>
  <c r="AI58" i="35"/>
  <c r="AH62" i="35"/>
  <c r="AP27" i="29"/>
  <c r="AO27" i="30"/>
  <c r="AN17" i="31"/>
  <c r="AM43" i="31"/>
  <c r="AM32" i="31"/>
  <c r="AE47" i="26"/>
  <c r="AD54" i="26"/>
  <c r="AD58" i="26"/>
  <c r="AC62" i="26"/>
  <c r="AC91" i="26"/>
  <c r="AC93" i="26"/>
  <c r="AG79" i="34"/>
  <c r="AF89" i="34"/>
  <c r="AF92" i="34"/>
  <c r="AF96" i="34"/>
  <c r="AT47" i="29"/>
  <c r="AS47" i="30"/>
  <c r="AG56" i="32"/>
  <c r="CF17" i="32"/>
  <c r="AH17" i="32"/>
  <c r="AG18" i="32"/>
  <c r="CF18" i="32"/>
  <c r="AG43" i="32"/>
  <c r="AG32" i="32"/>
  <c r="AG63" i="32"/>
  <c r="AG77" i="32"/>
  <c r="AG26" i="34"/>
  <c r="AF31" i="34"/>
  <c r="AC91" i="25"/>
  <c r="AC93" i="25"/>
  <c r="AG58" i="29"/>
  <c r="AF62" i="29"/>
  <c r="CH58" i="32"/>
  <c r="CG62" i="32"/>
  <c r="AJ82" i="30"/>
  <c r="AK82" i="29"/>
  <c r="CF21" i="32"/>
  <c r="CE31" i="32"/>
  <c r="CE91" i="32"/>
  <c r="AF17" i="25"/>
  <c r="AE43" i="25"/>
  <c r="AE77" i="25"/>
  <c r="AE18" i="25"/>
  <c r="AE63" i="25"/>
  <c r="AF80" i="35"/>
  <c r="AE89" i="35"/>
  <c r="AE92" i="35"/>
  <c r="AE96" i="35"/>
  <c r="AI45" i="26"/>
  <c r="AI17" i="32"/>
  <c r="CG17" i="32"/>
  <c r="AH18" i="32"/>
  <c r="CG18" i="32"/>
  <c r="AH32" i="32"/>
  <c r="AH77" i="32"/>
  <c r="AH63" i="32"/>
  <c r="AH56" i="32"/>
  <c r="AH43" i="32"/>
  <c r="AU47" i="29"/>
  <c r="AT47" i="30"/>
  <c r="AE58" i="26"/>
  <c r="AD62" i="26"/>
  <c r="AD91" i="26"/>
  <c r="AP27" i="30"/>
  <c r="AQ27" i="29"/>
  <c r="AJ58" i="35"/>
  <c r="AI62" i="35"/>
  <c r="AF49" i="31"/>
  <c r="AE54" i="31"/>
  <c r="AE91" i="31"/>
  <c r="AB95" i="30"/>
  <c r="AB97" i="30"/>
  <c r="J36" i="36"/>
  <c r="AB93" i="30"/>
  <c r="AP45" i="35"/>
  <c r="AJ34" i="30"/>
  <c r="AK32" i="29"/>
  <c r="AK18" i="29"/>
  <c r="AK77" i="29"/>
  <c r="AK56" i="29"/>
  <c r="AK43" i="29"/>
  <c r="AK63" i="29"/>
  <c r="AL17" i="29"/>
  <c r="AV79" i="35"/>
  <c r="AF23" i="29"/>
  <c r="AE23" i="30"/>
  <c r="AE31" i="29"/>
  <c r="AG58" i="25"/>
  <c r="AF62" i="25"/>
  <c r="AC93" i="34"/>
  <c r="AC95" i="34"/>
  <c r="AC97" i="34"/>
  <c r="G37" i="36"/>
  <c r="AE93" i="33"/>
  <c r="AE95" i="33"/>
  <c r="AJ70" i="34"/>
  <c r="AI76" i="34"/>
  <c r="AF58" i="34"/>
  <c r="AE62" i="34"/>
  <c r="AP80" i="29"/>
  <c r="AO80" i="30"/>
  <c r="AI88" i="30"/>
  <c r="AJ88" i="29"/>
  <c r="AD18" i="33"/>
  <c r="CC18" i="33"/>
  <c r="AD77" i="33"/>
  <c r="AD32" i="33"/>
  <c r="AD63" i="33"/>
  <c r="AD56" i="33"/>
  <c r="CC17" i="33"/>
  <c r="AD43" i="33"/>
  <c r="AE17" i="33"/>
  <c r="AH42" i="31"/>
  <c r="AI34" i="31"/>
  <c r="AF46" i="30"/>
  <c r="AF54" i="30"/>
  <c r="AG46" i="29"/>
  <c r="AF54" i="29"/>
  <c r="AH21" i="30"/>
  <c r="AI21" i="29"/>
  <c r="AF21" i="25"/>
  <c r="AE31" i="25"/>
  <c r="AH58" i="32"/>
  <c r="AG62" i="32"/>
  <c r="AI79" i="30"/>
  <c r="AJ79" i="29"/>
  <c r="AC95" i="26"/>
  <c r="AC97" i="26"/>
  <c r="D37" i="36"/>
  <c r="AJ49" i="29"/>
  <c r="AI49" i="30"/>
  <c r="AG53" i="30"/>
  <c r="AH53" i="29"/>
  <c r="AI75" i="30"/>
  <c r="AJ75" i="29"/>
  <c r="AF69" i="29"/>
  <c r="AE69" i="30"/>
  <c r="AE76" i="30"/>
  <c r="AE92" i="30"/>
  <c r="AE96" i="30"/>
  <c r="AH79" i="32"/>
  <c r="AG89" i="32"/>
  <c r="AG92" i="32"/>
  <c r="AR70" i="29"/>
  <c r="AQ70" i="30"/>
  <c r="AE24" i="30"/>
  <c r="AF24" i="29"/>
  <c r="CF63" i="32"/>
  <c r="CF56" i="32"/>
  <c r="CF43" i="32"/>
  <c r="CF32" i="32"/>
  <c r="CF77" i="32"/>
  <c r="AT26" i="29"/>
  <c r="AS26" i="30"/>
  <c r="AI35" i="30"/>
  <c r="AJ67" i="29"/>
  <c r="AI67" i="30"/>
  <c r="AJ47" i="35"/>
  <c r="AI54" i="35"/>
  <c r="AG73" i="29"/>
  <c r="AF73" i="30"/>
  <c r="AG58" i="33"/>
  <c r="AF62" i="33"/>
  <c r="AF91" i="33"/>
  <c r="AK20" i="25"/>
  <c r="AR48" i="33"/>
  <c r="AQ54" i="33"/>
  <c r="AI68" i="29"/>
  <c r="AH68" i="30"/>
  <c r="CG45" i="32"/>
  <c r="CF54" i="32"/>
  <c r="AS65" i="32"/>
  <c r="AV45" i="33"/>
  <c r="AD37" i="30"/>
  <c r="AD42" i="30"/>
  <c r="AD91" i="30"/>
  <c r="AF95" i="32"/>
  <c r="CE65" i="32"/>
  <c r="CE76" i="32"/>
  <c r="CE92" i="32"/>
  <c r="AF96" i="32"/>
  <c r="AF97" i="32"/>
  <c r="E40" i="36"/>
  <c r="AN54" i="32"/>
  <c r="AO45" i="32"/>
  <c r="AH71" i="29"/>
  <c r="AG71" i="30"/>
  <c r="AG36" i="30"/>
  <c r="AD91" i="25"/>
  <c r="AD95" i="25"/>
  <c r="AD97" i="25"/>
  <c r="C38" i="36"/>
  <c r="AN58" i="30"/>
  <c r="AJ79" i="26"/>
  <c r="AI89" i="26"/>
  <c r="AI92" i="26"/>
  <c r="AI96" i="26"/>
  <c r="AD93" i="31"/>
  <c r="AD95" i="31"/>
  <c r="AD97" i="31"/>
  <c r="K38" i="36"/>
  <c r="CD76" i="32"/>
  <c r="CD92" i="32"/>
  <c r="AE96" i="32"/>
  <c r="AH79" i="25"/>
  <c r="AT86" i="29"/>
  <c r="AS86" i="30"/>
  <c r="AC93" i="30"/>
  <c r="AC95" i="30"/>
  <c r="AC97" i="30"/>
  <c r="J37" i="36"/>
  <c r="AF80" i="25"/>
  <c r="AE89" i="25"/>
  <c r="AE92" i="25"/>
  <c r="AE96" i="25"/>
  <c r="AR65" i="29"/>
  <c r="AQ65" i="30"/>
  <c r="AJ20" i="34"/>
  <c r="CM20" i="32"/>
  <c r="AH26" i="34"/>
  <c r="AG31" i="34"/>
  <c r="AD91" i="34"/>
  <c r="AD95" i="35"/>
  <c r="AD97" i="35"/>
  <c r="H38" i="36"/>
  <c r="AL20" i="35"/>
  <c r="AK31" i="35"/>
  <c r="AH79" i="34"/>
  <c r="AG89" i="34"/>
  <c r="AG92" i="34"/>
  <c r="AG96" i="34"/>
  <c r="AF47" i="26"/>
  <c r="AE54" i="26"/>
  <c r="AN43" i="31"/>
  <c r="AN32" i="31"/>
  <c r="AO17" i="31"/>
  <c r="AE91" i="34"/>
  <c r="AG59" i="30"/>
  <c r="AF62" i="30"/>
  <c r="AI46" i="31"/>
  <c r="AN57" i="31"/>
  <c r="AM62" i="31"/>
  <c r="AJ32" i="26"/>
  <c r="AK17" i="26"/>
  <c r="AJ56" i="26"/>
  <c r="AJ43" i="26"/>
  <c r="AJ63" i="26"/>
  <c r="AJ77" i="26"/>
  <c r="AE91" i="35"/>
  <c r="AI47" i="25"/>
  <c r="AH54" i="25"/>
  <c r="AM20" i="26"/>
  <c r="AG66" i="29"/>
  <c r="AF66" i="30"/>
  <c r="AF76" i="29"/>
  <c r="AF89" i="29"/>
  <c r="AF92" i="29"/>
  <c r="AF96" i="29"/>
  <c r="AL45" i="25"/>
  <c r="AF77" i="34"/>
  <c r="AF18" i="34"/>
  <c r="AF63" i="34"/>
  <c r="AF43" i="34"/>
  <c r="AG17" i="34"/>
  <c r="AF32" i="34"/>
  <c r="AF56" i="34"/>
  <c r="AG21" i="26"/>
  <c r="AF31" i="26"/>
  <c r="AP38" i="30"/>
  <c r="AE93" i="32"/>
  <c r="AM69" i="32"/>
  <c r="AL76" i="32"/>
  <c r="AM45" i="34"/>
  <c r="AL54" i="34"/>
  <c r="AE39" i="30"/>
  <c r="AS65" i="34"/>
  <c r="AE17" i="30"/>
  <c r="AD77" i="30"/>
  <c r="AD43" i="30"/>
  <c r="AD32" i="30"/>
  <c r="AD56" i="30"/>
  <c r="AD63" i="30"/>
  <c r="AD18" i="30"/>
  <c r="AJ83" i="29"/>
  <c r="AI83" i="30"/>
  <c r="AY77" i="35"/>
  <c r="AY18" i="35"/>
  <c r="AY43" i="35"/>
  <c r="AY56" i="35"/>
  <c r="AY32" i="35"/>
  <c r="AY63" i="35"/>
  <c r="CD93" i="32"/>
  <c r="AF85" i="30"/>
  <c r="AF89" i="30"/>
  <c r="AG85" i="29"/>
  <c r="AN66" i="34"/>
  <c r="AP72" i="30"/>
  <c r="AQ72" i="29"/>
  <c r="CB56" i="33"/>
  <c r="CB43" i="33"/>
  <c r="CB77" i="33"/>
  <c r="CB63" i="33"/>
  <c r="CB32" i="33"/>
  <c r="AH20" i="32"/>
  <c r="AG31" i="32"/>
  <c r="AG91" i="32"/>
  <c r="AG93" i="32"/>
  <c r="CK54" i="33"/>
  <c r="CK91" i="33"/>
  <c r="AN84" i="29"/>
  <c r="AM84" i="30"/>
  <c r="AV50" i="30"/>
  <c r="AW50" i="29"/>
  <c r="AD95" i="30"/>
  <c r="AD97" i="30"/>
  <c r="J38" i="36"/>
  <c r="AD93" i="30"/>
  <c r="AD95" i="26"/>
  <c r="AD97" i="26"/>
  <c r="D38" i="36"/>
  <c r="AD93" i="26"/>
  <c r="AI20" i="32"/>
  <c r="AH31" i="32"/>
  <c r="AH62" i="32"/>
  <c r="AH91" i="32"/>
  <c r="AJ46" i="31"/>
  <c r="CN20" i="32"/>
  <c r="AJ79" i="30"/>
  <c r="AK79" i="29"/>
  <c r="CC43" i="33"/>
  <c r="CC77" i="33"/>
  <c r="CC63" i="33"/>
  <c r="CC32" i="33"/>
  <c r="CC56" i="33"/>
  <c r="AE31" i="30"/>
  <c r="AG56" i="34"/>
  <c r="AG43" i="34"/>
  <c r="AG77" i="34"/>
  <c r="AG63" i="34"/>
  <c r="AG18" i="34"/>
  <c r="AG32" i="34"/>
  <c r="AH17" i="34"/>
  <c r="AN20" i="26"/>
  <c r="AF91" i="35"/>
  <c r="AO43" i="31"/>
  <c r="AP17" i="31"/>
  <c r="AO32" i="31"/>
  <c r="AG80" i="25"/>
  <c r="AF89" i="25"/>
  <c r="AF92" i="25"/>
  <c r="AF96" i="25"/>
  <c r="CF65" i="32"/>
  <c r="AH36" i="30"/>
  <c r="AH71" i="30"/>
  <c r="AI71" i="29"/>
  <c r="AL20" i="25"/>
  <c r="AH73" i="29"/>
  <c r="AG73" i="30"/>
  <c r="AJ35" i="30"/>
  <c r="AH53" i="30"/>
  <c r="AI53" i="29"/>
  <c r="AG21" i="25"/>
  <c r="AF31" i="25"/>
  <c r="AG58" i="34"/>
  <c r="AF62" i="34"/>
  <c r="AF23" i="30"/>
  <c r="AG23" i="29"/>
  <c r="AF31" i="29"/>
  <c r="AW79" i="35"/>
  <c r="AV47" i="29"/>
  <c r="AU47" i="30"/>
  <c r="CG32" i="32"/>
  <c r="CG43" i="32"/>
  <c r="CG56" i="32"/>
  <c r="CG77" i="32"/>
  <c r="CG63" i="32"/>
  <c r="AG62" i="29"/>
  <c r="AH58" i="29"/>
  <c r="AX50" i="29"/>
  <c r="AW50" i="30"/>
  <c r="AE63" i="30"/>
  <c r="AF17" i="30"/>
  <c r="AE77" i="30"/>
  <c r="AE18" i="30"/>
  <c r="AE43" i="30"/>
  <c r="AE32" i="30"/>
  <c r="AE56" i="30"/>
  <c r="AQ38" i="30"/>
  <c r="AE93" i="34"/>
  <c r="AE95" i="34"/>
  <c r="AE97" i="34"/>
  <c r="G39" i="36"/>
  <c r="AH89" i="34"/>
  <c r="AH92" i="34"/>
  <c r="AH96" i="34"/>
  <c r="AI79" i="34"/>
  <c r="AI26" i="34"/>
  <c r="AH31" i="34"/>
  <c r="AI68" i="30"/>
  <c r="AJ68" i="29"/>
  <c r="AK47" i="35"/>
  <c r="AJ54" i="35"/>
  <c r="AE91" i="25"/>
  <c r="AE95" i="25"/>
  <c r="AE97" i="25"/>
  <c r="C39" i="36"/>
  <c r="AJ34" i="31"/>
  <c r="AI42" i="31"/>
  <c r="AJ45" i="26"/>
  <c r="AK82" i="30"/>
  <c r="AL82" i="29"/>
  <c r="AN62" i="31"/>
  <c r="AO57" i="31"/>
  <c r="AH59" i="30"/>
  <c r="AG62" i="30"/>
  <c r="AG47" i="26"/>
  <c r="AF54" i="26"/>
  <c r="AM20" i="35"/>
  <c r="AL31" i="35"/>
  <c r="AD93" i="34"/>
  <c r="AD95" i="34"/>
  <c r="AD97" i="34"/>
  <c r="G38" i="36"/>
  <c r="AU86" i="29"/>
  <c r="AT86" i="30"/>
  <c r="AI79" i="25"/>
  <c r="AK79" i="26"/>
  <c r="AJ89" i="26"/>
  <c r="AJ92" i="26"/>
  <c r="AJ96" i="26"/>
  <c r="AP45" i="32"/>
  <c r="AO54" i="32"/>
  <c r="AW45" i="33"/>
  <c r="CH45" i="32"/>
  <c r="CG54" i="32"/>
  <c r="AS48" i="33"/>
  <c r="AR54" i="33"/>
  <c r="AJ67" i="30"/>
  <c r="AK67" i="29"/>
  <c r="AR70" i="30"/>
  <c r="AS70" i="29"/>
  <c r="AF69" i="30"/>
  <c r="AF76" i="30"/>
  <c r="AF92" i="30"/>
  <c r="AF96" i="30"/>
  <c r="AG69" i="29"/>
  <c r="AH46" i="29"/>
  <c r="AG46" i="30"/>
  <c r="AG54" i="30"/>
  <c r="AG54" i="29"/>
  <c r="AE56" i="33"/>
  <c r="AE77" i="33"/>
  <c r="AF17" i="33"/>
  <c r="AE63" i="33"/>
  <c r="AE18" i="33"/>
  <c r="CD18" i="33"/>
  <c r="CD17" i="33"/>
  <c r="AE43" i="33"/>
  <c r="AE32" i="33"/>
  <c r="AH58" i="25"/>
  <c r="AG62" i="25"/>
  <c r="AL77" i="29"/>
  <c r="AL63" i="29"/>
  <c r="AL32" i="29"/>
  <c r="AL18" i="29"/>
  <c r="AL43" i="29"/>
  <c r="AM17" i="29"/>
  <c r="AL56" i="29"/>
  <c r="AE93" i="31"/>
  <c r="AE95" i="31"/>
  <c r="AE97" i="31"/>
  <c r="K39" i="36"/>
  <c r="AI63" i="32"/>
  <c r="AI56" i="32"/>
  <c r="AI43" i="32"/>
  <c r="CH17" i="32"/>
  <c r="AJ17" i="32"/>
  <c r="AI18" i="32"/>
  <c r="CH18" i="32"/>
  <c r="AI77" i="32"/>
  <c r="AI32" i="32"/>
  <c r="AG80" i="35"/>
  <c r="AF89" i="35"/>
  <c r="AF92" i="35"/>
  <c r="AF96" i="35"/>
  <c r="AH85" i="29"/>
  <c r="AG85" i="30"/>
  <c r="AG89" i="30"/>
  <c r="AG89" i="29"/>
  <c r="AF39" i="30"/>
  <c r="AN69" i="32"/>
  <c r="AM76" i="32"/>
  <c r="AM45" i="25"/>
  <c r="AT65" i="32"/>
  <c r="AU26" i="29"/>
  <c r="AT26" i="30"/>
  <c r="AI79" i="32"/>
  <c r="AH89" i="32"/>
  <c r="AH92" i="32"/>
  <c r="AK49" i="29"/>
  <c r="AJ49" i="30"/>
  <c r="AQ27" i="30"/>
  <c r="AR27" i="29"/>
  <c r="AG17" i="25"/>
  <c r="AF18" i="25"/>
  <c r="AF77" i="25"/>
  <c r="AF63" i="25"/>
  <c r="AF43" i="25"/>
  <c r="AO66" i="34"/>
  <c r="CL54" i="33"/>
  <c r="CL91" i="33"/>
  <c r="AR72" i="29"/>
  <c r="AQ72" i="30"/>
  <c r="AT65" i="34"/>
  <c r="AN45" i="34"/>
  <c r="AM54" i="34"/>
  <c r="AH21" i="26"/>
  <c r="AG31" i="26"/>
  <c r="AN84" i="30"/>
  <c r="AO84" i="29"/>
  <c r="AK83" i="29"/>
  <c r="AJ83" i="30"/>
  <c r="AG66" i="30"/>
  <c r="AH66" i="29"/>
  <c r="AG76" i="29"/>
  <c r="AJ47" i="25"/>
  <c r="AI54" i="25"/>
  <c r="AK32" i="26"/>
  <c r="AL17" i="26"/>
  <c r="AK56" i="26"/>
  <c r="AK77" i="26"/>
  <c r="AK63" i="26"/>
  <c r="AK43" i="26"/>
  <c r="AF91" i="34"/>
  <c r="AK20" i="34"/>
  <c r="AS65" i="29"/>
  <c r="AR65" i="30"/>
  <c r="AO58" i="30"/>
  <c r="AE37" i="30"/>
  <c r="AE42" i="30"/>
  <c r="AH58" i="33"/>
  <c r="AG62" i="33"/>
  <c r="AG91" i="33"/>
  <c r="AG24" i="29"/>
  <c r="AF24" i="30"/>
  <c r="AJ75" i="30"/>
  <c r="AK75" i="29"/>
  <c r="AI58" i="32"/>
  <c r="AJ21" i="29"/>
  <c r="AI21" i="30"/>
  <c r="AK88" i="29"/>
  <c r="AJ88" i="30"/>
  <c r="AP80" i="30"/>
  <c r="AQ80" i="29"/>
  <c r="AK70" i="34"/>
  <c r="AJ76" i="34"/>
  <c r="AE91" i="29"/>
  <c r="AE93" i="29"/>
  <c r="AK34" i="30"/>
  <c r="AQ45" i="35"/>
  <c r="AG49" i="31"/>
  <c r="AF54" i="31"/>
  <c r="AF91" i="31"/>
  <c r="AJ62" i="35"/>
  <c r="AK58" i="35"/>
  <c r="AF58" i="26"/>
  <c r="AE62" i="26"/>
  <c r="AE91" i="26"/>
  <c r="AE95" i="26"/>
  <c r="AE97" i="26"/>
  <c r="D39" i="36"/>
  <c r="CG21" i="32"/>
  <c r="CF31" i="32"/>
  <c r="CF91" i="32"/>
  <c r="AG95" i="32"/>
  <c r="CF76" i="32"/>
  <c r="CF92" i="32"/>
  <c r="AG96" i="32"/>
  <c r="AG97" i="32"/>
  <c r="E41" i="36"/>
  <c r="CI58" i="32"/>
  <c r="CH62" i="32"/>
  <c r="AL79" i="26"/>
  <c r="AK89" i="26"/>
  <c r="AK92" i="26"/>
  <c r="AK96" i="26"/>
  <c r="AP32" i="31"/>
  <c r="AQ17" i="31"/>
  <c r="AP43" i="31"/>
  <c r="CH21" i="32"/>
  <c r="CG31" i="32"/>
  <c r="CG91" i="32"/>
  <c r="CG65" i="32"/>
  <c r="CG76" i="32"/>
  <c r="CG92" i="32"/>
  <c r="CG93" i="32"/>
  <c r="AR45" i="35"/>
  <c r="AL70" i="34"/>
  <c r="AK76" i="34"/>
  <c r="AL88" i="29"/>
  <c r="AK88" i="30"/>
  <c r="AI58" i="33"/>
  <c r="AH62" i="33"/>
  <c r="AH91" i="33"/>
  <c r="AL20" i="34"/>
  <c r="AK47" i="25"/>
  <c r="AJ54" i="25"/>
  <c r="AI21" i="26"/>
  <c r="AH31" i="26"/>
  <c r="CM54" i="33"/>
  <c r="CM91" i="33"/>
  <c r="AG43" i="25"/>
  <c r="AG18" i="25"/>
  <c r="AG77" i="25"/>
  <c r="AH17" i="25"/>
  <c r="AG63" i="25"/>
  <c r="AN45" i="25"/>
  <c r="AF37" i="30"/>
  <c r="AF42" i="30"/>
  <c r="AH85" i="30"/>
  <c r="AH89" i="30"/>
  <c r="AI85" i="29"/>
  <c r="AH89" i="29"/>
  <c r="AK17" i="32"/>
  <c r="AJ77" i="32"/>
  <c r="AJ18" i="32"/>
  <c r="CI18" i="32"/>
  <c r="AJ32" i="32"/>
  <c r="AJ63" i="32"/>
  <c r="AJ43" i="32"/>
  <c r="AJ56" i="32"/>
  <c r="CI17" i="32"/>
  <c r="AI58" i="25"/>
  <c r="AH62" i="25"/>
  <c r="CD77" i="33"/>
  <c r="CD32" i="33"/>
  <c r="CD56" i="33"/>
  <c r="CD63" i="33"/>
  <c r="CD43" i="33"/>
  <c r="CE17" i="33"/>
  <c r="AG17" i="33"/>
  <c r="AF18" i="33"/>
  <c r="CE18" i="33"/>
  <c r="AF77" i="33"/>
  <c r="AF43" i="33"/>
  <c r="AF32" i="33"/>
  <c r="AF56" i="33"/>
  <c r="AF63" i="33"/>
  <c r="AT70" i="29"/>
  <c r="AS70" i="30"/>
  <c r="AK45" i="26"/>
  <c r="AF56" i="30"/>
  <c r="AF77" i="30"/>
  <c r="AF43" i="30"/>
  <c r="AF18" i="30"/>
  <c r="AF32" i="30"/>
  <c r="AG17" i="30"/>
  <c r="AF63" i="30"/>
  <c r="AY50" i="29"/>
  <c r="AY50" i="30"/>
  <c r="AX50" i="30"/>
  <c r="AH23" i="29"/>
  <c r="AG23" i="30"/>
  <c r="AG31" i="29"/>
  <c r="AI53" i="30"/>
  <c r="AJ53" i="29"/>
  <c r="AO20" i="26"/>
  <c r="CO20" i="32"/>
  <c r="AJ20" i="32"/>
  <c r="AI31" i="32"/>
  <c r="AJ21" i="30"/>
  <c r="AK21" i="29"/>
  <c r="AG62" i="34"/>
  <c r="AG91" i="34"/>
  <c r="AG95" i="34"/>
  <c r="AG97" i="34"/>
  <c r="G41" i="36"/>
  <c r="AU65" i="32"/>
  <c r="AH80" i="35"/>
  <c r="AG89" i="35"/>
  <c r="AG92" i="35"/>
  <c r="AG96" i="35"/>
  <c r="AT48" i="33"/>
  <c r="AS54" i="33"/>
  <c r="AF91" i="29"/>
  <c r="AF93" i="29"/>
  <c r="AH58" i="34"/>
  <c r="AM20" i="25"/>
  <c r="AI36" i="30"/>
  <c r="AE91" i="30"/>
  <c r="AF95" i="31"/>
  <c r="AF97" i="31"/>
  <c r="K40" i="36"/>
  <c r="AF93" i="31"/>
  <c r="AR80" i="29"/>
  <c r="AQ80" i="30"/>
  <c r="AI62" i="32"/>
  <c r="AJ58" i="32"/>
  <c r="AT65" i="29"/>
  <c r="AS65" i="30"/>
  <c r="AL56" i="26"/>
  <c r="AL77" i="26"/>
  <c r="AL43" i="26"/>
  <c r="AL32" i="26"/>
  <c r="AL63" i="26"/>
  <c r="AM17" i="26"/>
  <c r="AG92" i="29"/>
  <c r="AG96" i="29"/>
  <c r="AP84" i="29"/>
  <c r="AO84" i="30"/>
  <c r="AS27" i="29"/>
  <c r="AR27" i="30"/>
  <c r="AL49" i="29"/>
  <c r="AK49" i="30"/>
  <c r="AV26" i="29"/>
  <c r="AU26" i="30"/>
  <c r="AG39" i="30"/>
  <c r="CE93" i="32"/>
  <c r="CH56" i="32"/>
  <c r="CH43" i="32"/>
  <c r="CH32" i="32"/>
  <c r="CH77" i="32"/>
  <c r="CH63" i="32"/>
  <c r="AM56" i="29"/>
  <c r="AM43" i="29"/>
  <c r="AM77" i="29"/>
  <c r="AM32" i="29"/>
  <c r="AM63" i="29"/>
  <c r="AN17" i="29"/>
  <c r="AM18" i="29"/>
  <c r="AI46" i="29"/>
  <c r="AH46" i="30"/>
  <c r="AH54" i="30"/>
  <c r="AH54" i="29"/>
  <c r="CI45" i="32"/>
  <c r="CH54" i="32"/>
  <c r="AP54" i="32"/>
  <c r="AQ45" i="32"/>
  <c r="AJ79" i="25"/>
  <c r="AN20" i="35"/>
  <c r="AM31" i="35"/>
  <c r="AI59" i="30"/>
  <c r="AH62" i="30"/>
  <c r="AL82" i="30"/>
  <c r="AM82" i="29"/>
  <c r="AL47" i="35"/>
  <c r="AK54" i="35"/>
  <c r="AI58" i="29"/>
  <c r="AH62" i="29"/>
  <c r="AW47" i="29"/>
  <c r="AV47" i="30"/>
  <c r="AF31" i="30"/>
  <c r="AI73" i="29"/>
  <c r="AH73" i="30"/>
  <c r="AJ71" i="29"/>
  <c r="AI71" i="30"/>
  <c r="AF93" i="35"/>
  <c r="AF95" i="35"/>
  <c r="AF97" i="35"/>
  <c r="H40" i="36"/>
  <c r="AH32" i="34"/>
  <c r="AH43" i="34"/>
  <c r="AH56" i="34"/>
  <c r="AH77" i="34"/>
  <c r="AH18" i="34"/>
  <c r="AH63" i="34"/>
  <c r="AI17" i="34"/>
  <c r="CF93" i="32"/>
  <c r="AL58" i="35"/>
  <c r="AK62" i="35"/>
  <c r="AG93" i="33"/>
  <c r="AG95" i="33"/>
  <c r="AU65" i="34"/>
  <c r="AJ79" i="32"/>
  <c r="AI89" i="32"/>
  <c r="AI92" i="32"/>
  <c r="AO69" i="32"/>
  <c r="AN76" i="32"/>
  <c r="AU86" i="30"/>
  <c r="AV86" i="29"/>
  <c r="AH47" i="26"/>
  <c r="AG54" i="26"/>
  <c r="AE93" i="25"/>
  <c r="AJ79" i="34"/>
  <c r="AI89" i="34"/>
  <c r="AI92" i="34"/>
  <c r="AI96" i="34"/>
  <c r="AK35" i="30"/>
  <c r="CJ58" i="32"/>
  <c r="CI62" i="32"/>
  <c r="AF62" i="26"/>
  <c r="AF91" i="26"/>
  <c r="AG58" i="26"/>
  <c r="AH49" i="31"/>
  <c r="AG54" i="31"/>
  <c r="AG91" i="31"/>
  <c r="AL34" i="30"/>
  <c r="AK75" i="30"/>
  <c r="AL75" i="29"/>
  <c r="AH24" i="29"/>
  <c r="AG24" i="30"/>
  <c r="AG31" i="30"/>
  <c r="AP58" i="30"/>
  <c r="AF93" i="34"/>
  <c r="AF95" i="34"/>
  <c r="AF97" i="34"/>
  <c r="G40" i="36"/>
  <c r="AI66" i="29"/>
  <c r="AH66" i="30"/>
  <c r="AL83" i="29"/>
  <c r="AK83" i="30"/>
  <c r="AO45" i="34"/>
  <c r="AN54" i="34"/>
  <c r="AS72" i="29"/>
  <c r="AR72" i="30"/>
  <c r="AP66" i="34"/>
  <c r="AH69" i="29"/>
  <c r="AG69" i="30"/>
  <c r="AG76" i="30"/>
  <c r="AG92" i="30"/>
  <c r="AG96" i="30"/>
  <c r="AK67" i="30"/>
  <c r="AL67" i="29"/>
  <c r="AX45" i="33"/>
  <c r="AP57" i="31"/>
  <c r="AO62" i="31"/>
  <c r="AJ42" i="31"/>
  <c r="AK34" i="31"/>
  <c r="AK68" i="29"/>
  <c r="AJ68" i="30"/>
  <c r="AJ26" i="34"/>
  <c r="AI31" i="34"/>
  <c r="AR38" i="30"/>
  <c r="AX79" i="35"/>
  <c r="AH21" i="25"/>
  <c r="AG31" i="25"/>
  <c r="AF91" i="25"/>
  <c r="AH80" i="25"/>
  <c r="AG89" i="25"/>
  <c r="AG92" i="25"/>
  <c r="AG96" i="25"/>
  <c r="AG91" i="35"/>
  <c r="AL79" i="29"/>
  <c r="AK79" i="30"/>
  <c r="AK46" i="31"/>
  <c r="AF95" i="26"/>
  <c r="AF97" i="26"/>
  <c r="D40" i="36"/>
  <c r="AF93" i="26"/>
  <c r="AF95" i="25"/>
  <c r="AF97" i="25"/>
  <c r="C40" i="36"/>
  <c r="AF93" i="25"/>
  <c r="AQ66" i="34"/>
  <c r="AG93" i="31"/>
  <c r="AG95" i="31"/>
  <c r="AG97" i="31"/>
  <c r="K41" i="36"/>
  <c r="AV65" i="34"/>
  <c r="AX47" i="29"/>
  <c r="AW47" i="30"/>
  <c r="AI91" i="32"/>
  <c r="AI93" i="32"/>
  <c r="CE32" i="33"/>
  <c r="CE63" i="33"/>
  <c r="CE56" i="33"/>
  <c r="CE77" i="33"/>
  <c r="CE43" i="33"/>
  <c r="CI32" i="32"/>
  <c r="CI43" i="32"/>
  <c r="CI77" i="32"/>
  <c r="CI63" i="32"/>
  <c r="CI56" i="32"/>
  <c r="AJ21" i="26"/>
  <c r="AI31" i="26"/>
  <c r="AM20" i="34"/>
  <c r="AL79" i="30"/>
  <c r="AM79" i="29"/>
  <c r="AI80" i="25"/>
  <c r="AH89" i="25"/>
  <c r="AH92" i="25"/>
  <c r="AH96" i="25"/>
  <c r="AI21" i="25"/>
  <c r="AH31" i="25"/>
  <c r="AM67" i="29"/>
  <c r="AL67" i="30"/>
  <c r="AI66" i="30"/>
  <c r="AJ66" i="29"/>
  <c r="AI49" i="31"/>
  <c r="AH54" i="31"/>
  <c r="AH91" i="31"/>
  <c r="CJ62" i="32"/>
  <c r="CK58" i="32"/>
  <c r="AK79" i="34"/>
  <c r="AJ89" i="34"/>
  <c r="AJ92" i="34"/>
  <c r="AJ96" i="34"/>
  <c r="AI47" i="26"/>
  <c r="AH54" i="26"/>
  <c r="AP69" i="32"/>
  <c r="AO76" i="32"/>
  <c r="AM47" i="35"/>
  <c r="AL54" i="35"/>
  <c r="AJ46" i="29"/>
  <c r="AI46" i="30"/>
  <c r="AI54" i="30"/>
  <c r="AI54" i="29"/>
  <c r="AH39" i="30"/>
  <c r="AL49" i="30"/>
  <c r="AM49" i="29"/>
  <c r="AP84" i="30"/>
  <c r="AQ84" i="29"/>
  <c r="AU48" i="33"/>
  <c r="AT54" i="33"/>
  <c r="AV65" i="32"/>
  <c r="AL21" i="29"/>
  <c r="AK21" i="30"/>
  <c r="AK20" i="32"/>
  <c r="AJ31" i="32"/>
  <c r="AL45" i="26"/>
  <c r="AI17" i="25"/>
  <c r="AH77" i="25"/>
  <c r="AH18" i="25"/>
  <c r="AH63" i="25"/>
  <c r="AH43" i="25"/>
  <c r="AM88" i="29"/>
  <c r="AL88" i="30"/>
  <c r="AS45" i="35"/>
  <c r="AQ43" i="31"/>
  <c r="AR17" i="31"/>
  <c r="AQ32" i="31"/>
  <c r="AY45" i="33"/>
  <c r="AP45" i="34"/>
  <c r="AO54" i="34"/>
  <c r="AQ58" i="30"/>
  <c r="AL75" i="30"/>
  <c r="AM75" i="29"/>
  <c r="AI73" i="30"/>
  <c r="AJ73" i="29"/>
  <c r="AN32" i="29"/>
  <c r="AN18" i="29"/>
  <c r="AN63" i="29"/>
  <c r="AN56" i="29"/>
  <c r="AN43" i="29"/>
  <c r="AN77" i="29"/>
  <c r="AO17" i="29"/>
  <c r="AU65" i="29"/>
  <c r="AT65" i="30"/>
  <c r="AN20" i="25"/>
  <c r="AP62" i="31"/>
  <c r="AQ57" i="31"/>
  <c r="AM83" i="29"/>
  <c r="AL83" i="30"/>
  <c r="AM34" i="30"/>
  <c r="AG62" i="26"/>
  <c r="AG91" i="26"/>
  <c r="AH58" i="26"/>
  <c r="AW86" i="29"/>
  <c r="AV86" i="30"/>
  <c r="AJ71" i="30"/>
  <c r="AK71" i="29"/>
  <c r="AF91" i="30"/>
  <c r="AJ58" i="29"/>
  <c r="AI62" i="29"/>
  <c r="AJ59" i="30"/>
  <c r="AI62" i="30"/>
  <c r="AK79" i="25"/>
  <c r="CI54" i="32"/>
  <c r="CJ45" i="32"/>
  <c r="AR80" i="30"/>
  <c r="AS80" i="29"/>
  <c r="AJ36" i="30"/>
  <c r="AI58" i="34"/>
  <c r="AH62" i="34"/>
  <c r="AG37" i="30"/>
  <c r="AP20" i="26"/>
  <c r="AK53" i="29"/>
  <c r="AJ53" i="30"/>
  <c r="AH23" i="30"/>
  <c r="AI23" i="29"/>
  <c r="AH31" i="29"/>
  <c r="AJ85" i="29"/>
  <c r="AI85" i="30"/>
  <c r="AI89" i="30"/>
  <c r="AI89" i="29"/>
  <c r="AO45" i="25"/>
  <c r="CN54" i="33"/>
  <c r="CN91" i="33"/>
  <c r="AL47" i="25"/>
  <c r="AK54" i="25"/>
  <c r="AH95" i="33"/>
  <c r="AH93" i="33"/>
  <c r="AG91" i="25"/>
  <c r="AK26" i="34"/>
  <c r="AJ31" i="34"/>
  <c r="AI69" i="29"/>
  <c r="AH69" i="30"/>
  <c r="AH76" i="30"/>
  <c r="AH92" i="30"/>
  <c r="AH96" i="30"/>
  <c r="AO20" i="35"/>
  <c r="AN31" i="35"/>
  <c r="AG42" i="30"/>
  <c r="AG91" i="30"/>
  <c r="AH91" i="34"/>
  <c r="AH95" i="34"/>
  <c r="AH97" i="34"/>
  <c r="G42" i="36"/>
  <c r="AG91" i="29"/>
  <c r="AL17" i="32"/>
  <c r="AK43" i="32"/>
  <c r="AK56" i="32"/>
  <c r="CJ17" i="32"/>
  <c r="AK18" i="32"/>
  <c r="CJ18" i="32"/>
  <c r="AK77" i="32"/>
  <c r="AK63" i="32"/>
  <c r="AK32" i="32"/>
  <c r="AL46" i="31"/>
  <c r="AS38" i="30"/>
  <c r="AL68" i="29"/>
  <c r="AK68" i="30"/>
  <c r="AS72" i="30"/>
  <c r="AT72" i="29"/>
  <c r="AH91" i="35"/>
  <c r="AH89" i="35"/>
  <c r="AH92" i="35"/>
  <c r="AH93" i="35"/>
  <c r="AY79" i="35"/>
  <c r="AL34" i="31"/>
  <c r="AK42" i="31"/>
  <c r="AH76" i="29"/>
  <c r="AH92" i="29"/>
  <c r="AH96" i="29"/>
  <c r="AH24" i="30"/>
  <c r="AI24" i="29"/>
  <c r="AL35" i="30"/>
  <c r="AK79" i="32"/>
  <c r="AJ89" i="32"/>
  <c r="AJ92" i="32"/>
  <c r="AM58" i="35"/>
  <c r="AL62" i="35"/>
  <c r="AI32" i="34"/>
  <c r="AI18" i="34"/>
  <c r="AI56" i="34"/>
  <c r="AI43" i="34"/>
  <c r="AI77" i="34"/>
  <c r="AI63" i="34"/>
  <c r="AJ17" i="34"/>
  <c r="AN82" i="29"/>
  <c r="AM82" i="30"/>
  <c r="AQ54" i="32"/>
  <c r="AR45" i="32"/>
  <c r="AW26" i="29"/>
  <c r="AV26" i="30"/>
  <c r="AS27" i="30"/>
  <c r="AT27" i="29"/>
  <c r="AN17" i="26"/>
  <c r="AM56" i="26"/>
  <c r="AM43" i="26"/>
  <c r="AM77" i="26"/>
  <c r="AM63" i="26"/>
  <c r="AM32" i="26"/>
  <c r="AJ62" i="32"/>
  <c r="AK58" i="32"/>
  <c r="AE93" i="30"/>
  <c r="AE95" i="30"/>
  <c r="AE97" i="30"/>
  <c r="J39" i="36"/>
  <c r="AF95" i="29"/>
  <c r="AF97" i="29"/>
  <c r="I40" i="36"/>
  <c r="AI80" i="35"/>
  <c r="AH96" i="35"/>
  <c r="CP20" i="32"/>
  <c r="AH96" i="32"/>
  <c r="CH65" i="32"/>
  <c r="AG63" i="30"/>
  <c r="AG43" i="30"/>
  <c r="AH17" i="30"/>
  <c r="AG77" i="30"/>
  <c r="AG18" i="30"/>
  <c r="AG56" i="30"/>
  <c r="AG32" i="30"/>
  <c r="AT70" i="30"/>
  <c r="AU70" i="29"/>
  <c r="AG32" i="33"/>
  <c r="CF17" i="33"/>
  <c r="AG77" i="33"/>
  <c r="AG56" i="33"/>
  <c r="AG18" i="33"/>
  <c r="CF18" i="33"/>
  <c r="AG43" i="33"/>
  <c r="AG63" i="33"/>
  <c r="AH17" i="33"/>
  <c r="AJ58" i="25"/>
  <c r="AI62" i="25"/>
  <c r="AJ58" i="33"/>
  <c r="AI62" i="33"/>
  <c r="AI91" i="33"/>
  <c r="AM70" i="34"/>
  <c r="AL76" i="34"/>
  <c r="CI21" i="32"/>
  <c r="CH31" i="32"/>
  <c r="CH91" i="32"/>
  <c r="AM79" i="26"/>
  <c r="AL89" i="26"/>
  <c r="AL92" i="26"/>
  <c r="AL96" i="26"/>
  <c r="AG95" i="30"/>
  <c r="AG97" i="30"/>
  <c r="J41" i="36"/>
  <c r="AG93" i="30"/>
  <c r="AH62" i="26"/>
  <c r="AH91" i="26"/>
  <c r="AH95" i="26"/>
  <c r="AH97" i="26"/>
  <c r="D42" i="36"/>
  <c r="CQ20" i="32"/>
  <c r="AI58" i="26"/>
  <c r="AP54" i="34"/>
  <c r="AQ45" i="34"/>
  <c r="AM88" i="30"/>
  <c r="AN88" i="29"/>
  <c r="AN49" i="29"/>
  <c r="AM49" i="30"/>
  <c r="CH76" i="32"/>
  <c r="CH92" i="32"/>
  <c r="AI96" i="32"/>
  <c r="AJ62" i="25"/>
  <c r="AK58" i="25"/>
  <c r="CF43" i="33"/>
  <c r="CF56" i="33"/>
  <c r="CF63" i="33"/>
  <c r="CF32" i="33"/>
  <c r="CF77" i="33"/>
  <c r="CI65" i="32"/>
  <c r="AH95" i="35"/>
  <c r="AH97" i="35"/>
  <c r="H42" i="36"/>
  <c r="AO31" i="35"/>
  <c r="AP20" i="35"/>
  <c r="AJ69" i="29"/>
  <c r="AI69" i="30"/>
  <c r="CO54" i="33"/>
  <c r="CO91" i="33"/>
  <c r="AH31" i="30"/>
  <c r="AQ20" i="26"/>
  <c r="AK59" i="30"/>
  <c r="AJ62" i="30"/>
  <c r="AK71" i="30"/>
  <c r="AL71" i="29"/>
  <c r="AO20" i="25"/>
  <c r="AK73" i="29"/>
  <c r="AJ73" i="30"/>
  <c r="AR58" i="30"/>
  <c r="AW65" i="32"/>
  <c r="AN47" i="35"/>
  <c r="AM54" i="35"/>
  <c r="AJ47" i="26"/>
  <c r="AI54" i="26"/>
  <c r="AI76" i="29"/>
  <c r="AI92" i="29"/>
  <c r="AI96" i="29"/>
  <c r="AN67" i="29"/>
  <c r="AM67" i="30"/>
  <c r="AJ80" i="25"/>
  <c r="AI89" i="25"/>
  <c r="AI92" i="25"/>
  <c r="AI96" i="25"/>
  <c r="AK21" i="26"/>
  <c r="AJ31" i="26"/>
  <c r="AT27" i="30"/>
  <c r="AU27" i="29"/>
  <c r="AO82" i="29"/>
  <c r="AN82" i="30"/>
  <c r="AI23" i="30"/>
  <c r="AJ23" i="29"/>
  <c r="AI31" i="29"/>
  <c r="AV65" i="29"/>
  <c r="AU65" i="30"/>
  <c r="AW65" i="34"/>
  <c r="CH93" i="32"/>
  <c r="CJ21" i="32"/>
  <c r="CI31" i="32"/>
  <c r="CI91" i="32"/>
  <c r="CI76" i="32"/>
  <c r="CI92" i="32"/>
  <c r="CI93" i="32"/>
  <c r="AK58" i="33"/>
  <c r="AJ62" i="33"/>
  <c r="AJ91" i="33"/>
  <c r="AJ93" i="33"/>
  <c r="AI17" i="30"/>
  <c r="AH77" i="30"/>
  <c r="AH56" i="30"/>
  <c r="AH63" i="30"/>
  <c r="AH43" i="30"/>
  <c r="AH32" i="30"/>
  <c r="AH18" i="30"/>
  <c r="AK17" i="34"/>
  <c r="AJ18" i="34"/>
  <c r="AJ32" i="34"/>
  <c r="AJ43" i="34"/>
  <c r="AJ56" i="34"/>
  <c r="AJ77" i="34"/>
  <c r="AJ63" i="34"/>
  <c r="AN58" i="35"/>
  <c r="AM62" i="35"/>
  <c r="AM35" i="30"/>
  <c r="AI91" i="35"/>
  <c r="AM68" i="29"/>
  <c r="AL68" i="30"/>
  <c r="AM46" i="31"/>
  <c r="AH93" i="34"/>
  <c r="AJ85" i="30"/>
  <c r="AJ89" i="30"/>
  <c r="AK85" i="29"/>
  <c r="AJ89" i="29"/>
  <c r="AK36" i="30"/>
  <c r="AN34" i="30"/>
  <c r="AP17" i="29"/>
  <c r="AO63" i="29"/>
  <c r="AO56" i="29"/>
  <c r="AO32" i="29"/>
  <c r="AO18" i="29"/>
  <c r="AO43" i="29"/>
  <c r="AO77" i="29"/>
  <c r="AT45" i="35"/>
  <c r="AJ17" i="25"/>
  <c r="AI18" i="25"/>
  <c r="AI43" i="25"/>
  <c r="AI77" i="25"/>
  <c r="AI63" i="25"/>
  <c r="AM45" i="26"/>
  <c r="AR84" i="29"/>
  <c r="AQ84" i="30"/>
  <c r="AH95" i="31"/>
  <c r="AH97" i="31"/>
  <c r="K42" i="36"/>
  <c r="AH93" i="31"/>
  <c r="AK66" i="29"/>
  <c r="AJ66" i="30"/>
  <c r="AJ76" i="29"/>
  <c r="AJ92" i="29"/>
  <c r="AJ96" i="29"/>
  <c r="AH91" i="25"/>
  <c r="AH93" i="25"/>
  <c r="AN20" i="34"/>
  <c r="AX47" i="30"/>
  <c r="AY47" i="29"/>
  <c r="AY47" i="30"/>
  <c r="AM89" i="26"/>
  <c r="AM92" i="26"/>
  <c r="AM96" i="26"/>
  <c r="AN79" i="26"/>
  <c r="AN70" i="34"/>
  <c r="AM76" i="34"/>
  <c r="AJ80" i="35"/>
  <c r="AI89" i="35"/>
  <c r="AI92" i="35"/>
  <c r="AI96" i="35"/>
  <c r="AR54" i="32"/>
  <c r="AS45" i="32"/>
  <c r="AL79" i="32"/>
  <c r="AK89" i="32"/>
  <c r="AK92" i="32"/>
  <c r="AT38" i="30"/>
  <c r="CJ77" i="32"/>
  <c r="CJ63" i="32"/>
  <c r="CJ56" i="32"/>
  <c r="CJ32" i="32"/>
  <c r="CJ43" i="32"/>
  <c r="AH37" i="30"/>
  <c r="CJ54" i="32"/>
  <c r="CK45" i="32"/>
  <c r="AF95" i="30"/>
  <c r="AF97" i="30"/>
  <c r="J40" i="36"/>
  <c r="AF93" i="30"/>
  <c r="AR57" i="31"/>
  <c r="AQ62" i="31"/>
  <c r="AL20" i="32"/>
  <c r="AK31" i="32"/>
  <c r="AH42" i="30"/>
  <c r="CK62" i="32"/>
  <c r="CL58" i="32"/>
  <c r="AR66" i="34"/>
  <c r="AH18" i="33"/>
  <c r="CG18" i="33"/>
  <c r="AI17" i="33"/>
  <c r="AH77" i="33"/>
  <c r="AH63" i="33"/>
  <c r="AH56" i="33"/>
  <c r="CG17" i="33"/>
  <c r="AH32" i="33"/>
  <c r="AH43" i="33"/>
  <c r="AU70" i="30"/>
  <c r="AV70" i="29"/>
  <c r="AK62" i="32"/>
  <c r="AL58" i="32"/>
  <c r="AN77" i="26"/>
  <c r="AN63" i="26"/>
  <c r="AO17" i="26"/>
  <c r="AN43" i="26"/>
  <c r="AN32" i="26"/>
  <c r="AN56" i="26"/>
  <c r="AW26" i="30"/>
  <c r="AX26" i="29"/>
  <c r="AJ24" i="29"/>
  <c r="AI24" i="30"/>
  <c r="AM34" i="31"/>
  <c r="AL42" i="31"/>
  <c r="AU72" i="29"/>
  <c r="AT72" i="30"/>
  <c r="AL32" i="32"/>
  <c r="AL77" i="32"/>
  <c r="AL63" i="32"/>
  <c r="AL43" i="32"/>
  <c r="AL56" i="32"/>
  <c r="CK17" i="32"/>
  <c r="AL18" i="32"/>
  <c r="CK18" i="32"/>
  <c r="AM17" i="32"/>
  <c r="AL26" i="34"/>
  <c r="AK31" i="34"/>
  <c r="AM47" i="25"/>
  <c r="AL54" i="25"/>
  <c r="AP45" i="25"/>
  <c r="AH91" i="29"/>
  <c r="AH95" i="29"/>
  <c r="AH97" i="29"/>
  <c r="AL53" i="29"/>
  <c r="AK53" i="30"/>
  <c r="AJ58" i="34"/>
  <c r="AI62" i="34"/>
  <c r="AS80" i="30"/>
  <c r="AT80" i="29"/>
  <c r="AL79" i="25"/>
  <c r="AJ62" i="29"/>
  <c r="AK58" i="29"/>
  <c r="AX86" i="29"/>
  <c r="AW86" i="30"/>
  <c r="AM83" i="30"/>
  <c r="AN83" i="29"/>
  <c r="AN75" i="29"/>
  <c r="AM75" i="30"/>
  <c r="AS17" i="31"/>
  <c r="AR32" i="31"/>
  <c r="AR43" i="31"/>
  <c r="AJ91" i="32"/>
  <c r="AM21" i="29"/>
  <c r="AL21" i="30"/>
  <c r="AV48" i="33"/>
  <c r="AU54" i="33"/>
  <c r="AI39" i="30"/>
  <c r="AK46" i="29"/>
  <c r="AJ46" i="30"/>
  <c r="AJ54" i="30"/>
  <c r="AJ54" i="29"/>
  <c r="AQ69" i="32"/>
  <c r="AP76" i="32"/>
  <c r="AL79" i="34"/>
  <c r="AK89" i="34"/>
  <c r="AK92" i="34"/>
  <c r="AK96" i="34"/>
  <c r="AJ49" i="31"/>
  <c r="AI54" i="31"/>
  <c r="AI91" i="31"/>
  <c r="AI76" i="30"/>
  <c r="AI92" i="30"/>
  <c r="AI96" i="30"/>
  <c r="AJ21" i="25"/>
  <c r="AI31" i="25"/>
  <c r="AN79" i="29"/>
  <c r="AM79" i="30"/>
  <c r="AK49" i="31"/>
  <c r="AJ54" i="31"/>
  <c r="AJ91" i="31"/>
  <c r="AJ39" i="30"/>
  <c r="AU72" i="30"/>
  <c r="AV72" i="29"/>
  <c r="AU45" i="35"/>
  <c r="AN35" i="30"/>
  <c r="AX65" i="32"/>
  <c r="AR20" i="26"/>
  <c r="AK62" i="25"/>
  <c r="AL58" i="25"/>
  <c r="AO49" i="29"/>
  <c r="AN49" i="30"/>
  <c r="AK21" i="25"/>
  <c r="AJ31" i="25"/>
  <c r="AL58" i="29"/>
  <c r="AK62" i="29"/>
  <c r="AU80" i="29"/>
  <c r="AT80" i="30"/>
  <c r="AQ45" i="25"/>
  <c r="AM26" i="34"/>
  <c r="AL31" i="34"/>
  <c r="AW70" i="29"/>
  <c r="AV70" i="30"/>
  <c r="CG63" i="33"/>
  <c r="CG32" i="33"/>
  <c r="CG56" i="33"/>
  <c r="CG77" i="33"/>
  <c r="CG43" i="33"/>
  <c r="AJ17" i="33"/>
  <c r="CH17" i="33"/>
  <c r="AI18" i="33"/>
  <c r="CH18" i="33"/>
  <c r="AI63" i="33"/>
  <c r="AI32" i="33"/>
  <c r="AI77" i="33"/>
  <c r="AI43" i="33"/>
  <c r="AI56" i="33"/>
  <c r="AI37" i="30"/>
  <c r="AI42" i="30"/>
  <c r="AU38" i="30"/>
  <c r="AT45" i="32"/>
  <c r="AS54" i="32"/>
  <c r="AH95" i="25"/>
  <c r="AH97" i="25"/>
  <c r="C42" i="36"/>
  <c r="AR84" i="30"/>
  <c r="AS84" i="29"/>
  <c r="AP77" i="29"/>
  <c r="AQ17" i="29"/>
  <c r="AP18" i="29"/>
  <c r="AP32" i="29"/>
  <c r="AP43" i="29"/>
  <c r="AP63" i="29"/>
  <c r="AP56" i="29"/>
  <c r="AN46" i="31"/>
  <c r="AJ91" i="35"/>
  <c r="AI63" i="30"/>
  <c r="AI56" i="30"/>
  <c r="AJ17" i="30"/>
  <c r="AI77" i="30"/>
  <c r="AI18" i="30"/>
  <c r="AI32" i="30"/>
  <c r="AI43" i="30"/>
  <c r="CK21" i="32"/>
  <c r="CJ31" i="32"/>
  <c r="CJ91" i="32"/>
  <c r="AI91" i="29"/>
  <c r="AI93" i="29"/>
  <c r="AP82" i="29"/>
  <c r="AO82" i="30"/>
  <c r="AL21" i="26"/>
  <c r="AK31" i="26"/>
  <c r="AO67" i="29"/>
  <c r="AN67" i="30"/>
  <c r="AJ62" i="34"/>
  <c r="AJ91" i="34"/>
  <c r="AJ95" i="34"/>
  <c r="AJ97" i="34"/>
  <c r="AI91" i="25"/>
  <c r="AR69" i="32"/>
  <c r="AQ76" i="32"/>
  <c r="AO83" i="29"/>
  <c r="AN83" i="30"/>
  <c r="AM79" i="25"/>
  <c r="CK56" i="32"/>
  <c r="CK63" i="32"/>
  <c r="CK32" i="32"/>
  <c r="CK77" i="32"/>
  <c r="CK43" i="32"/>
  <c r="AJ24" i="30"/>
  <c r="AK24" i="29"/>
  <c r="AM79" i="32"/>
  <c r="AL89" i="32"/>
  <c r="AL92" i="32"/>
  <c r="AK80" i="35"/>
  <c r="AJ89" i="35"/>
  <c r="AJ92" i="35"/>
  <c r="AJ96" i="35"/>
  <c r="AK66" i="30"/>
  <c r="AL66" i="29"/>
  <c r="AL36" i="30"/>
  <c r="CP54" i="33"/>
  <c r="CP91" i="33"/>
  <c r="AL89" i="34"/>
  <c r="AL92" i="34"/>
  <c r="AL96" i="34"/>
  <c r="AM79" i="34"/>
  <c r="AN21" i="29"/>
  <c r="AM21" i="30"/>
  <c r="AN75" i="30"/>
  <c r="AO75" i="29"/>
  <c r="AL53" i="30"/>
  <c r="AM53" i="29"/>
  <c r="AM18" i="32"/>
  <c r="CL18" i="32"/>
  <c r="AM32" i="32"/>
  <c r="AM43" i="32"/>
  <c r="AM77" i="32"/>
  <c r="AM63" i="32"/>
  <c r="AM56" i="32"/>
  <c r="AN17" i="32"/>
  <c r="CL17" i="32"/>
  <c r="AM42" i="31"/>
  <c r="AN34" i="31"/>
  <c r="AY26" i="29"/>
  <c r="AY26" i="30"/>
  <c r="AX26" i="30"/>
  <c r="AS66" i="34"/>
  <c r="AS57" i="31"/>
  <c r="AR62" i="31"/>
  <c r="AO70" i="34"/>
  <c r="AN76" i="34"/>
  <c r="AJ43" i="25"/>
  <c r="AK17" i="25"/>
  <c r="AJ77" i="25"/>
  <c r="AJ18" i="25"/>
  <c r="AJ63" i="25"/>
  <c r="AL85" i="29"/>
  <c r="AK85" i="30"/>
  <c r="AK89" i="30"/>
  <c r="AK89" i="29"/>
  <c r="AJ95" i="33"/>
  <c r="AJ23" i="30"/>
  <c r="AJ31" i="30"/>
  <c r="AK23" i="29"/>
  <c r="AJ31" i="29"/>
  <c r="AV27" i="29"/>
  <c r="AU27" i="30"/>
  <c r="AO47" i="35"/>
  <c r="AN54" i="35"/>
  <c r="AS58" i="30"/>
  <c r="AP20" i="25"/>
  <c r="AL59" i="30"/>
  <c r="AK62" i="30"/>
  <c r="AH91" i="30"/>
  <c r="AK69" i="29"/>
  <c r="AJ69" i="30"/>
  <c r="AI91" i="34"/>
  <c r="CJ65" i="32"/>
  <c r="AJ96" i="32"/>
  <c r="AJ58" i="26"/>
  <c r="AI62" i="26"/>
  <c r="AI91" i="26"/>
  <c r="AI95" i="26"/>
  <c r="AI97" i="26"/>
  <c r="D43" i="36"/>
  <c r="CR20" i="32"/>
  <c r="AX86" i="30"/>
  <c r="AY86" i="29"/>
  <c r="AY86" i="30"/>
  <c r="AK58" i="34"/>
  <c r="AO43" i="26"/>
  <c r="AO63" i="26"/>
  <c r="AO77" i="26"/>
  <c r="AP17" i="26"/>
  <c r="AO32" i="26"/>
  <c r="AO56" i="26"/>
  <c r="CM58" i="32"/>
  <c r="CL62" i="32"/>
  <c r="AL31" i="32"/>
  <c r="AL62" i="32"/>
  <c r="AL91" i="32"/>
  <c r="AM20" i="32"/>
  <c r="AO20" i="34"/>
  <c r="AN45" i="26"/>
  <c r="AX65" i="34"/>
  <c r="AK47" i="26"/>
  <c r="AJ54" i="26"/>
  <c r="AK73" i="30"/>
  <c r="AL73" i="29"/>
  <c r="AO79" i="29"/>
  <c r="AN79" i="30"/>
  <c r="AI93" i="31"/>
  <c r="AI95" i="31"/>
  <c r="AI97" i="31"/>
  <c r="K43" i="36"/>
  <c r="AL46" i="29"/>
  <c r="AK46" i="30"/>
  <c r="AK54" i="30"/>
  <c r="AK54" i="29"/>
  <c r="AW48" i="33"/>
  <c r="AV54" i="33"/>
  <c r="AJ93" i="32"/>
  <c r="AT17" i="31"/>
  <c r="AS43" i="31"/>
  <c r="AS32" i="31"/>
  <c r="I42" i="36"/>
  <c r="AH93" i="29"/>
  <c r="AN47" i="25"/>
  <c r="AM54" i="25"/>
  <c r="AM58" i="32"/>
  <c r="AK91" i="32"/>
  <c r="CK54" i="32"/>
  <c r="CL45" i="32"/>
  <c r="AO79" i="26"/>
  <c r="AN89" i="26"/>
  <c r="AN92" i="26"/>
  <c r="AN96" i="26"/>
  <c r="AJ76" i="30"/>
  <c r="AJ92" i="30"/>
  <c r="AJ96" i="30"/>
  <c r="AO34" i="30"/>
  <c r="AM68" i="30"/>
  <c r="AN68" i="29"/>
  <c r="AO58" i="35"/>
  <c r="AN62" i="35"/>
  <c r="AK77" i="34"/>
  <c r="AK43" i="34"/>
  <c r="AL17" i="34"/>
  <c r="AK32" i="34"/>
  <c r="AK56" i="34"/>
  <c r="AK63" i="34"/>
  <c r="AK18" i="34"/>
  <c r="AL58" i="33"/>
  <c r="AK62" i="33"/>
  <c r="AK91" i="33"/>
  <c r="AK93" i="33"/>
  <c r="AV65" i="30"/>
  <c r="AW65" i="29"/>
  <c r="AI31" i="30"/>
  <c r="AI91" i="30"/>
  <c r="AK80" i="25"/>
  <c r="AJ89" i="25"/>
  <c r="AJ92" i="25"/>
  <c r="AJ96" i="25"/>
  <c r="AM71" i="29"/>
  <c r="AL71" i="30"/>
  <c r="AQ20" i="35"/>
  <c r="AP31" i="35"/>
  <c r="AN88" i="30"/>
  <c r="AO88" i="29"/>
  <c r="AR45" i="34"/>
  <c r="AQ54" i="34"/>
  <c r="AJ62" i="26"/>
  <c r="AJ91" i="26"/>
  <c r="AN58" i="32"/>
  <c r="AM62" i="32"/>
  <c r="AT43" i="31"/>
  <c r="AT32" i="31"/>
  <c r="AU17" i="31"/>
  <c r="AL93" i="32"/>
  <c r="CK31" i="32"/>
  <c r="CK91" i="32"/>
  <c r="AN26" i="34"/>
  <c r="AM31" i="34"/>
  <c r="AL80" i="25"/>
  <c r="AK89" i="25"/>
  <c r="AK92" i="25"/>
  <c r="AK96" i="25"/>
  <c r="AP79" i="29"/>
  <c r="AO79" i="30"/>
  <c r="AL47" i="26"/>
  <c r="AK54" i="26"/>
  <c r="AO45" i="26"/>
  <c r="AP77" i="26"/>
  <c r="AQ17" i="26"/>
  <c r="AP32" i="26"/>
  <c r="AP43" i="26"/>
  <c r="AP63" i="26"/>
  <c r="AP56" i="26"/>
  <c r="AK58" i="26"/>
  <c r="AM59" i="30"/>
  <c r="AL62" i="30"/>
  <c r="AW27" i="29"/>
  <c r="AV27" i="30"/>
  <c r="AM85" i="29"/>
  <c r="AL85" i="30"/>
  <c r="AL89" i="30"/>
  <c r="AL89" i="29"/>
  <c r="AK18" i="25"/>
  <c r="AL17" i="25"/>
  <c r="AK63" i="25"/>
  <c r="AK77" i="25"/>
  <c r="AK43" i="25"/>
  <c r="CL63" i="32"/>
  <c r="CL56" i="32"/>
  <c r="CL43" i="32"/>
  <c r="CL32" i="32"/>
  <c r="CL77" i="32"/>
  <c r="AN79" i="34"/>
  <c r="AM89" i="34"/>
  <c r="AM92" i="34"/>
  <c r="AM96" i="34"/>
  <c r="CQ54" i="33"/>
  <c r="CQ91" i="33"/>
  <c r="AM36" i="30"/>
  <c r="AK24" i="30"/>
  <c r="AL24" i="29"/>
  <c r="AN79" i="25"/>
  <c r="AS69" i="32"/>
  <c r="AR76" i="32"/>
  <c r="AM21" i="26"/>
  <c r="AL31" i="26"/>
  <c r="AJ63" i="30"/>
  <c r="AJ18" i="30"/>
  <c r="AK17" i="30"/>
  <c r="AJ32" i="30"/>
  <c r="AJ56" i="30"/>
  <c r="AJ43" i="30"/>
  <c r="AJ77" i="30"/>
  <c r="AO46" i="31"/>
  <c r="AV38" i="30"/>
  <c r="AW70" i="30"/>
  <c r="AX70" i="29"/>
  <c r="AL21" i="25"/>
  <c r="AK31" i="25"/>
  <c r="AO49" i="30"/>
  <c r="AP49" i="29"/>
  <c r="AJ95" i="31"/>
  <c r="AJ97" i="31"/>
  <c r="K44" i="36"/>
  <c r="AJ93" i="31"/>
  <c r="AX65" i="29"/>
  <c r="AW65" i="30"/>
  <c r="AP75" i="29"/>
  <c r="AO75" i="30"/>
  <c r="AN21" i="30"/>
  <c r="AO21" i="29"/>
  <c r="AJ93" i="34"/>
  <c r="G44" i="36"/>
  <c r="AQ77" i="29"/>
  <c r="AQ18" i="29"/>
  <c r="AQ32" i="29"/>
  <c r="AQ63" i="29"/>
  <c r="AR17" i="29"/>
  <c r="AQ56" i="29"/>
  <c r="AQ43" i="29"/>
  <c r="AT54" i="32"/>
  <c r="AU45" i="32"/>
  <c r="AJ37" i="30"/>
  <c r="AJ42" i="30"/>
  <c r="AJ91" i="30"/>
  <c r="AJ91" i="29"/>
  <c r="AY65" i="32"/>
  <c r="AS45" i="34"/>
  <c r="AR54" i="34"/>
  <c r="AQ31" i="35"/>
  <c r="AR20" i="35"/>
  <c r="AP58" i="35"/>
  <c r="AO62" i="35"/>
  <c r="AO88" i="30"/>
  <c r="AP88" i="29"/>
  <c r="AO68" i="29"/>
  <c r="AN68" i="30"/>
  <c r="AO89" i="26"/>
  <c r="AO92" i="26"/>
  <c r="AO96" i="26"/>
  <c r="AP79" i="26"/>
  <c r="AO47" i="25"/>
  <c r="AN54" i="25"/>
  <c r="AK69" i="30"/>
  <c r="AL69" i="29"/>
  <c r="AQ20" i="25"/>
  <c r="AS62" i="31"/>
  <c r="AT57" i="31"/>
  <c r="AN32" i="32"/>
  <c r="AN63" i="32"/>
  <c r="AN43" i="32"/>
  <c r="CM17" i="32"/>
  <c r="AO17" i="32"/>
  <c r="AN18" i="32"/>
  <c r="CM18" i="32"/>
  <c r="AN56" i="32"/>
  <c r="AN77" i="32"/>
  <c r="AM53" i="30"/>
  <c r="AN53" i="29"/>
  <c r="AK76" i="29"/>
  <c r="AK92" i="29"/>
  <c r="AK96" i="29"/>
  <c r="AL80" i="35"/>
  <c r="AK89" i="35"/>
  <c r="AK92" i="35"/>
  <c r="AK96" i="35"/>
  <c r="AI93" i="25"/>
  <c r="AI95" i="25"/>
  <c r="AI97" i="25"/>
  <c r="C43" i="36"/>
  <c r="AJ93" i="35"/>
  <c r="AJ95" i="35"/>
  <c r="AJ97" i="35"/>
  <c r="H44" i="36"/>
  <c r="AS84" i="30"/>
  <c r="AT84" i="29"/>
  <c r="AJ63" i="33"/>
  <c r="AJ43" i="33"/>
  <c r="AJ56" i="33"/>
  <c r="CI17" i="33"/>
  <c r="AJ32" i="33"/>
  <c r="AK17" i="33"/>
  <c r="AJ77" i="33"/>
  <c r="AJ18" i="33"/>
  <c r="CI18" i="33"/>
  <c r="AR45" i="25"/>
  <c r="AL62" i="29"/>
  <c r="AM58" i="29"/>
  <c r="AJ91" i="25"/>
  <c r="AM58" i="25"/>
  <c r="AL62" i="25"/>
  <c r="AS20" i="26"/>
  <c r="AL49" i="31"/>
  <c r="AK54" i="31"/>
  <c r="AK91" i="31"/>
  <c r="CL54" i="32"/>
  <c r="CM45" i="32"/>
  <c r="AX48" i="33"/>
  <c r="AW54" i="33"/>
  <c r="AP20" i="34"/>
  <c r="AT58" i="30"/>
  <c r="AP70" i="34"/>
  <c r="AO76" i="34"/>
  <c r="AT66" i="34"/>
  <c r="AK76" i="30"/>
  <c r="AK92" i="30"/>
  <c r="AK96" i="30"/>
  <c r="AN79" i="32"/>
  <c r="AM89" i="32"/>
  <c r="AM92" i="32"/>
  <c r="CH63" i="33"/>
  <c r="CH56" i="33"/>
  <c r="CH77" i="33"/>
  <c r="CH32" i="33"/>
  <c r="CH43" i="33"/>
  <c r="AV80" i="29"/>
  <c r="AU80" i="30"/>
  <c r="AW72" i="29"/>
  <c r="AV72" i="30"/>
  <c r="AL77" i="34"/>
  <c r="AL63" i="34"/>
  <c r="AM17" i="34"/>
  <c r="AL18" i="34"/>
  <c r="AL32" i="34"/>
  <c r="AL56" i="34"/>
  <c r="AL43" i="34"/>
  <c r="AI95" i="30"/>
  <c r="AI97" i="30"/>
  <c r="J43" i="36"/>
  <c r="AI93" i="30"/>
  <c r="AM73" i="29"/>
  <c r="AL73" i="30"/>
  <c r="AY65" i="34"/>
  <c r="CN58" i="32"/>
  <c r="CM62" i="32"/>
  <c r="AN71" i="29"/>
  <c r="AM71" i="30"/>
  <c r="AM58" i="33"/>
  <c r="AL62" i="33"/>
  <c r="AL91" i="33"/>
  <c r="AL95" i="33"/>
  <c r="AP34" i="30"/>
  <c r="AL46" i="30"/>
  <c r="AL54" i="30"/>
  <c r="AM46" i="29"/>
  <c r="AL54" i="29"/>
  <c r="AN20" i="32"/>
  <c r="AM31" i="32"/>
  <c r="AL58" i="34"/>
  <c r="AK62" i="34"/>
  <c r="CS20" i="32"/>
  <c r="CK65" i="32"/>
  <c r="CJ76" i="32"/>
  <c r="CJ92" i="32"/>
  <c r="AK96" i="32"/>
  <c r="AH93" i="30"/>
  <c r="AH95" i="30"/>
  <c r="AH97" i="30"/>
  <c r="J42" i="36"/>
  <c r="AP47" i="35"/>
  <c r="AO54" i="35"/>
  <c r="AL23" i="29"/>
  <c r="AK23" i="30"/>
  <c r="AK31" i="29"/>
  <c r="AO34" i="31"/>
  <c r="AN42" i="31"/>
  <c r="AL66" i="30"/>
  <c r="AM66" i="29"/>
  <c r="AO83" i="30"/>
  <c r="AP83" i="29"/>
  <c r="AO67" i="30"/>
  <c r="AP67" i="29"/>
  <c r="AQ82" i="29"/>
  <c r="AP82" i="30"/>
  <c r="CL21" i="32"/>
  <c r="AK91" i="35"/>
  <c r="AK95" i="35"/>
  <c r="AK97" i="35"/>
  <c r="H45" i="36"/>
  <c r="AO35" i="30"/>
  <c r="AV45" i="35"/>
  <c r="AK39" i="30"/>
  <c r="AJ95" i="30"/>
  <c r="AJ97" i="30"/>
  <c r="J44" i="36"/>
  <c r="AJ93" i="30"/>
  <c r="AK62" i="26"/>
  <c r="AK91" i="26"/>
  <c r="AK93" i="26"/>
  <c r="AJ93" i="29"/>
  <c r="AJ95" i="29"/>
  <c r="AJ97" i="29"/>
  <c r="I44" i="36"/>
  <c r="AL91" i="35"/>
  <c r="AL95" i="35"/>
  <c r="AL89" i="35"/>
  <c r="AL92" i="35"/>
  <c r="AL96" i="35"/>
  <c r="AL97" i="35"/>
  <c r="H46" i="36"/>
  <c r="CN62" i="32"/>
  <c r="CO58" i="32"/>
  <c r="AU66" i="34"/>
  <c r="AK93" i="31"/>
  <c r="AK95" i="31"/>
  <c r="AK97" i="31"/>
  <c r="K45" i="36"/>
  <c r="AL69" i="30"/>
  <c r="AL76" i="30"/>
  <c r="AL92" i="30"/>
  <c r="AL96" i="30"/>
  <c r="AM69" i="29"/>
  <c r="AP88" i="30"/>
  <c r="AQ88" i="29"/>
  <c r="AK32" i="30"/>
  <c r="AK56" i="30"/>
  <c r="AK77" i="30"/>
  <c r="AK63" i="30"/>
  <c r="AK43" i="30"/>
  <c r="AL17" i="30"/>
  <c r="AK18" i="30"/>
  <c r="AM24" i="29"/>
  <c r="AL24" i="30"/>
  <c r="AO79" i="34"/>
  <c r="AN89" i="34"/>
  <c r="AN92" i="34"/>
  <c r="AN96" i="34"/>
  <c r="AX27" i="29"/>
  <c r="AW27" i="30"/>
  <c r="AQ79" i="29"/>
  <c r="AP79" i="30"/>
  <c r="AQ67" i="29"/>
  <c r="AP67" i="30"/>
  <c r="AM58" i="34"/>
  <c r="AL62" i="34"/>
  <c r="AQ34" i="30"/>
  <c r="AW80" i="29"/>
  <c r="AV80" i="30"/>
  <c r="AW45" i="35"/>
  <c r="CM21" i="32"/>
  <c r="CL31" i="32"/>
  <c r="CL91" i="32"/>
  <c r="AL76" i="29"/>
  <c r="AL92" i="29"/>
  <c r="AL96" i="29"/>
  <c r="AM91" i="32"/>
  <c r="AN73" i="29"/>
  <c r="AM73" i="30"/>
  <c r="AQ70" i="34"/>
  <c r="AP76" i="34"/>
  <c r="CN45" i="32"/>
  <c r="CM54" i="32"/>
  <c r="AQ83" i="29"/>
  <c r="AP83" i="30"/>
  <c r="AM66" i="30"/>
  <c r="AN66" i="29"/>
  <c r="AM76" i="29"/>
  <c r="AP34" i="31"/>
  <c r="AO42" i="31"/>
  <c r="AK91" i="29"/>
  <c r="AQ47" i="35"/>
  <c r="AP54" i="35"/>
  <c r="CL65" i="32"/>
  <c r="CK76" i="32"/>
  <c r="CK92" i="32"/>
  <c r="AL96" i="32"/>
  <c r="CT20" i="32"/>
  <c r="AO20" i="32"/>
  <c r="AN31" i="32"/>
  <c r="AN62" i="32"/>
  <c r="AN91" i="32"/>
  <c r="AN89" i="32"/>
  <c r="AN92" i="32"/>
  <c r="AN93" i="32"/>
  <c r="AN58" i="33"/>
  <c r="AM62" i="33"/>
  <c r="AM91" i="33"/>
  <c r="AN17" i="34"/>
  <c r="AM18" i="34"/>
  <c r="AM56" i="34"/>
  <c r="AM43" i="34"/>
  <c r="AM32" i="34"/>
  <c r="AM77" i="34"/>
  <c r="AM63" i="34"/>
  <c r="AW72" i="30"/>
  <c r="AX72" i="29"/>
  <c r="AU58" i="30"/>
  <c r="AT20" i="26"/>
  <c r="AS45" i="25"/>
  <c r="AU57" i="31"/>
  <c r="AT62" i="31"/>
  <c r="AR20" i="25"/>
  <c r="AP47" i="25"/>
  <c r="AO54" i="25"/>
  <c r="AO68" i="30"/>
  <c r="AP68" i="29"/>
  <c r="AQ58" i="35"/>
  <c r="AP62" i="35"/>
  <c r="AV45" i="32"/>
  <c r="AU54" i="32"/>
  <c r="AR32" i="29"/>
  <c r="AR18" i="29"/>
  <c r="AR63" i="29"/>
  <c r="AR56" i="29"/>
  <c r="AR43" i="29"/>
  <c r="AR77" i="29"/>
  <c r="AS17" i="29"/>
  <c r="AP21" i="29"/>
  <c r="AO21" i="30"/>
  <c r="AM21" i="25"/>
  <c r="AL31" i="25"/>
  <c r="AW38" i="30"/>
  <c r="AL91" i="34"/>
  <c r="AO79" i="25"/>
  <c r="AP45" i="26"/>
  <c r="AO58" i="32"/>
  <c r="AK37" i="30"/>
  <c r="AK42" i="30"/>
  <c r="AN58" i="29"/>
  <c r="AM62" i="29"/>
  <c r="AN53" i="30"/>
  <c r="AO53" i="29"/>
  <c r="AY65" i="29"/>
  <c r="AX65" i="30"/>
  <c r="AL39" i="30"/>
  <c r="AN71" i="30"/>
  <c r="AO71" i="29"/>
  <c r="AO79" i="32"/>
  <c r="AQ20" i="34"/>
  <c r="AY48" i="33"/>
  <c r="AY54" i="33"/>
  <c r="AX54" i="33"/>
  <c r="AM49" i="31"/>
  <c r="AL54" i="31"/>
  <c r="AL91" i="31"/>
  <c r="AN58" i="25"/>
  <c r="AM62" i="25"/>
  <c r="CI32" i="33"/>
  <c r="CI63" i="33"/>
  <c r="CI56" i="33"/>
  <c r="CI77" i="33"/>
  <c r="CI43" i="33"/>
  <c r="AT84" i="30"/>
  <c r="AU84" i="29"/>
  <c r="CJ93" i="32"/>
  <c r="AM80" i="35"/>
  <c r="AP17" i="32"/>
  <c r="AO18" i="32"/>
  <c r="CN18" i="32"/>
  <c r="AO32" i="32"/>
  <c r="AO43" i="32"/>
  <c r="CN17" i="32"/>
  <c r="AO77" i="32"/>
  <c r="AO56" i="32"/>
  <c r="AO63" i="32"/>
  <c r="AR31" i="35"/>
  <c r="AS20" i="35"/>
  <c r="AP46" i="31"/>
  <c r="AN21" i="26"/>
  <c r="AM31" i="26"/>
  <c r="AT69" i="32"/>
  <c r="AS76" i="32"/>
  <c r="AK31" i="30"/>
  <c r="AK91" i="30"/>
  <c r="AL58" i="26"/>
  <c r="AM47" i="26"/>
  <c r="AL54" i="26"/>
  <c r="AO26" i="34"/>
  <c r="AN31" i="34"/>
  <c r="AR82" i="29"/>
  <c r="AQ82" i="30"/>
  <c r="AQ79" i="26"/>
  <c r="AP89" i="26"/>
  <c r="AP92" i="26"/>
  <c r="AP96" i="26"/>
  <c r="AT45" i="34"/>
  <c r="AS54" i="34"/>
  <c r="AP49" i="30"/>
  <c r="AQ49" i="29"/>
  <c r="AX70" i="30"/>
  <c r="AY70" i="29"/>
  <c r="AY70" i="30"/>
  <c r="AN36" i="30"/>
  <c r="AR17" i="26"/>
  <c r="AQ56" i="26"/>
  <c r="AQ43" i="26"/>
  <c r="AQ77" i="26"/>
  <c r="AQ63" i="26"/>
  <c r="AQ32" i="26"/>
  <c r="AP35" i="30"/>
  <c r="AM23" i="29"/>
  <c r="AL23" i="30"/>
  <c r="AL31" i="30"/>
  <c r="AL31" i="29"/>
  <c r="AN46" i="29"/>
  <c r="AM46" i="30"/>
  <c r="AM54" i="30"/>
  <c r="AM54" i="29"/>
  <c r="CJ17" i="33"/>
  <c r="AK18" i="33"/>
  <c r="CJ18" i="33"/>
  <c r="AK56" i="33"/>
  <c r="AK63" i="33"/>
  <c r="AK43" i="33"/>
  <c r="AL17" i="33"/>
  <c r="AK32" i="33"/>
  <c r="AK77" i="33"/>
  <c r="CM43" i="32"/>
  <c r="CM77" i="32"/>
  <c r="CM56" i="32"/>
  <c r="CM32" i="32"/>
  <c r="CM63" i="32"/>
  <c r="AP75" i="30"/>
  <c r="AQ75" i="29"/>
  <c r="AK91" i="25"/>
  <c r="AK91" i="34"/>
  <c r="CR54" i="33"/>
  <c r="CR91" i="33"/>
  <c r="AL43" i="25"/>
  <c r="AM17" i="25"/>
  <c r="AL77" i="25"/>
  <c r="AL18" i="25"/>
  <c r="AL63" i="25"/>
  <c r="AN85" i="29"/>
  <c r="AM85" i="30"/>
  <c r="AM89" i="30"/>
  <c r="AM89" i="29"/>
  <c r="AN59" i="30"/>
  <c r="AM62" i="30"/>
  <c r="AM80" i="25"/>
  <c r="AL89" i="25"/>
  <c r="AL92" i="25"/>
  <c r="AL96" i="25"/>
  <c r="AV17" i="31"/>
  <c r="AU43" i="31"/>
  <c r="AU32" i="31"/>
  <c r="AK95" i="30"/>
  <c r="AK97" i="30"/>
  <c r="J45" i="36"/>
  <c r="AK93" i="30"/>
  <c r="AO58" i="29"/>
  <c r="AN62" i="29"/>
  <c r="AS20" i="25"/>
  <c r="AU20" i="26"/>
  <c r="AN66" i="30"/>
  <c r="AO66" i="29"/>
  <c r="AN69" i="29"/>
  <c r="AN76" i="29"/>
  <c r="AN89" i="29"/>
  <c r="AN92" i="29"/>
  <c r="AN96" i="29"/>
  <c r="AL56" i="30"/>
  <c r="AL63" i="30"/>
  <c r="AL77" i="30"/>
  <c r="AL18" i="30"/>
  <c r="AM17" i="30"/>
  <c r="AL32" i="30"/>
  <c r="AL43" i="30"/>
  <c r="AL93" i="35"/>
  <c r="CS54" i="33"/>
  <c r="CS91" i="33"/>
  <c r="AK93" i="25"/>
  <c r="AK95" i="25"/>
  <c r="AK97" i="25"/>
  <c r="C45" i="36"/>
  <c r="AL18" i="33"/>
  <c r="CK18" i="33"/>
  <c r="AL77" i="33"/>
  <c r="CK17" i="33"/>
  <c r="AM17" i="33"/>
  <c r="AL32" i="33"/>
  <c r="AL56" i="33"/>
  <c r="AL43" i="33"/>
  <c r="AL63" i="33"/>
  <c r="AU69" i="32"/>
  <c r="AT76" i="32"/>
  <c r="AQ46" i="31"/>
  <c r="AO59" i="30"/>
  <c r="AN62" i="30"/>
  <c r="AM63" i="25"/>
  <c r="AN17" i="25"/>
  <c r="AM18" i="25"/>
  <c r="AM43" i="25"/>
  <c r="AM77" i="25"/>
  <c r="AQ75" i="30"/>
  <c r="AR75" i="29"/>
  <c r="CJ56" i="33"/>
  <c r="CJ43" i="33"/>
  <c r="CJ63" i="33"/>
  <c r="CJ32" i="33"/>
  <c r="CJ77" i="33"/>
  <c r="AL91" i="29"/>
  <c r="AL95" i="29"/>
  <c r="AL97" i="29"/>
  <c r="AO36" i="30"/>
  <c r="AQ49" i="30"/>
  <c r="AR49" i="29"/>
  <c r="AT54" i="34"/>
  <c r="AU45" i="34"/>
  <c r="AP26" i="34"/>
  <c r="AO31" i="34"/>
  <c r="AM58" i="26"/>
  <c r="AL62" i="26"/>
  <c r="AL91" i="26"/>
  <c r="AL93" i="26"/>
  <c r="AP63" i="32"/>
  <c r="AP43" i="32"/>
  <c r="AP56" i="32"/>
  <c r="CO17" i="32"/>
  <c r="AP77" i="32"/>
  <c r="AQ17" i="32"/>
  <c r="AP32" i="32"/>
  <c r="AP18" i="32"/>
  <c r="CO18" i="32"/>
  <c r="AV84" i="29"/>
  <c r="AU84" i="30"/>
  <c r="AO58" i="25"/>
  <c r="AN62" i="25"/>
  <c r="AP58" i="32"/>
  <c r="AO62" i="32"/>
  <c r="AQ68" i="29"/>
  <c r="AP68" i="30"/>
  <c r="AT45" i="25"/>
  <c r="AX72" i="30"/>
  <c r="AY72" i="29"/>
  <c r="AY72" i="30"/>
  <c r="AO58" i="33"/>
  <c r="AN62" i="33"/>
  <c r="AN91" i="33"/>
  <c r="AN93" i="33"/>
  <c r="CU20" i="32"/>
  <c r="AR47" i="35"/>
  <c r="AQ54" i="35"/>
  <c r="AM92" i="29"/>
  <c r="AM96" i="29"/>
  <c r="AQ83" i="30"/>
  <c r="AR83" i="29"/>
  <c r="CN54" i="32"/>
  <c r="CO45" i="32"/>
  <c r="AN73" i="30"/>
  <c r="AO73" i="29"/>
  <c r="CK93" i="32"/>
  <c r="AQ79" i="30"/>
  <c r="AR79" i="29"/>
  <c r="AP79" i="34"/>
  <c r="AO89" i="34"/>
  <c r="AO92" i="34"/>
  <c r="AO96" i="34"/>
  <c r="AQ88" i="30"/>
  <c r="AR88" i="29"/>
  <c r="CO62" i="32"/>
  <c r="CP58" i="32"/>
  <c r="AN80" i="25"/>
  <c r="AM89" i="25"/>
  <c r="AM92" i="25"/>
  <c r="AM96" i="25"/>
  <c r="AO21" i="26"/>
  <c r="AN31" i="26"/>
  <c r="AL37" i="30"/>
  <c r="AL42" i="30"/>
  <c r="AL91" i="30"/>
  <c r="AP79" i="32"/>
  <c r="AO89" i="32"/>
  <c r="AO92" i="32"/>
  <c r="AY65" i="30"/>
  <c r="AP79" i="25"/>
  <c r="AW45" i="32"/>
  <c r="AV54" i="32"/>
  <c r="AN23" i="29"/>
  <c r="AM23" i="30"/>
  <c r="AM31" i="29"/>
  <c r="AR79" i="26"/>
  <c r="AQ89" i="26"/>
  <c r="AQ92" i="26"/>
  <c r="AQ96" i="26"/>
  <c r="AR82" i="30"/>
  <c r="AS82" i="29"/>
  <c r="AN47" i="26"/>
  <c r="AM54" i="26"/>
  <c r="AS31" i="35"/>
  <c r="AT20" i="35"/>
  <c r="AN80" i="35"/>
  <c r="AM89" i="35"/>
  <c r="AM92" i="35"/>
  <c r="AM96" i="35"/>
  <c r="AN49" i="31"/>
  <c r="AM54" i="31"/>
  <c r="AM91" i="31"/>
  <c r="AR20" i="34"/>
  <c r="AO71" i="30"/>
  <c r="AP71" i="29"/>
  <c r="AM39" i="30"/>
  <c r="AP53" i="29"/>
  <c r="AO53" i="30"/>
  <c r="AQ45" i="26"/>
  <c r="AL93" i="34"/>
  <c r="AL95" i="34"/>
  <c r="AL97" i="34"/>
  <c r="G46" i="36"/>
  <c r="AL91" i="25"/>
  <c r="AP20" i="32"/>
  <c r="AO31" i="32"/>
  <c r="CM65" i="32"/>
  <c r="CL76" i="32"/>
  <c r="CL92" i="32"/>
  <c r="AM96" i="32"/>
  <c r="AR70" i="34"/>
  <c r="AQ76" i="34"/>
  <c r="CN21" i="32"/>
  <c r="CM31" i="32"/>
  <c r="CM91" i="32"/>
  <c r="AX80" i="29"/>
  <c r="AW80" i="30"/>
  <c r="AX27" i="30"/>
  <c r="AY27" i="29"/>
  <c r="AY27" i="30"/>
  <c r="AN24" i="29"/>
  <c r="AM24" i="30"/>
  <c r="AM69" i="30"/>
  <c r="AM91" i="35"/>
  <c r="AL95" i="31"/>
  <c r="AL97" i="31"/>
  <c r="K46" i="36"/>
  <c r="AL93" i="31"/>
  <c r="AY38" i="30"/>
  <c r="AX38" i="30"/>
  <c r="AS56" i="29"/>
  <c r="AS43" i="29"/>
  <c r="AS77" i="29"/>
  <c r="AT17" i="29"/>
  <c r="AS63" i="29"/>
  <c r="AS18" i="29"/>
  <c r="AS32" i="29"/>
  <c r="AN18" i="34"/>
  <c r="AN63" i="34"/>
  <c r="AN32" i="34"/>
  <c r="AN43" i="34"/>
  <c r="AN56" i="34"/>
  <c r="AN77" i="34"/>
  <c r="AO17" i="34"/>
  <c r="AK95" i="26"/>
  <c r="AK97" i="26"/>
  <c r="D45" i="36"/>
  <c r="AW17" i="31"/>
  <c r="AV43" i="31"/>
  <c r="AV32" i="31"/>
  <c r="AO85" i="29"/>
  <c r="AN85" i="30"/>
  <c r="AN89" i="30"/>
  <c r="AO46" i="29"/>
  <c r="AN46" i="30"/>
  <c r="AN54" i="30"/>
  <c r="AN54" i="29"/>
  <c r="AQ35" i="30"/>
  <c r="AR56" i="26"/>
  <c r="AR43" i="26"/>
  <c r="AR77" i="26"/>
  <c r="AR63" i="26"/>
  <c r="AS17" i="26"/>
  <c r="AR32" i="26"/>
  <c r="CN32" i="32"/>
  <c r="CN77" i="32"/>
  <c r="CN63" i="32"/>
  <c r="CN43" i="32"/>
  <c r="CN56" i="32"/>
  <c r="AN21" i="25"/>
  <c r="AM31" i="25"/>
  <c r="AQ21" i="29"/>
  <c r="AP21" i="30"/>
  <c r="AR58" i="35"/>
  <c r="AQ62" i="35"/>
  <c r="AQ47" i="25"/>
  <c r="AP54" i="25"/>
  <c r="AU62" i="31"/>
  <c r="AV57" i="31"/>
  <c r="AV58" i="30"/>
  <c r="AM93" i="33"/>
  <c r="AM95" i="33"/>
  <c r="AQ34" i="31"/>
  <c r="AP42" i="31"/>
  <c r="AM76" i="30"/>
  <c r="AM92" i="30"/>
  <c r="AM96" i="30"/>
  <c r="AM93" i="32"/>
  <c r="AM95" i="32"/>
  <c r="AM97" i="32"/>
  <c r="E47" i="36"/>
  <c r="AX45" i="35"/>
  <c r="AR34" i="30"/>
  <c r="AN58" i="34"/>
  <c r="AM62" i="34"/>
  <c r="AQ67" i="30"/>
  <c r="AR67" i="29"/>
  <c r="AV66" i="34"/>
  <c r="AL95" i="30"/>
  <c r="AL97" i="30"/>
  <c r="J46" i="36"/>
  <c r="AL93" i="30"/>
  <c r="AW66" i="34"/>
  <c r="AR35" i="30"/>
  <c r="AP85" i="29"/>
  <c r="AO85" i="30"/>
  <c r="AO89" i="30"/>
  <c r="AO89" i="29"/>
  <c r="AX17" i="31"/>
  <c r="AW43" i="31"/>
  <c r="AW32" i="31"/>
  <c r="AM93" i="35"/>
  <c r="AM95" i="35"/>
  <c r="AM97" i="35"/>
  <c r="H47" i="36"/>
  <c r="CN65" i="32"/>
  <c r="CM76" i="32"/>
  <c r="CM92" i="32"/>
  <c r="AN96" i="32"/>
  <c r="AP53" i="30"/>
  <c r="AQ53" i="29"/>
  <c r="AQ79" i="34"/>
  <c r="AP89" i="34"/>
  <c r="AP92" i="34"/>
  <c r="AP96" i="34"/>
  <c r="AN95" i="33"/>
  <c r="AV84" i="30"/>
  <c r="AW84" i="29"/>
  <c r="AN58" i="26"/>
  <c r="AM62" i="26"/>
  <c r="AM91" i="26"/>
  <c r="AM93" i="26"/>
  <c r="AM77" i="33"/>
  <c r="AM43" i="33"/>
  <c r="CL17" i="33"/>
  <c r="AM32" i="33"/>
  <c r="AN17" i="33"/>
  <c r="AM56" i="33"/>
  <c r="AM63" i="33"/>
  <c r="AM18" i="33"/>
  <c r="CL18" i="33"/>
  <c r="AP58" i="29"/>
  <c r="AO62" i="29"/>
  <c r="AO58" i="34"/>
  <c r="AN62" i="34"/>
  <c r="AS58" i="35"/>
  <c r="AR62" i="35"/>
  <c r="AM91" i="25"/>
  <c r="AM95" i="25"/>
  <c r="AM97" i="25"/>
  <c r="C47" i="36"/>
  <c r="AS67" i="29"/>
  <c r="AR67" i="30"/>
  <c r="AO21" i="25"/>
  <c r="AN31" i="25"/>
  <c r="AS34" i="30"/>
  <c r="AR34" i="31"/>
  <c r="AQ42" i="31"/>
  <c r="AW58" i="30"/>
  <c r="AR47" i="25"/>
  <c r="AQ54" i="25"/>
  <c r="AM91" i="34"/>
  <c r="AM93" i="34"/>
  <c r="AO46" i="30"/>
  <c r="AO54" i="30"/>
  <c r="AP46" i="29"/>
  <c r="AO54" i="29"/>
  <c r="CO21" i="32"/>
  <c r="CN31" i="32"/>
  <c r="CN91" i="32"/>
  <c r="AQ71" i="29"/>
  <c r="AP71" i="30"/>
  <c r="AM93" i="31"/>
  <c r="AM95" i="31"/>
  <c r="AM97" i="31"/>
  <c r="K47" i="36"/>
  <c r="AT31" i="35"/>
  <c r="AU20" i="35"/>
  <c r="AO47" i="26"/>
  <c r="AN54" i="26"/>
  <c r="AS79" i="26"/>
  <c r="AR89" i="26"/>
  <c r="AR92" i="26"/>
  <c r="AR96" i="26"/>
  <c r="AP21" i="26"/>
  <c r="AO31" i="26"/>
  <c r="CP62" i="32"/>
  <c r="CQ58" i="32"/>
  <c r="CO54" i="32"/>
  <c r="CP45" i="32"/>
  <c r="CV20" i="32"/>
  <c r="AQ68" i="30"/>
  <c r="AR68" i="29"/>
  <c r="AQ56" i="32"/>
  <c r="AQ43" i="32"/>
  <c r="CP17" i="32"/>
  <c r="AR17" i="32"/>
  <c r="AQ77" i="32"/>
  <c r="AQ18" i="32"/>
  <c r="CP18" i="32"/>
  <c r="AQ32" i="32"/>
  <c r="AQ63" i="32"/>
  <c r="AL95" i="26"/>
  <c r="AL97" i="26"/>
  <c r="D46" i="36"/>
  <c r="AV45" i="34"/>
  <c r="AU54" i="34"/>
  <c r="AR46" i="31"/>
  <c r="CU46" i="33"/>
  <c r="AM63" i="30"/>
  <c r="AM43" i="30"/>
  <c r="AN17" i="30"/>
  <c r="AM77" i="30"/>
  <c r="AM18" i="30"/>
  <c r="AM32" i="30"/>
  <c r="AM56" i="30"/>
  <c r="CL93" i="32"/>
  <c r="I46" i="36"/>
  <c r="AL93" i="29"/>
  <c r="AV20" i="26"/>
  <c r="AP17" i="34"/>
  <c r="AO63" i="34"/>
  <c r="AO32" i="34"/>
  <c r="AO18" i="34"/>
  <c r="AO43" i="34"/>
  <c r="AO56" i="34"/>
  <c r="AO77" i="34"/>
  <c r="AN91" i="35"/>
  <c r="AN95" i="35"/>
  <c r="AN89" i="35"/>
  <c r="AN92" i="35"/>
  <c r="AN96" i="35"/>
  <c r="AN97" i="35"/>
  <c r="H48" i="36"/>
  <c r="AO24" i="29"/>
  <c r="AN24" i="30"/>
  <c r="AX80" i="30"/>
  <c r="AY80" i="29"/>
  <c r="AY80" i="30"/>
  <c r="AS70" i="34"/>
  <c r="AR76" i="34"/>
  <c r="AO91" i="32"/>
  <c r="AO93" i="32"/>
  <c r="AM31" i="30"/>
  <c r="AM37" i="30"/>
  <c r="AM42" i="30"/>
  <c r="AM91" i="29"/>
  <c r="AS88" i="29"/>
  <c r="AR88" i="30"/>
  <c r="AP73" i="29"/>
  <c r="AO73" i="30"/>
  <c r="AR83" i="30"/>
  <c r="AS83" i="29"/>
  <c r="AS47" i="35"/>
  <c r="AR54" i="35"/>
  <c r="AP58" i="33"/>
  <c r="AO62" i="33"/>
  <c r="AO91" i="33"/>
  <c r="AU45" i="25"/>
  <c r="AP62" i="32"/>
  <c r="AQ58" i="32"/>
  <c r="CO77" i="32"/>
  <c r="CO56" i="32"/>
  <c r="CO63" i="32"/>
  <c r="CO32" i="32"/>
  <c r="CO43" i="32"/>
  <c r="AR49" i="30"/>
  <c r="AS49" i="29"/>
  <c r="AP36" i="30"/>
  <c r="AN63" i="25"/>
  <c r="AN43" i="25"/>
  <c r="AN77" i="25"/>
  <c r="AO17" i="25"/>
  <c r="AN18" i="25"/>
  <c r="AP59" i="30"/>
  <c r="AO62" i="30"/>
  <c r="AV69" i="32"/>
  <c r="AU76" i="32"/>
  <c r="CK56" i="33"/>
  <c r="CK43" i="33"/>
  <c r="CK77" i="33"/>
  <c r="CK63" i="33"/>
  <c r="CK32" i="33"/>
  <c r="AP66" i="29"/>
  <c r="AO66" i="30"/>
  <c r="AN95" i="32"/>
  <c r="AW57" i="31"/>
  <c r="AV62" i="31"/>
  <c r="AR21" i="29"/>
  <c r="AQ21" i="30"/>
  <c r="AN91" i="34"/>
  <c r="AT32" i="29"/>
  <c r="AT43" i="29"/>
  <c r="AT63" i="29"/>
  <c r="AT56" i="29"/>
  <c r="AU17" i="29"/>
  <c r="AT77" i="29"/>
  <c r="AT18" i="29"/>
  <c r="AO49" i="31"/>
  <c r="AN54" i="31"/>
  <c r="AN91" i="31"/>
  <c r="AT82" i="29"/>
  <c r="AS82" i="30"/>
  <c r="AX45" i="32"/>
  <c r="AW54" i="32"/>
  <c r="AS43" i="26"/>
  <c r="AS56" i="26"/>
  <c r="AS63" i="26"/>
  <c r="AS77" i="26"/>
  <c r="AT17" i="26"/>
  <c r="AS32" i="26"/>
  <c r="AY45" i="35"/>
  <c r="AO69" i="29"/>
  <c r="AN69" i="30"/>
  <c r="AP31" i="32"/>
  <c r="AP91" i="32"/>
  <c r="CO31" i="32"/>
  <c r="CO91" i="32"/>
  <c r="AP95" i="32"/>
  <c r="AP89" i="32"/>
  <c r="AP92" i="32"/>
  <c r="CO65" i="32"/>
  <c r="CO76" i="32"/>
  <c r="CO92" i="32"/>
  <c r="AP96" i="32"/>
  <c r="AP97" i="32"/>
  <c r="E50" i="36"/>
  <c r="AQ20" i="32"/>
  <c r="AR45" i="26"/>
  <c r="AN39" i="30"/>
  <c r="AS20" i="34"/>
  <c r="AO80" i="35"/>
  <c r="AN23" i="30"/>
  <c r="AN31" i="30"/>
  <c r="AO23" i="29"/>
  <c r="AN31" i="29"/>
  <c r="AQ79" i="25"/>
  <c r="AQ79" i="32"/>
  <c r="AO80" i="25"/>
  <c r="AN89" i="25"/>
  <c r="AN92" i="25"/>
  <c r="AN96" i="25"/>
  <c r="AR79" i="30"/>
  <c r="AS79" i="29"/>
  <c r="AP58" i="25"/>
  <c r="AO62" i="25"/>
  <c r="AQ26" i="34"/>
  <c r="AP31" i="34"/>
  <c r="AS75" i="29"/>
  <c r="AR75" i="30"/>
  <c r="AN76" i="30"/>
  <c r="AN92" i="30"/>
  <c r="AN96" i="30"/>
  <c r="AT20" i="25"/>
  <c r="AM95" i="26"/>
  <c r="AM97" i="26"/>
  <c r="D47" i="36"/>
  <c r="AM93" i="29"/>
  <c r="AM95" i="29"/>
  <c r="AM97" i="29"/>
  <c r="I47" i="36"/>
  <c r="AO23" i="30"/>
  <c r="AP23" i="29"/>
  <c r="AO31" i="29"/>
  <c r="AU82" i="29"/>
  <c r="AT82" i="30"/>
  <c r="AW69" i="32"/>
  <c r="AV76" i="32"/>
  <c r="AO18" i="25"/>
  <c r="AO77" i="25"/>
  <c r="AO63" i="25"/>
  <c r="AP17" i="25"/>
  <c r="AO43" i="25"/>
  <c r="AW20" i="26"/>
  <c r="CV46" i="33"/>
  <c r="CU54" i="33"/>
  <c r="CU91" i="33"/>
  <c r="AQ58" i="33"/>
  <c r="AR58" i="33"/>
  <c r="AS58" i="33"/>
  <c r="AT58" i="33"/>
  <c r="AU58" i="33"/>
  <c r="AV58" i="33"/>
  <c r="AV62" i="33"/>
  <c r="AV91" i="33"/>
  <c r="AV95" i="33"/>
  <c r="AR32" i="32"/>
  <c r="AR63" i="32"/>
  <c r="AR43" i="32"/>
  <c r="AR56" i="32"/>
  <c r="AR77" i="32"/>
  <c r="CQ17" i="32"/>
  <c r="AS17" i="32"/>
  <c r="AR18" i="32"/>
  <c r="CQ18" i="32"/>
  <c r="AQ46" i="29"/>
  <c r="AP46" i="30"/>
  <c r="AP54" i="30"/>
  <c r="AP54" i="29"/>
  <c r="AP58" i="34"/>
  <c r="AO62" i="34"/>
  <c r="CL63" i="33"/>
  <c r="CL77" i="33"/>
  <c r="CL43" i="33"/>
  <c r="CL32" i="33"/>
  <c r="CL56" i="33"/>
  <c r="AT79" i="29"/>
  <c r="AS79" i="30"/>
  <c r="AP80" i="25"/>
  <c r="AO89" i="25"/>
  <c r="AO92" i="25"/>
  <c r="AO96" i="25"/>
  <c r="AU20" i="25"/>
  <c r="AS75" i="30"/>
  <c r="AT75" i="29"/>
  <c r="AX54" i="32"/>
  <c r="AY45" i="32"/>
  <c r="AY54" i="32"/>
  <c r="AP49" i="31"/>
  <c r="AO54" i="31"/>
  <c r="AO91" i="31"/>
  <c r="AN97" i="32"/>
  <c r="E48" i="36"/>
  <c r="AP80" i="35"/>
  <c r="AO89" i="35"/>
  <c r="AO92" i="35"/>
  <c r="AO96" i="35"/>
  <c r="AO39" i="30"/>
  <c r="AP69" i="29"/>
  <c r="AO69" i="30"/>
  <c r="AO76" i="30"/>
  <c r="AO92" i="30"/>
  <c r="AO96" i="30"/>
  <c r="AU32" i="29"/>
  <c r="AU63" i="29"/>
  <c r="AU56" i="29"/>
  <c r="AV17" i="29"/>
  <c r="AU18" i="29"/>
  <c r="AU43" i="29"/>
  <c r="AU77" i="29"/>
  <c r="AW62" i="31"/>
  <c r="AX57" i="31"/>
  <c r="AO76" i="29"/>
  <c r="AO92" i="29"/>
  <c r="AO96" i="29"/>
  <c r="AQ36" i="30"/>
  <c r="AT47" i="35"/>
  <c r="AS54" i="35"/>
  <c r="AQ73" i="29"/>
  <c r="AP73" i="30"/>
  <c r="AN93" i="35"/>
  <c r="AN43" i="30"/>
  <c r="AN32" i="30"/>
  <c r="AN18" i="30"/>
  <c r="AO17" i="30"/>
  <c r="AN63" i="30"/>
  <c r="AN56" i="30"/>
  <c r="AN77" i="30"/>
  <c r="CW20" i="32"/>
  <c r="CR58" i="32"/>
  <c r="CQ62" i="32"/>
  <c r="AU31" i="35"/>
  <c r="AV20" i="35"/>
  <c r="AT34" i="30"/>
  <c r="AP21" i="25"/>
  <c r="AO31" i="25"/>
  <c r="AT67" i="29"/>
  <c r="AS67" i="30"/>
  <c r="AX84" i="29"/>
  <c r="AW84" i="30"/>
  <c r="AS35" i="30"/>
  <c r="AR79" i="32"/>
  <c r="AQ89" i="32"/>
  <c r="AQ92" i="32"/>
  <c r="AS49" i="30"/>
  <c r="AT49" i="29"/>
  <c r="AR58" i="32"/>
  <c r="AQ62" i="32"/>
  <c r="AO95" i="32"/>
  <c r="CN76" i="32"/>
  <c r="CN92" i="32"/>
  <c r="AO96" i="32"/>
  <c r="AO97" i="32"/>
  <c r="E49" i="36"/>
  <c r="AO91" i="35"/>
  <c r="AW45" i="34"/>
  <c r="AV54" i="34"/>
  <c r="AS68" i="29"/>
  <c r="AR68" i="30"/>
  <c r="AT79" i="26"/>
  <c r="AS89" i="26"/>
  <c r="AS92" i="26"/>
  <c r="AS96" i="26"/>
  <c r="AR71" i="29"/>
  <c r="AQ71" i="30"/>
  <c r="AR79" i="34"/>
  <c r="AQ89" i="34"/>
  <c r="AQ92" i="34"/>
  <c r="AQ96" i="34"/>
  <c r="AS45" i="26"/>
  <c r="AN93" i="31"/>
  <c r="AN95" i="31"/>
  <c r="AN97" i="31"/>
  <c r="K48" i="36"/>
  <c r="AS21" i="29"/>
  <c r="AR21" i="30"/>
  <c r="AQ66" i="29"/>
  <c r="AP66" i="30"/>
  <c r="AP62" i="33"/>
  <c r="AP91" i="33"/>
  <c r="AT88" i="29"/>
  <c r="AS88" i="30"/>
  <c r="CP32" i="32"/>
  <c r="CP77" i="32"/>
  <c r="CP56" i="32"/>
  <c r="CP63" i="32"/>
  <c r="CP43" i="32"/>
  <c r="CN93" i="32"/>
  <c r="AS47" i="25"/>
  <c r="AR54" i="25"/>
  <c r="AR42" i="31"/>
  <c r="AS34" i="31"/>
  <c r="CM93" i="32"/>
  <c r="AP62" i="25"/>
  <c r="AQ58" i="25"/>
  <c r="AT20" i="34"/>
  <c r="AR20" i="32"/>
  <c r="AQ31" i="32"/>
  <c r="AT77" i="26"/>
  <c r="AT32" i="26"/>
  <c r="AU17" i="26"/>
  <c r="AT63" i="26"/>
  <c r="AT43" i="26"/>
  <c r="AT56" i="26"/>
  <c r="AT83" i="29"/>
  <c r="AS83" i="30"/>
  <c r="AN37" i="30"/>
  <c r="AN42" i="30"/>
  <c r="AN91" i="30"/>
  <c r="AN91" i="29"/>
  <c r="AN93" i="29"/>
  <c r="AP32" i="34"/>
  <c r="AP43" i="34"/>
  <c r="AP56" i="34"/>
  <c r="AP63" i="34"/>
  <c r="AQ17" i="34"/>
  <c r="AP77" i="34"/>
  <c r="AP18" i="34"/>
  <c r="CP54" i="32"/>
  <c r="CQ45" i="32"/>
  <c r="AP93" i="32"/>
  <c r="AR26" i="34"/>
  <c r="AQ31" i="34"/>
  <c r="AR79" i="25"/>
  <c r="AQ59" i="30"/>
  <c r="AP62" i="30"/>
  <c r="AV45" i="25"/>
  <c r="AM91" i="30"/>
  <c r="AT70" i="34"/>
  <c r="AS76" i="34"/>
  <c r="AP24" i="29"/>
  <c r="AO24" i="30"/>
  <c r="AO31" i="30"/>
  <c r="AS46" i="31"/>
  <c r="AQ21" i="26"/>
  <c r="AP31" i="26"/>
  <c r="AP47" i="26"/>
  <c r="AO54" i="26"/>
  <c r="CP21" i="32"/>
  <c r="CO93" i="32"/>
  <c r="AX58" i="30"/>
  <c r="AN91" i="25"/>
  <c r="AT58" i="35"/>
  <c r="AS62" i="35"/>
  <c r="AQ58" i="29"/>
  <c r="AP62" i="29"/>
  <c r="AN18" i="33"/>
  <c r="CM18" i="33"/>
  <c r="AN77" i="33"/>
  <c r="AN43" i="33"/>
  <c r="AN32" i="33"/>
  <c r="CM17" i="33"/>
  <c r="AN56" i="33"/>
  <c r="AN63" i="33"/>
  <c r="AO17" i="33"/>
  <c r="AO58" i="26"/>
  <c r="AN62" i="26"/>
  <c r="AN91" i="26"/>
  <c r="AR53" i="29"/>
  <c r="AQ53" i="30"/>
  <c r="AY17" i="31"/>
  <c r="AX43" i="31"/>
  <c r="AX32" i="31"/>
  <c r="AQ85" i="29"/>
  <c r="AP85" i="30"/>
  <c r="AP89" i="30"/>
  <c r="AP89" i="29"/>
  <c r="AX66" i="34"/>
  <c r="AN95" i="29"/>
  <c r="AN97" i="29"/>
  <c r="I48" i="36"/>
  <c r="AN95" i="30"/>
  <c r="AN97" i="30"/>
  <c r="J48" i="36"/>
  <c r="AN93" i="30"/>
  <c r="AR53" i="30"/>
  <c r="AS53" i="29"/>
  <c r="AM93" i="30"/>
  <c r="AM95" i="30"/>
  <c r="AM97" i="30"/>
  <c r="J47" i="36"/>
  <c r="AR59" i="30"/>
  <c r="AQ62" i="30"/>
  <c r="AS26" i="34"/>
  <c r="AR31" i="34"/>
  <c r="AS20" i="32"/>
  <c r="AR31" i="32"/>
  <c r="AR66" i="29"/>
  <c r="AQ66" i="30"/>
  <c r="AS79" i="32"/>
  <c r="AR89" i="32"/>
  <c r="AR92" i="32"/>
  <c r="AT35" i="30"/>
  <c r="AR73" i="29"/>
  <c r="AQ73" i="30"/>
  <c r="AV77" i="29"/>
  <c r="AV63" i="29"/>
  <c r="AW17" i="29"/>
  <c r="AV32" i="29"/>
  <c r="AV56" i="29"/>
  <c r="AV18" i="29"/>
  <c r="AV43" i="29"/>
  <c r="AT75" i="30"/>
  <c r="AU75" i="29"/>
  <c r="AU79" i="29"/>
  <c r="AT79" i="30"/>
  <c r="CW46" i="33"/>
  <c r="CV54" i="33"/>
  <c r="CV91" i="33"/>
  <c r="AN95" i="26"/>
  <c r="AN97" i="26"/>
  <c r="D48" i="36"/>
  <c r="AN93" i="26"/>
  <c r="AR58" i="29"/>
  <c r="AQ62" i="29"/>
  <c r="AQ47" i="26"/>
  <c r="AP54" i="26"/>
  <c r="AP24" i="30"/>
  <c r="AQ24" i="29"/>
  <c r="AW45" i="25"/>
  <c r="AT83" i="30"/>
  <c r="AU83" i="29"/>
  <c r="CP65" i="32"/>
  <c r="AS79" i="34"/>
  <c r="AR89" i="34"/>
  <c r="AR92" i="34"/>
  <c r="AR96" i="34"/>
  <c r="AX45" i="34"/>
  <c r="AW54" i="34"/>
  <c r="AT67" i="30"/>
  <c r="AU67" i="29"/>
  <c r="AU34" i="30"/>
  <c r="AQ69" i="29"/>
  <c r="AP69" i="30"/>
  <c r="AP76" i="30"/>
  <c r="AP92" i="30"/>
  <c r="AP96" i="30"/>
  <c r="AQ80" i="35"/>
  <c r="AP89" i="35"/>
  <c r="AP92" i="35"/>
  <c r="AP96" i="35"/>
  <c r="AQ49" i="31"/>
  <c r="AP54" i="31"/>
  <c r="AP91" i="31"/>
  <c r="AQ80" i="25"/>
  <c r="AP89" i="25"/>
  <c r="AP92" i="25"/>
  <c r="AP96" i="25"/>
  <c r="AY43" i="31"/>
  <c r="AY32" i="31"/>
  <c r="AS79" i="25"/>
  <c r="AP76" i="29"/>
  <c r="AP92" i="29"/>
  <c r="AP96" i="29"/>
  <c r="AT45" i="26"/>
  <c r="AO93" i="35"/>
  <c r="AO95" i="35"/>
  <c r="AO97" i="35"/>
  <c r="H49" i="36"/>
  <c r="CS58" i="32"/>
  <c r="CR62" i="32"/>
  <c r="AU47" i="35"/>
  <c r="AT54" i="35"/>
  <c r="AY57" i="31"/>
  <c r="AY62" i="31"/>
  <c r="AX62" i="31"/>
  <c r="AO91" i="34"/>
  <c r="AO95" i="34"/>
  <c r="AO97" i="34"/>
  <c r="G49" i="36"/>
  <c r="AP62" i="34"/>
  <c r="AQ58" i="34"/>
  <c r="AX20" i="26"/>
  <c r="AY66" i="34"/>
  <c r="CN17" i="33"/>
  <c r="AO43" i="33"/>
  <c r="AP17" i="33"/>
  <c r="AO63" i="33"/>
  <c r="AO56" i="33"/>
  <c r="AO18" i="33"/>
  <c r="CN18" i="33"/>
  <c r="AO32" i="33"/>
  <c r="AO77" i="33"/>
  <c r="AU58" i="35"/>
  <c r="AT62" i="35"/>
  <c r="AY58" i="30"/>
  <c r="CQ21" i="32"/>
  <c r="CP31" i="32"/>
  <c r="CP91" i="32"/>
  <c r="AR21" i="26"/>
  <c r="AQ31" i="26"/>
  <c r="AU70" i="34"/>
  <c r="AT76" i="34"/>
  <c r="CR45" i="32"/>
  <c r="CQ54" i="32"/>
  <c r="AQ63" i="34"/>
  <c r="AQ32" i="34"/>
  <c r="AR17" i="34"/>
  <c r="AQ56" i="34"/>
  <c r="AQ77" i="34"/>
  <c r="AQ18" i="34"/>
  <c r="AQ43" i="34"/>
  <c r="AO37" i="30"/>
  <c r="AO42" i="30"/>
  <c r="AO91" i="30"/>
  <c r="AO91" i="29"/>
  <c r="AO95" i="29"/>
  <c r="AO97" i="29"/>
  <c r="I49" i="36"/>
  <c r="AO91" i="25"/>
  <c r="AO95" i="25"/>
  <c r="AO97" i="25"/>
  <c r="AU43" i="26"/>
  <c r="AU77" i="26"/>
  <c r="AU63" i="26"/>
  <c r="AV17" i="26"/>
  <c r="AU32" i="26"/>
  <c r="AU56" i="26"/>
  <c r="AQ91" i="32"/>
  <c r="AR58" i="25"/>
  <c r="AQ62" i="25"/>
  <c r="AT47" i="25"/>
  <c r="AS54" i="25"/>
  <c r="AQ62" i="33"/>
  <c r="AQ91" i="33"/>
  <c r="AQ93" i="33"/>
  <c r="AS21" i="30"/>
  <c r="AT21" i="29"/>
  <c r="AS71" i="29"/>
  <c r="AR71" i="30"/>
  <c r="AT68" i="29"/>
  <c r="AS68" i="30"/>
  <c r="AP91" i="35"/>
  <c r="AR62" i="32"/>
  <c r="AS58" i="32"/>
  <c r="AY84" i="29"/>
  <c r="AY84" i="30"/>
  <c r="AX84" i="30"/>
  <c r="AQ21" i="25"/>
  <c r="AP31" i="25"/>
  <c r="AW20" i="35"/>
  <c r="AV31" i="35"/>
  <c r="AP39" i="30"/>
  <c r="AV20" i="25"/>
  <c r="AS32" i="32"/>
  <c r="AS18" i="32"/>
  <c r="CR18" i="32"/>
  <c r="AS77" i="32"/>
  <c r="AS63" i="32"/>
  <c r="AS43" i="32"/>
  <c r="CR17" i="32"/>
  <c r="AT17" i="32"/>
  <c r="AS56" i="32"/>
  <c r="AP63" i="25"/>
  <c r="AQ17" i="25"/>
  <c r="AP43" i="25"/>
  <c r="AP18" i="25"/>
  <c r="AP77" i="25"/>
  <c r="AV82" i="29"/>
  <c r="AU82" i="30"/>
  <c r="AT34" i="31"/>
  <c r="AS42" i="31"/>
  <c r="AU49" i="29"/>
  <c r="AT49" i="30"/>
  <c r="CX20" i="32"/>
  <c r="AP17" i="30"/>
  <c r="AO77" i="30"/>
  <c r="AO56" i="30"/>
  <c r="AO18" i="30"/>
  <c r="AO43" i="30"/>
  <c r="AO32" i="30"/>
  <c r="AO63" i="30"/>
  <c r="AR36" i="30"/>
  <c r="AO95" i="31"/>
  <c r="AO97" i="31"/>
  <c r="K49" i="36"/>
  <c r="AO93" i="31"/>
  <c r="AR46" i="29"/>
  <c r="AQ46" i="30"/>
  <c r="AQ54" i="30"/>
  <c r="AQ54" i="29"/>
  <c r="CQ32" i="32"/>
  <c r="CQ43" i="32"/>
  <c r="CQ56" i="32"/>
  <c r="CQ63" i="32"/>
  <c r="CQ77" i="32"/>
  <c r="AX69" i="32"/>
  <c r="AW76" i="32"/>
  <c r="AT46" i="31"/>
  <c r="AT88" i="30"/>
  <c r="AU88" i="29"/>
  <c r="AU79" i="26"/>
  <c r="AT89" i="26"/>
  <c r="AT92" i="26"/>
  <c r="AT96" i="26"/>
  <c r="AQ23" i="29"/>
  <c r="AP23" i="30"/>
  <c r="AP31" i="30"/>
  <c r="AP31" i="29"/>
  <c r="AR85" i="29"/>
  <c r="AQ85" i="30"/>
  <c r="AQ89" i="30"/>
  <c r="AQ89" i="29"/>
  <c r="AP58" i="26"/>
  <c r="AO62" i="26"/>
  <c r="AO91" i="26"/>
  <c r="AO93" i="26"/>
  <c r="CM63" i="33"/>
  <c r="CM56" i="33"/>
  <c r="CM43" i="33"/>
  <c r="CM32" i="33"/>
  <c r="CM77" i="33"/>
  <c r="AU20" i="34"/>
  <c r="AO93" i="25"/>
  <c r="C49" i="36"/>
  <c r="AO93" i="30"/>
  <c r="AO95" i="30"/>
  <c r="AO97" i="30"/>
  <c r="J49" i="36"/>
  <c r="AV20" i="34"/>
  <c r="AU88" i="30"/>
  <c r="AV88" i="29"/>
  <c r="AP56" i="30"/>
  <c r="AP18" i="30"/>
  <c r="AQ17" i="30"/>
  <c r="AP32" i="30"/>
  <c r="AP63" i="30"/>
  <c r="AP77" i="30"/>
  <c r="AP43" i="30"/>
  <c r="AT63" i="32"/>
  <c r="AT18" i="32"/>
  <c r="CS18" i="32"/>
  <c r="AT56" i="32"/>
  <c r="AU17" i="32"/>
  <c r="AT43" i="32"/>
  <c r="AT32" i="32"/>
  <c r="CS17" i="32"/>
  <c r="AT77" i="32"/>
  <c r="AW20" i="25"/>
  <c r="AP37" i="30"/>
  <c r="AP42" i="30"/>
  <c r="AP91" i="30"/>
  <c r="AR21" i="25"/>
  <c r="AQ31" i="25"/>
  <c r="AT58" i="32"/>
  <c r="AS62" i="32"/>
  <c r="AR62" i="33"/>
  <c r="AR91" i="33"/>
  <c r="AR95" i="33"/>
  <c r="CS45" i="32"/>
  <c r="CR54" i="32"/>
  <c r="AR80" i="35"/>
  <c r="AQ89" i="35"/>
  <c r="AQ92" i="35"/>
  <c r="AQ96" i="35"/>
  <c r="AU79" i="30"/>
  <c r="AV79" i="29"/>
  <c r="AS66" i="29"/>
  <c r="AR66" i="30"/>
  <c r="AR69" i="29"/>
  <c r="AR76" i="29"/>
  <c r="AS31" i="32"/>
  <c r="AT20" i="32"/>
  <c r="AS59" i="30"/>
  <c r="AR62" i="30"/>
  <c r="AR23" i="29"/>
  <c r="AQ23" i="30"/>
  <c r="AQ31" i="29"/>
  <c r="AR46" i="30"/>
  <c r="AR54" i="30"/>
  <c r="AS46" i="29"/>
  <c r="AR54" i="29"/>
  <c r="AQ18" i="25"/>
  <c r="AQ77" i="25"/>
  <c r="AQ63" i="25"/>
  <c r="AR17" i="25"/>
  <c r="AQ43" i="25"/>
  <c r="CR63" i="32"/>
  <c r="CR56" i="32"/>
  <c r="CR43" i="32"/>
  <c r="CR77" i="32"/>
  <c r="CR32" i="32"/>
  <c r="AT68" i="30"/>
  <c r="AU68" i="29"/>
  <c r="AQ95" i="33"/>
  <c r="CR21" i="32"/>
  <c r="CQ31" i="32"/>
  <c r="CQ91" i="32"/>
  <c r="CQ65" i="32"/>
  <c r="CQ76" i="32"/>
  <c r="CQ92" i="32"/>
  <c r="CQ93" i="32"/>
  <c r="AV58" i="35"/>
  <c r="AU62" i="35"/>
  <c r="CT58" i="32"/>
  <c r="CS62" i="32"/>
  <c r="AU45" i="26"/>
  <c r="AP95" i="31"/>
  <c r="AP97" i="31"/>
  <c r="K50" i="36"/>
  <c r="AP93" i="31"/>
  <c r="AY45" i="34"/>
  <c r="AY54" i="34"/>
  <c r="AX54" i="34"/>
  <c r="CP76" i="32"/>
  <c r="CP92" i="32"/>
  <c r="AQ96" i="32"/>
  <c r="CX46" i="33"/>
  <c r="CX54" i="33"/>
  <c r="CX91" i="33"/>
  <c r="CW54" i="33"/>
  <c r="CW91" i="33"/>
  <c r="CW93" i="33"/>
  <c r="AV75" i="29"/>
  <c r="AU75" i="30"/>
  <c r="AT79" i="32"/>
  <c r="AS89" i="32"/>
  <c r="AS92" i="32"/>
  <c r="AR85" i="30"/>
  <c r="AR89" i="30"/>
  <c r="AS85" i="29"/>
  <c r="AR89" i="29"/>
  <c r="AW31" i="35"/>
  <c r="AX20" i="35"/>
  <c r="AP62" i="26"/>
  <c r="AP91" i="26"/>
  <c r="AQ58" i="26"/>
  <c r="AP91" i="29"/>
  <c r="AP95" i="29"/>
  <c r="AP97" i="29"/>
  <c r="I50" i="36"/>
  <c r="AV79" i="26"/>
  <c r="AU89" i="26"/>
  <c r="AU92" i="26"/>
  <c r="AU96" i="26"/>
  <c r="AU46" i="31"/>
  <c r="AU34" i="31"/>
  <c r="AT42" i="31"/>
  <c r="AW82" i="29"/>
  <c r="AV82" i="30"/>
  <c r="AQ39" i="30"/>
  <c r="AQ91" i="35"/>
  <c r="AQ93" i="35"/>
  <c r="AT71" i="29"/>
  <c r="AS71" i="30"/>
  <c r="AU47" i="25"/>
  <c r="AT54" i="25"/>
  <c r="AP91" i="25"/>
  <c r="AP93" i="25"/>
  <c r="AR77" i="34"/>
  <c r="AR32" i="34"/>
  <c r="AR18" i="34"/>
  <c r="AS17" i="34"/>
  <c r="AR56" i="34"/>
  <c r="AR43" i="34"/>
  <c r="AR63" i="34"/>
  <c r="AV70" i="34"/>
  <c r="AU76" i="34"/>
  <c r="AS21" i="26"/>
  <c r="AR31" i="26"/>
  <c r="AR58" i="34"/>
  <c r="AQ62" i="34"/>
  <c r="AV47" i="35"/>
  <c r="AU54" i="35"/>
  <c r="AV34" i="30"/>
  <c r="AT79" i="34"/>
  <c r="AS89" i="34"/>
  <c r="AS92" i="34"/>
  <c r="AS96" i="34"/>
  <c r="AV83" i="29"/>
  <c r="AU83" i="30"/>
  <c r="AR24" i="29"/>
  <c r="AQ24" i="30"/>
  <c r="AW77" i="29"/>
  <c r="AW43" i="29"/>
  <c r="AX17" i="29"/>
  <c r="AW63" i="29"/>
  <c r="AW18" i="29"/>
  <c r="AW32" i="29"/>
  <c r="AW56" i="29"/>
  <c r="AU35" i="30"/>
  <c r="AR91" i="32"/>
  <c r="AS36" i="30"/>
  <c r="CP93" i="32"/>
  <c r="AP43" i="33"/>
  <c r="AP77" i="33"/>
  <c r="AQ17" i="33"/>
  <c r="AP63" i="33"/>
  <c r="AP32" i="33"/>
  <c r="AP56" i="33"/>
  <c r="CO17" i="33"/>
  <c r="AP18" i="33"/>
  <c r="CO18" i="33"/>
  <c r="AT79" i="25"/>
  <c r="AR80" i="25"/>
  <c r="AQ89" i="25"/>
  <c r="AQ92" i="25"/>
  <c r="AQ96" i="25"/>
  <c r="AS58" i="29"/>
  <c r="AR62" i="29"/>
  <c r="AS73" i="29"/>
  <c r="AR73" i="30"/>
  <c r="AS53" i="30"/>
  <c r="AT53" i="29"/>
  <c r="AY69" i="32"/>
  <c r="AY76" i="32"/>
  <c r="AX76" i="32"/>
  <c r="AV49" i="29"/>
  <c r="AU49" i="30"/>
  <c r="AP91" i="34"/>
  <c r="AT21" i="30"/>
  <c r="AU21" i="29"/>
  <c r="AR62" i="25"/>
  <c r="AS58" i="25"/>
  <c r="AW17" i="26"/>
  <c r="AV32" i="26"/>
  <c r="AV43" i="26"/>
  <c r="AV63" i="26"/>
  <c r="AV56" i="26"/>
  <c r="AV77" i="26"/>
  <c r="AQ91" i="34"/>
  <c r="AQ93" i="32"/>
  <c r="AQ95" i="32"/>
  <c r="AQ97" i="32"/>
  <c r="E51" i="36"/>
  <c r="CN32" i="33"/>
  <c r="CN43" i="33"/>
  <c r="CN77" i="33"/>
  <c r="CN63" i="33"/>
  <c r="CN56" i="33"/>
  <c r="AY20" i="26"/>
  <c r="AR49" i="31"/>
  <c r="AQ54" i="31"/>
  <c r="AQ91" i="31"/>
  <c r="AQ69" i="30"/>
  <c r="AQ76" i="30"/>
  <c r="AQ92" i="30"/>
  <c r="AQ96" i="30"/>
  <c r="AU67" i="30"/>
  <c r="AV67" i="29"/>
  <c r="AX45" i="25"/>
  <c r="AR47" i="26"/>
  <c r="AQ54" i="26"/>
  <c r="AQ76" i="29"/>
  <c r="AQ92" i="29"/>
  <c r="AQ96" i="29"/>
  <c r="AT26" i="34"/>
  <c r="AS31" i="34"/>
  <c r="AP95" i="25"/>
  <c r="AP97" i="25"/>
  <c r="C50" i="36"/>
  <c r="AP93" i="30"/>
  <c r="AP95" i="30"/>
  <c r="AP97" i="30"/>
  <c r="J50" i="36"/>
  <c r="AP93" i="26"/>
  <c r="AP95" i="26"/>
  <c r="AP97" i="26"/>
  <c r="D50" i="36"/>
  <c r="AY45" i="25"/>
  <c r="AT58" i="25"/>
  <c r="AS62" i="25"/>
  <c r="AT36" i="30"/>
  <c r="AR93" i="32"/>
  <c r="AR95" i="32"/>
  <c r="AR96" i="32"/>
  <c r="AR97" i="32"/>
  <c r="E52" i="36"/>
  <c r="AW82" i="30"/>
  <c r="AX82" i="29"/>
  <c r="AQ37" i="30"/>
  <c r="AR92" i="29"/>
  <c r="AR96" i="29"/>
  <c r="AS80" i="35"/>
  <c r="AR89" i="35"/>
  <c r="AR92" i="35"/>
  <c r="AR96" i="35"/>
  <c r="AU26" i="34"/>
  <c r="AT31" i="34"/>
  <c r="AV67" i="30"/>
  <c r="AW67" i="29"/>
  <c r="AQ95" i="34"/>
  <c r="AQ97" i="34"/>
  <c r="G51" i="36"/>
  <c r="AQ93" i="34"/>
  <c r="AX56" i="29"/>
  <c r="AX63" i="29"/>
  <c r="AX77" i="29"/>
  <c r="AY17" i="29"/>
  <c r="AX18" i="29"/>
  <c r="AX43" i="29"/>
  <c r="AX32" i="29"/>
  <c r="AW34" i="30"/>
  <c r="AT21" i="26"/>
  <c r="AS31" i="26"/>
  <c r="AQ91" i="25"/>
  <c r="AQ95" i="25"/>
  <c r="AQ97" i="25"/>
  <c r="C51" i="36"/>
  <c r="AQ42" i="30"/>
  <c r="AV46" i="31"/>
  <c r="AR58" i="26"/>
  <c r="AQ62" i="26"/>
  <c r="AQ91" i="26"/>
  <c r="AX31" i="35"/>
  <c r="AY20" i="35"/>
  <c r="AY31" i="35"/>
  <c r="AT85" i="29"/>
  <c r="AS85" i="30"/>
  <c r="AS89" i="30"/>
  <c r="AS89" i="29"/>
  <c r="AU79" i="32"/>
  <c r="AT89" i="32"/>
  <c r="AT92" i="32"/>
  <c r="CU58" i="32"/>
  <c r="CT62" i="32"/>
  <c r="CS21" i="32"/>
  <c r="CR31" i="32"/>
  <c r="CR91" i="32"/>
  <c r="AS91" i="32"/>
  <c r="AS95" i="32"/>
  <c r="CR65" i="32"/>
  <c r="CR76" i="32"/>
  <c r="CR92" i="32"/>
  <c r="AS96" i="32"/>
  <c r="AS97" i="32"/>
  <c r="E53" i="36"/>
  <c r="AS17" i="25"/>
  <c r="AR43" i="25"/>
  <c r="AR18" i="25"/>
  <c r="AR63" i="25"/>
  <c r="AR77" i="25"/>
  <c r="AQ91" i="29"/>
  <c r="CS54" i="32"/>
  <c r="CT45" i="32"/>
  <c r="AU58" i="32"/>
  <c r="AT62" i="32"/>
  <c r="CS56" i="32"/>
  <c r="CS63" i="32"/>
  <c r="CS32" i="32"/>
  <c r="CS77" i="32"/>
  <c r="CS43" i="32"/>
  <c r="AV17" i="32"/>
  <c r="AU32" i="32"/>
  <c r="AU18" i="32"/>
  <c r="CT18" i="32"/>
  <c r="AU43" i="32"/>
  <c r="AU77" i="32"/>
  <c r="AU56" i="32"/>
  <c r="CT17" i="32"/>
  <c r="AU63" i="32"/>
  <c r="AW20" i="34"/>
  <c r="AS47" i="26"/>
  <c r="AR54" i="26"/>
  <c r="AS49" i="31"/>
  <c r="AR54" i="31"/>
  <c r="AR91" i="31"/>
  <c r="AT53" i="30"/>
  <c r="AU53" i="29"/>
  <c r="AQ18" i="33"/>
  <c r="CP18" i="33"/>
  <c r="AQ56" i="33"/>
  <c r="AR17" i="33"/>
  <c r="AQ43" i="33"/>
  <c r="AQ77" i="33"/>
  <c r="AQ32" i="33"/>
  <c r="AQ63" i="33"/>
  <c r="CP17" i="33"/>
  <c r="AV35" i="30"/>
  <c r="AR24" i="30"/>
  <c r="AS24" i="29"/>
  <c r="AT89" i="34"/>
  <c r="AT92" i="34"/>
  <c r="AT96" i="34"/>
  <c r="AU79" i="34"/>
  <c r="AR62" i="34"/>
  <c r="AS58" i="34"/>
  <c r="AQ95" i="35"/>
  <c r="AQ97" i="35"/>
  <c r="H51" i="36"/>
  <c r="AS69" i="29"/>
  <c r="AR69" i="30"/>
  <c r="AR76" i="30"/>
  <c r="AR92" i="30"/>
  <c r="AR96" i="30"/>
  <c r="AW43" i="26"/>
  <c r="AW56" i="26"/>
  <c r="AW63" i="26"/>
  <c r="AW77" i="26"/>
  <c r="AW32" i="26"/>
  <c r="AX17" i="26"/>
  <c r="AV21" i="29"/>
  <c r="AU21" i="30"/>
  <c r="AW49" i="29"/>
  <c r="AV49" i="30"/>
  <c r="AT58" i="29"/>
  <c r="AS62" i="29"/>
  <c r="AU79" i="25"/>
  <c r="AW70" i="34"/>
  <c r="AV76" i="34"/>
  <c r="AS77" i="34"/>
  <c r="AS43" i="34"/>
  <c r="AS63" i="34"/>
  <c r="AS32" i="34"/>
  <c r="AS56" i="34"/>
  <c r="AT17" i="34"/>
  <c r="AS18" i="34"/>
  <c r="AV47" i="25"/>
  <c r="AU54" i="25"/>
  <c r="AR91" i="35"/>
  <c r="AW79" i="26"/>
  <c r="AV89" i="26"/>
  <c r="AV92" i="26"/>
  <c r="AV96" i="26"/>
  <c r="AV75" i="30"/>
  <c r="AW75" i="29"/>
  <c r="AW58" i="35"/>
  <c r="AV62" i="35"/>
  <c r="AU68" i="30"/>
  <c r="AV68" i="29"/>
  <c r="AT46" i="29"/>
  <c r="AS46" i="30"/>
  <c r="AS54" i="30"/>
  <c r="AS54" i="29"/>
  <c r="AR23" i="30"/>
  <c r="AS23" i="29"/>
  <c r="AR31" i="29"/>
  <c r="AS93" i="32"/>
  <c r="AS62" i="33"/>
  <c r="AS91" i="33"/>
  <c r="AS21" i="25"/>
  <c r="AR31" i="25"/>
  <c r="AW83" i="29"/>
  <c r="AV83" i="30"/>
  <c r="AW47" i="35"/>
  <c r="AV54" i="35"/>
  <c r="AQ93" i="31"/>
  <c r="AQ95" i="31"/>
  <c r="AQ97" i="31"/>
  <c r="K51" i="36"/>
  <c r="AP93" i="34"/>
  <c r="AP95" i="34"/>
  <c r="AP97" i="34"/>
  <c r="G50" i="36"/>
  <c r="AT73" i="29"/>
  <c r="AS73" i="30"/>
  <c r="AS80" i="25"/>
  <c r="AR89" i="25"/>
  <c r="AR92" i="25"/>
  <c r="AR96" i="25"/>
  <c r="CO56" i="33"/>
  <c r="CO43" i="33"/>
  <c r="CO32" i="33"/>
  <c r="CO77" i="33"/>
  <c r="CO63" i="33"/>
  <c r="AT71" i="30"/>
  <c r="AU71" i="29"/>
  <c r="AV45" i="26"/>
  <c r="AT59" i="30"/>
  <c r="AS62" i="30"/>
  <c r="AV79" i="30"/>
  <c r="AW79" i="29"/>
  <c r="AR39" i="30"/>
  <c r="AU42" i="31"/>
  <c r="AV34" i="31"/>
  <c r="AQ31" i="30"/>
  <c r="AQ91" i="30"/>
  <c r="AT31" i="32"/>
  <c r="AU20" i="32"/>
  <c r="AS66" i="30"/>
  <c r="AT66" i="29"/>
  <c r="AX20" i="25"/>
  <c r="AQ32" i="30"/>
  <c r="AQ56" i="30"/>
  <c r="AR17" i="30"/>
  <c r="AQ63" i="30"/>
  <c r="AQ77" i="30"/>
  <c r="AQ43" i="30"/>
  <c r="AQ18" i="30"/>
  <c r="AW88" i="29"/>
  <c r="AV88" i="30"/>
  <c r="AQ93" i="25"/>
  <c r="AY20" i="25"/>
  <c r="AR91" i="29"/>
  <c r="AR95" i="29"/>
  <c r="AW75" i="30"/>
  <c r="AX75" i="29"/>
  <c r="AT58" i="34"/>
  <c r="AS62" i="34"/>
  <c r="AT24" i="29"/>
  <c r="AS24" i="30"/>
  <c r="AR56" i="33"/>
  <c r="AR18" i="33"/>
  <c r="CQ18" i="33"/>
  <c r="AR43" i="33"/>
  <c r="AR77" i="33"/>
  <c r="AR63" i="33"/>
  <c r="AR32" i="33"/>
  <c r="CQ17" i="33"/>
  <c r="AS17" i="33"/>
  <c r="AT49" i="31"/>
  <c r="AS54" i="31"/>
  <c r="AS91" i="31"/>
  <c r="CT21" i="32"/>
  <c r="CS31" i="32"/>
  <c r="CS91" i="32"/>
  <c r="CS65" i="32"/>
  <c r="CS76" i="32"/>
  <c r="CS92" i="32"/>
  <c r="CS93" i="32"/>
  <c r="AR32" i="30"/>
  <c r="AR56" i="30"/>
  <c r="AS17" i="30"/>
  <c r="AR77" i="30"/>
  <c r="AR18" i="30"/>
  <c r="AR63" i="30"/>
  <c r="AR43" i="30"/>
  <c r="AW79" i="30"/>
  <c r="AX79" i="29"/>
  <c r="AR91" i="25"/>
  <c r="AR93" i="25"/>
  <c r="AS23" i="30"/>
  <c r="AS31" i="30"/>
  <c r="AT23" i="29"/>
  <c r="AS31" i="29"/>
  <c r="AU46" i="29"/>
  <c r="AT46" i="30"/>
  <c r="AT54" i="30"/>
  <c r="AT54" i="29"/>
  <c r="AX58" i="35"/>
  <c r="AW62" i="35"/>
  <c r="AS91" i="35"/>
  <c r="AS95" i="35"/>
  <c r="AS89" i="35"/>
  <c r="AS92" i="35"/>
  <c r="AS96" i="35"/>
  <c r="AS97" i="35"/>
  <c r="H53" i="36"/>
  <c r="AT32" i="34"/>
  <c r="AT43" i="34"/>
  <c r="AT56" i="34"/>
  <c r="AT77" i="34"/>
  <c r="AT18" i="34"/>
  <c r="AT63" i="34"/>
  <c r="AU17" i="34"/>
  <c r="AX70" i="34"/>
  <c r="AW76" i="34"/>
  <c r="AS69" i="30"/>
  <c r="AS76" i="30"/>
  <c r="AS92" i="30"/>
  <c r="AS96" i="30"/>
  <c r="AT69" i="29"/>
  <c r="AR91" i="34"/>
  <c r="AS63" i="25"/>
  <c r="AT17" i="25"/>
  <c r="AS18" i="25"/>
  <c r="AS43" i="25"/>
  <c r="AS77" i="25"/>
  <c r="AW46" i="31"/>
  <c r="AU36" i="30"/>
  <c r="AU58" i="25"/>
  <c r="AT62" i="25"/>
  <c r="AS76" i="29"/>
  <c r="AS92" i="29"/>
  <c r="AS96" i="29"/>
  <c r="AV42" i="31"/>
  <c r="AW34" i="31"/>
  <c r="AS39" i="30"/>
  <c r="AW45" i="26"/>
  <c r="AT21" i="25"/>
  <c r="AS31" i="25"/>
  <c r="AW68" i="29"/>
  <c r="AV68" i="30"/>
  <c r="AV79" i="34"/>
  <c r="AU89" i="34"/>
  <c r="AU92" i="34"/>
  <c r="AU96" i="34"/>
  <c r="AW35" i="30"/>
  <c r="CP43" i="33"/>
  <c r="CP77" i="33"/>
  <c r="CP63" i="33"/>
  <c r="CP32" i="33"/>
  <c r="CP56" i="33"/>
  <c r="AW88" i="30"/>
  <c r="AX88" i="29"/>
  <c r="AT66" i="30"/>
  <c r="AU66" i="29"/>
  <c r="AQ93" i="30"/>
  <c r="AQ95" i="30"/>
  <c r="AQ97" i="30"/>
  <c r="J51" i="36"/>
  <c r="AV71" i="29"/>
  <c r="AU71" i="30"/>
  <c r="AT80" i="25"/>
  <c r="AS89" i="25"/>
  <c r="AS92" i="25"/>
  <c r="AS96" i="25"/>
  <c r="AW83" i="30"/>
  <c r="AX83" i="29"/>
  <c r="AX79" i="26"/>
  <c r="AW89" i="26"/>
  <c r="AW92" i="26"/>
  <c r="AW96" i="26"/>
  <c r="AW47" i="25"/>
  <c r="AV54" i="25"/>
  <c r="AU58" i="29"/>
  <c r="AT62" i="29"/>
  <c r="AU53" i="30"/>
  <c r="AV53" i="29"/>
  <c r="AR93" i="31"/>
  <c r="AR95" i="31"/>
  <c r="AR97" i="31"/>
  <c r="K52" i="36"/>
  <c r="AU85" i="29"/>
  <c r="AT85" i="30"/>
  <c r="AT89" i="30"/>
  <c r="AT89" i="29"/>
  <c r="AS58" i="26"/>
  <c r="AR62" i="26"/>
  <c r="AR91" i="26"/>
  <c r="AR95" i="26"/>
  <c r="AR97" i="26"/>
  <c r="D52" i="36"/>
  <c r="AU21" i="26"/>
  <c r="AT31" i="26"/>
  <c r="AY77" i="29"/>
  <c r="AY43" i="29"/>
  <c r="AY18" i="29"/>
  <c r="AY63" i="29"/>
  <c r="AY32" i="29"/>
  <c r="AY56" i="29"/>
  <c r="AT80" i="35"/>
  <c r="AU59" i="30"/>
  <c r="AT62" i="30"/>
  <c r="AT62" i="33"/>
  <c r="AT91" i="33"/>
  <c r="AR93" i="35"/>
  <c r="AR95" i="35"/>
  <c r="AR97" i="35"/>
  <c r="H52" i="36"/>
  <c r="AV21" i="30"/>
  <c r="AW21" i="29"/>
  <c r="AX20" i="34"/>
  <c r="AV58" i="32"/>
  <c r="AU62" i="32"/>
  <c r="AQ93" i="29"/>
  <c r="AQ95" i="29"/>
  <c r="AQ97" i="29"/>
  <c r="I51" i="36"/>
  <c r="AV79" i="32"/>
  <c r="AU89" i="32"/>
  <c r="AU92" i="32"/>
  <c r="AV20" i="32"/>
  <c r="AU31" i="32"/>
  <c r="AU91" i="32"/>
  <c r="AT73" i="30"/>
  <c r="AU73" i="29"/>
  <c r="AX47" i="35"/>
  <c r="AW54" i="35"/>
  <c r="AV79" i="25"/>
  <c r="AX49" i="29"/>
  <c r="AW49" i="30"/>
  <c r="AX56" i="26"/>
  <c r="AX77" i="26"/>
  <c r="AY17" i="26"/>
  <c r="AX43" i="26"/>
  <c r="AX32" i="26"/>
  <c r="AX63" i="26"/>
  <c r="AW17" i="32"/>
  <c r="AV77" i="32"/>
  <c r="AV43" i="32"/>
  <c r="AV32" i="32"/>
  <c r="CU17" i="32"/>
  <c r="AV18" i="32"/>
  <c r="CU18" i="32"/>
  <c r="AV63" i="32"/>
  <c r="AV56" i="32"/>
  <c r="CT54" i="32"/>
  <c r="CU45" i="32"/>
  <c r="AV26" i="34"/>
  <c r="AU31" i="34"/>
  <c r="AT91" i="32"/>
  <c r="AT95" i="32"/>
  <c r="AT96" i="32"/>
  <c r="AT97" i="32"/>
  <c r="E54" i="36"/>
  <c r="AR31" i="30"/>
  <c r="AS91" i="34"/>
  <c r="AS95" i="34"/>
  <c r="AS97" i="34"/>
  <c r="G53" i="36"/>
  <c r="AT47" i="26"/>
  <c r="AS54" i="26"/>
  <c r="CT63" i="32"/>
  <c r="CT56" i="32"/>
  <c r="CT43" i="32"/>
  <c r="CT32" i="32"/>
  <c r="CT77" i="32"/>
  <c r="CV58" i="32"/>
  <c r="CU62" i="32"/>
  <c r="AQ95" i="26"/>
  <c r="AQ97" i="26"/>
  <c r="D51" i="36"/>
  <c r="AQ93" i="26"/>
  <c r="AX34" i="30"/>
  <c r="AX67" i="29"/>
  <c r="AW67" i="30"/>
  <c r="AR37" i="30"/>
  <c r="AR42" i="30"/>
  <c r="AX82" i="30"/>
  <c r="AY82" i="29"/>
  <c r="AY82" i="30"/>
  <c r="CW58" i="32"/>
  <c r="CV62" i="32"/>
  <c r="AW58" i="32"/>
  <c r="AV62" i="32"/>
  <c r="AT95" i="33"/>
  <c r="AT93" i="33"/>
  <c r="AR93" i="26"/>
  <c r="AV85" i="29"/>
  <c r="AU85" i="30"/>
  <c r="AU89" i="30"/>
  <c r="AU89" i="29"/>
  <c r="AX83" i="30"/>
  <c r="AY83" i="29"/>
  <c r="AY83" i="30"/>
  <c r="AX88" i="30"/>
  <c r="AY88" i="29"/>
  <c r="AY88" i="30"/>
  <c r="AX45" i="26"/>
  <c r="AX34" i="31"/>
  <c r="AW42" i="31"/>
  <c r="AV58" i="25"/>
  <c r="AU62" i="25"/>
  <c r="AS93" i="35"/>
  <c r="AT23" i="30"/>
  <c r="AU23" i="29"/>
  <c r="AT31" i="29"/>
  <c r="AY79" i="29"/>
  <c r="AX79" i="30"/>
  <c r="AU49" i="31"/>
  <c r="AT54" i="31"/>
  <c r="AT91" i="31"/>
  <c r="CU32" i="32"/>
  <c r="CU43" i="32"/>
  <c r="CU56" i="32"/>
  <c r="CU63" i="32"/>
  <c r="CU77" i="32"/>
  <c r="AW32" i="32"/>
  <c r="CV17" i="32"/>
  <c r="AW63" i="32"/>
  <c r="AW43" i="32"/>
  <c r="AW77" i="32"/>
  <c r="AW56" i="32"/>
  <c r="AW18" i="32"/>
  <c r="CV18" i="32"/>
  <c r="AX17" i="32"/>
  <c r="AY32" i="26"/>
  <c r="AY63" i="26"/>
  <c r="AY56" i="26"/>
  <c r="AY77" i="26"/>
  <c r="AY43" i="26"/>
  <c r="AU93" i="32"/>
  <c r="AY20" i="34"/>
  <c r="AU62" i="33"/>
  <c r="AU91" i="33"/>
  <c r="AS62" i="26"/>
  <c r="AS91" i="26"/>
  <c r="AS95" i="26"/>
  <c r="AS97" i="26"/>
  <c r="D53" i="36"/>
  <c r="AT58" i="26"/>
  <c r="AW71" i="29"/>
  <c r="AV71" i="30"/>
  <c r="CR17" i="33"/>
  <c r="AS32" i="33"/>
  <c r="AS77" i="33"/>
  <c r="AS63" i="33"/>
  <c r="AS43" i="33"/>
  <c r="AT17" i="33"/>
  <c r="AS56" i="33"/>
  <c r="AS18" i="33"/>
  <c r="CR18" i="33"/>
  <c r="AU58" i="34"/>
  <c r="AT62" i="34"/>
  <c r="AR97" i="29"/>
  <c r="I52" i="36"/>
  <c r="AS37" i="30"/>
  <c r="AS42" i="30"/>
  <c r="AS91" i="30"/>
  <c r="AS91" i="29"/>
  <c r="AS95" i="29"/>
  <c r="AS97" i="29"/>
  <c r="I53" i="36"/>
  <c r="AR91" i="30"/>
  <c r="AY47" i="35"/>
  <c r="AY54" i="35"/>
  <c r="AX54" i="35"/>
  <c r="AW20" i="32"/>
  <c r="AV31" i="32"/>
  <c r="AU80" i="35"/>
  <c r="AT89" i="35"/>
  <c r="AT92" i="35"/>
  <c r="AT96" i="35"/>
  <c r="AU47" i="26"/>
  <c r="AT54" i="26"/>
  <c r="CV45" i="32"/>
  <c r="CU54" i="32"/>
  <c r="AV73" i="29"/>
  <c r="AU73" i="30"/>
  <c r="AV59" i="30"/>
  <c r="AU62" i="30"/>
  <c r="AV21" i="26"/>
  <c r="AU31" i="26"/>
  <c r="AV58" i="29"/>
  <c r="AU62" i="29"/>
  <c r="AX89" i="26"/>
  <c r="AX92" i="26"/>
  <c r="AX96" i="26"/>
  <c r="AY79" i="26"/>
  <c r="AY89" i="26"/>
  <c r="AY92" i="26"/>
  <c r="AY96" i="26"/>
  <c r="AU80" i="25"/>
  <c r="AT89" i="25"/>
  <c r="AT92" i="25"/>
  <c r="AT96" i="25"/>
  <c r="AY35" i="30"/>
  <c r="AX35" i="30"/>
  <c r="AT39" i="30"/>
  <c r="AY70" i="34"/>
  <c r="AY76" i="34"/>
  <c r="AX76" i="34"/>
  <c r="AY58" i="35"/>
  <c r="AY62" i="35"/>
  <c r="AX62" i="35"/>
  <c r="AS93" i="31"/>
  <c r="AS95" i="31"/>
  <c r="AS97" i="31"/>
  <c r="K53" i="36"/>
  <c r="CQ56" i="33"/>
  <c r="CQ43" i="33"/>
  <c r="CQ32" i="33"/>
  <c r="CQ77" i="33"/>
  <c r="CQ63" i="33"/>
  <c r="AT24" i="30"/>
  <c r="AU24" i="29"/>
  <c r="AX75" i="30"/>
  <c r="AY75" i="29"/>
  <c r="AY75" i="30"/>
  <c r="AY67" i="29"/>
  <c r="AY67" i="30"/>
  <c r="AX67" i="30"/>
  <c r="AW79" i="25"/>
  <c r="AW79" i="32"/>
  <c r="AV89" i="32"/>
  <c r="AV92" i="32"/>
  <c r="AX21" i="29"/>
  <c r="AW21" i="30"/>
  <c r="CT65" i="32"/>
  <c r="AT69" i="30"/>
  <c r="AT76" i="30"/>
  <c r="AT92" i="30"/>
  <c r="AT96" i="30"/>
  <c r="AU69" i="29"/>
  <c r="AU56" i="34"/>
  <c r="AU43" i="34"/>
  <c r="AU77" i="34"/>
  <c r="AV17" i="34"/>
  <c r="AU32" i="34"/>
  <c r="AU63" i="34"/>
  <c r="AU18" i="34"/>
  <c r="AT91" i="34"/>
  <c r="AW26" i="34"/>
  <c r="AV31" i="34"/>
  <c r="AV53" i="30"/>
  <c r="AW53" i="29"/>
  <c r="AX47" i="25"/>
  <c r="AW54" i="25"/>
  <c r="AT76" i="29"/>
  <c r="AT92" i="29"/>
  <c r="AT96" i="29"/>
  <c r="AS91" i="25"/>
  <c r="AS95" i="25"/>
  <c r="AS97" i="25"/>
  <c r="C53" i="36"/>
  <c r="AT91" i="35"/>
  <c r="AY34" i="30"/>
  <c r="AX49" i="30"/>
  <c r="AY49" i="29"/>
  <c r="AY49" i="30"/>
  <c r="AV66" i="29"/>
  <c r="AU66" i="30"/>
  <c r="AW79" i="34"/>
  <c r="AV89" i="34"/>
  <c r="AV92" i="34"/>
  <c r="AV96" i="34"/>
  <c r="AW68" i="30"/>
  <c r="AX68" i="29"/>
  <c r="AU21" i="25"/>
  <c r="AT31" i="25"/>
  <c r="AV36" i="30"/>
  <c r="AX46" i="31"/>
  <c r="AU17" i="25"/>
  <c r="AT77" i="25"/>
  <c r="AT18" i="25"/>
  <c r="AT63" i="25"/>
  <c r="AT43" i="25"/>
  <c r="AU46" i="30"/>
  <c r="AU54" i="30"/>
  <c r="AV46" i="29"/>
  <c r="AU54" i="29"/>
  <c r="AS77" i="30"/>
  <c r="AT17" i="30"/>
  <c r="AS43" i="30"/>
  <c r="AS32" i="30"/>
  <c r="AS18" i="30"/>
  <c r="AS56" i="30"/>
  <c r="AS63" i="30"/>
  <c r="CU21" i="32"/>
  <c r="CT31" i="32"/>
  <c r="CT91" i="32"/>
  <c r="CT76" i="32"/>
  <c r="CT92" i="32"/>
  <c r="CT93" i="32"/>
  <c r="AS93" i="29"/>
  <c r="AS93" i="30"/>
  <c r="AS95" i="30"/>
  <c r="AS97" i="30"/>
  <c r="J53" i="36"/>
  <c r="AV66" i="30"/>
  <c r="AW66" i="29"/>
  <c r="AV69" i="29"/>
  <c r="AV76" i="29"/>
  <c r="AV89" i="29"/>
  <c r="AV92" i="29"/>
  <c r="AV96" i="29"/>
  <c r="AS93" i="25"/>
  <c r="AX26" i="34"/>
  <c r="AW31" i="34"/>
  <c r="CU65" i="32"/>
  <c r="AU96" i="32"/>
  <c r="CW45" i="32"/>
  <c r="CV54" i="32"/>
  <c r="AV47" i="26"/>
  <c r="AU54" i="26"/>
  <c r="AX20" i="32"/>
  <c r="AW31" i="32"/>
  <c r="AT62" i="26"/>
  <c r="AT91" i="26"/>
  <c r="AU58" i="26"/>
  <c r="AV23" i="29"/>
  <c r="AU23" i="30"/>
  <c r="AU31" i="29"/>
  <c r="AW85" i="29"/>
  <c r="AV85" i="30"/>
  <c r="AV89" i="30"/>
  <c r="CV21" i="32"/>
  <c r="CU31" i="32"/>
  <c r="CU91" i="32"/>
  <c r="AV21" i="25"/>
  <c r="AU31" i="25"/>
  <c r="AX79" i="34"/>
  <c r="AW89" i="34"/>
  <c r="AW92" i="34"/>
  <c r="AW96" i="34"/>
  <c r="AU69" i="30"/>
  <c r="AX79" i="32"/>
  <c r="AW89" i="32"/>
  <c r="AW92" i="32"/>
  <c r="AV80" i="25"/>
  <c r="AU89" i="25"/>
  <c r="AU92" i="25"/>
  <c r="AU96" i="25"/>
  <c r="AW58" i="29"/>
  <c r="AV62" i="29"/>
  <c r="AW21" i="26"/>
  <c r="AV31" i="26"/>
  <c r="AT32" i="33"/>
  <c r="CS17" i="33"/>
  <c r="AT18" i="33"/>
  <c r="CS18" i="33"/>
  <c r="AT56" i="33"/>
  <c r="AT63" i="33"/>
  <c r="AT77" i="33"/>
  <c r="AT43" i="33"/>
  <c r="AU17" i="33"/>
  <c r="CV32" i="32"/>
  <c r="CV77" i="32"/>
  <c r="CV63" i="32"/>
  <c r="CV43" i="32"/>
  <c r="CV56" i="32"/>
  <c r="AW58" i="25"/>
  <c r="AV62" i="25"/>
  <c r="AY45" i="26"/>
  <c r="CX58" i="32"/>
  <c r="CX62" i="32"/>
  <c r="CW62" i="32"/>
  <c r="AW36" i="30"/>
  <c r="AX68" i="30"/>
  <c r="AY68" i="29"/>
  <c r="AY68" i="30"/>
  <c r="AU76" i="29"/>
  <c r="AU92" i="29"/>
  <c r="AU96" i="29"/>
  <c r="AT93" i="35"/>
  <c r="AT95" i="35"/>
  <c r="AT97" i="35"/>
  <c r="H54" i="36"/>
  <c r="AU62" i="34"/>
  <c r="AU91" i="34"/>
  <c r="AT32" i="30"/>
  <c r="AT43" i="30"/>
  <c r="AU17" i="30"/>
  <c r="AT77" i="30"/>
  <c r="AT63" i="30"/>
  <c r="AT18" i="30"/>
  <c r="AT56" i="30"/>
  <c r="AY46" i="31"/>
  <c r="AU76" i="30"/>
  <c r="AU92" i="30"/>
  <c r="AU96" i="30"/>
  <c r="AU91" i="35"/>
  <c r="AY47" i="25"/>
  <c r="AY54" i="25"/>
  <c r="AX54" i="25"/>
  <c r="AX21" i="30"/>
  <c r="AY21" i="29"/>
  <c r="AX79" i="25"/>
  <c r="AT31" i="30"/>
  <c r="AW59" i="30"/>
  <c r="AV62" i="30"/>
  <c r="AV91" i="32"/>
  <c r="AV93" i="32"/>
  <c r="AR93" i="30"/>
  <c r="AR95" i="30"/>
  <c r="AR97" i="30"/>
  <c r="J52" i="36"/>
  <c r="CR56" i="33"/>
  <c r="CR32" i="33"/>
  <c r="CR43" i="33"/>
  <c r="CR63" i="33"/>
  <c r="CR77" i="33"/>
  <c r="AW71" i="30"/>
  <c r="AX71" i="29"/>
  <c r="AW58" i="33"/>
  <c r="AV49" i="31"/>
  <c r="AU54" i="31"/>
  <c r="AU91" i="31"/>
  <c r="AT91" i="29"/>
  <c r="AY34" i="31"/>
  <c r="AY42" i="31"/>
  <c r="AX42" i="31"/>
  <c r="AV32" i="34"/>
  <c r="AV18" i="34"/>
  <c r="AV56" i="34"/>
  <c r="AV43" i="34"/>
  <c r="AV77" i="34"/>
  <c r="AW17" i="34"/>
  <c r="AV63" i="34"/>
  <c r="AT91" i="25"/>
  <c r="AW53" i="30"/>
  <c r="AX53" i="29"/>
  <c r="AV46" i="30"/>
  <c r="AV54" i="30"/>
  <c r="AW46" i="29"/>
  <c r="AV54" i="29"/>
  <c r="AU18" i="25"/>
  <c r="AU77" i="25"/>
  <c r="AU63" i="25"/>
  <c r="AU43" i="25"/>
  <c r="AV17" i="25"/>
  <c r="AT93" i="34"/>
  <c r="AT95" i="34"/>
  <c r="AT97" i="34"/>
  <c r="G54" i="36"/>
  <c r="AV24" i="29"/>
  <c r="AU24" i="30"/>
  <c r="AU31" i="30"/>
  <c r="AU39" i="30"/>
  <c r="AV73" i="30"/>
  <c r="AW73" i="29"/>
  <c r="AV80" i="35"/>
  <c r="AU89" i="35"/>
  <c r="AU92" i="35"/>
  <c r="AU96" i="35"/>
  <c r="AT37" i="30"/>
  <c r="AT42" i="30"/>
  <c r="AV58" i="34"/>
  <c r="AU93" i="33"/>
  <c r="AX32" i="32"/>
  <c r="AX77" i="32"/>
  <c r="AX63" i="32"/>
  <c r="AX18" i="32"/>
  <c r="CW18" i="32"/>
  <c r="AY17" i="32"/>
  <c r="AX43" i="32"/>
  <c r="AX56" i="32"/>
  <c r="CW17" i="32"/>
  <c r="AT93" i="31"/>
  <c r="AT95" i="31"/>
  <c r="AT97" i="31"/>
  <c r="K54" i="36"/>
  <c r="AY79" i="30"/>
  <c r="AX58" i="32"/>
  <c r="AW62" i="32"/>
  <c r="AY63" i="32"/>
  <c r="AY43" i="32"/>
  <c r="CX17" i="32"/>
  <c r="AY77" i="32"/>
  <c r="AY56" i="32"/>
  <c r="AY32" i="32"/>
  <c r="AY18" i="32"/>
  <c r="CX18" i="32"/>
  <c r="AX73" i="29"/>
  <c r="AW73" i="30"/>
  <c r="AV63" i="25"/>
  <c r="AV43" i="25"/>
  <c r="AW17" i="25"/>
  <c r="AV18" i="25"/>
  <c r="AV77" i="25"/>
  <c r="AY79" i="25"/>
  <c r="AV91" i="35"/>
  <c r="AY20" i="32"/>
  <c r="AY31" i="32"/>
  <c r="AX31" i="32"/>
  <c r="CX45" i="32"/>
  <c r="CX54" i="32"/>
  <c r="CW54" i="32"/>
  <c r="CW43" i="32"/>
  <c r="CW77" i="32"/>
  <c r="CW63" i="32"/>
  <c r="CW56" i="32"/>
  <c r="CW32" i="32"/>
  <c r="AW58" i="34"/>
  <c r="AV62" i="34"/>
  <c r="AU37" i="30"/>
  <c r="AU91" i="29"/>
  <c r="AW24" i="29"/>
  <c r="AV24" i="30"/>
  <c r="AV39" i="30"/>
  <c r="AY58" i="32"/>
  <c r="AY62" i="32"/>
  <c r="AX62" i="32"/>
  <c r="AW80" i="35"/>
  <c r="AV89" i="35"/>
  <c r="AV92" i="35"/>
  <c r="AV96" i="35"/>
  <c r="AU42" i="30"/>
  <c r="AX46" i="29"/>
  <c r="AW46" i="30"/>
  <c r="AW54" i="30"/>
  <c r="AW54" i="29"/>
  <c r="AW49" i="31"/>
  <c r="AV54" i="31"/>
  <c r="AV91" i="31"/>
  <c r="AU93" i="35"/>
  <c r="AU95" i="35"/>
  <c r="AU97" i="35"/>
  <c r="H55" i="36"/>
  <c r="AV91" i="34"/>
  <c r="AV95" i="34"/>
  <c r="AV97" i="34"/>
  <c r="G56" i="36"/>
  <c r="CS43" i="33"/>
  <c r="CS32" i="33"/>
  <c r="CS63" i="33"/>
  <c r="CS77" i="33"/>
  <c r="CS56" i="33"/>
  <c r="AV69" i="30"/>
  <c r="AW69" i="29"/>
  <c r="AW21" i="25"/>
  <c r="AV31" i="25"/>
  <c r="AW91" i="32"/>
  <c r="CV65" i="32"/>
  <c r="CU76" i="32"/>
  <c r="CU92" i="32"/>
  <c r="AV96" i="32"/>
  <c r="AU91" i="30"/>
  <c r="AV93" i="33"/>
  <c r="AU93" i="34"/>
  <c r="AU95" i="34"/>
  <c r="AU97" i="34"/>
  <c r="G55" i="36"/>
  <c r="AX36" i="30"/>
  <c r="AX58" i="29"/>
  <c r="AW62" i="29"/>
  <c r="AY53" i="29"/>
  <c r="AY53" i="30"/>
  <c r="AX53" i="30"/>
  <c r="AT93" i="29"/>
  <c r="AT95" i="29"/>
  <c r="AT97" i="29"/>
  <c r="I54" i="36"/>
  <c r="AW62" i="33"/>
  <c r="AW91" i="33"/>
  <c r="AX58" i="33"/>
  <c r="AX59" i="30"/>
  <c r="AW62" i="30"/>
  <c r="AU32" i="30"/>
  <c r="AV17" i="30"/>
  <c r="AU56" i="30"/>
  <c r="AU77" i="30"/>
  <c r="AU63" i="30"/>
  <c r="AU18" i="30"/>
  <c r="AU43" i="30"/>
  <c r="AY79" i="32"/>
  <c r="AY89" i="32"/>
  <c r="AY92" i="32"/>
  <c r="AX89" i="32"/>
  <c r="AX92" i="32"/>
  <c r="AX89" i="34"/>
  <c r="AX92" i="34"/>
  <c r="AX96" i="34"/>
  <c r="AY79" i="34"/>
  <c r="AY89" i="34"/>
  <c r="AY92" i="34"/>
  <c r="AY96" i="34"/>
  <c r="AX85" i="29"/>
  <c r="AW85" i="30"/>
  <c r="AW89" i="30"/>
  <c r="AW89" i="29"/>
  <c r="AU62" i="26"/>
  <c r="AU91" i="26"/>
  <c r="AU95" i="26"/>
  <c r="AU97" i="26"/>
  <c r="D55" i="36"/>
  <c r="AV58" i="26"/>
  <c r="AY26" i="34"/>
  <c r="AY31" i="34"/>
  <c r="AX31" i="34"/>
  <c r="AX66" i="29"/>
  <c r="AW66" i="30"/>
  <c r="AT93" i="25"/>
  <c r="AT95" i="25"/>
  <c r="AT97" i="25"/>
  <c r="C54" i="36"/>
  <c r="AW32" i="34"/>
  <c r="AW63" i="34"/>
  <c r="AX17" i="34"/>
  <c r="AW18" i="34"/>
  <c r="AW43" i="34"/>
  <c r="AW77" i="34"/>
  <c r="AW56" i="34"/>
  <c r="AV17" i="33"/>
  <c r="AU56" i="33"/>
  <c r="AU63" i="33"/>
  <c r="AU77" i="33"/>
  <c r="CT17" i="33"/>
  <c r="AU18" i="33"/>
  <c r="CT18" i="33"/>
  <c r="AU43" i="33"/>
  <c r="AU32" i="33"/>
  <c r="AW23" i="29"/>
  <c r="AV23" i="30"/>
  <c r="AV31" i="30"/>
  <c r="AV31" i="29"/>
  <c r="AU93" i="31"/>
  <c r="AU95" i="31"/>
  <c r="AU97" i="31"/>
  <c r="K55" i="36"/>
  <c r="AX71" i="30"/>
  <c r="AY71" i="29"/>
  <c r="AY71" i="30"/>
  <c r="AT91" i="30"/>
  <c r="AY21" i="30"/>
  <c r="AX58" i="25"/>
  <c r="AW62" i="25"/>
  <c r="AX21" i="26"/>
  <c r="AW31" i="26"/>
  <c r="AW80" i="25"/>
  <c r="AV89" i="25"/>
  <c r="AV92" i="25"/>
  <c r="AV96" i="25"/>
  <c r="AU91" i="25"/>
  <c r="AU93" i="25"/>
  <c r="CW21" i="32"/>
  <c r="CV31" i="32"/>
  <c r="CV91" i="32"/>
  <c r="CV76" i="32"/>
  <c r="CV92" i="32"/>
  <c r="CV93" i="32"/>
  <c r="AT93" i="26"/>
  <c r="AT95" i="26"/>
  <c r="AT97" i="26"/>
  <c r="D54" i="36"/>
  <c r="AW47" i="26"/>
  <c r="AV54" i="26"/>
  <c r="AV76" i="30"/>
  <c r="AV92" i="30"/>
  <c r="AV96" i="30"/>
  <c r="AU95" i="29"/>
  <c r="AU97" i="29"/>
  <c r="I55" i="36"/>
  <c r="AU93" i="29"/>
  <c r="AU93" i="26"/>
  <c r="AX23" i="29"/>
  <c r="AW23" i="30"/>
  <c r="AW31" i="29"/>
  <c r="AX49" i="31"/>
  <c r="AW54" i="31"/>
  <c r="AW91" i="31"/>
  <c r="AT93" i="30"/>
  <c r="AT95" i="30"/>
  <c r="AT97" i="30"/>
  <c r="J54" i="36"/>
  <c r="CT32" i="33"/>
  <c r="CT77" i="33"/>
  <c r="CT56" i="33"/>
  <c r="CT63" i="33"/>
  <c r="CT43" i="33"/>
  <c r="AX47" i="26"/>
  <c r="AW54" i="26"/>
  <c r="AX80" i="25"/>
  <c r="AW89" i="25"/>
  <c r="AW92" i="25"/>
  <c r="AW96" i="25"/>
  <c r="AW17" i="33"/>
  <c r="AV63" i="33"/>
  <c r="AV32" i="33"/>
  <c r="AV77" i="33"/>
  <c r="CU17" i="33"/>
  <c r="AV18" i="33"/>
  <c r="CU18" i="33"/>
  <c r="AV56" i="33"/>
  <c r="AV43" i="33"/>
  <c r="AY85" i="29"/>
  <c r="AX85" i="30"/>
  <c r="AX89" i="30"/>
  <c r="AX89" i="29"/>
  <c r="CX21" i="32"/>
  <c r="CX31" i="32"/>
  <c r="CX91" i="32"/>
  <c r="CW31" i="32"/>
  <c r="CW91" i="32"/>
  <c r="AY66" i="29"/>
  <c r="AX66" i="30"/>
  <c r="CU93" i="32"/>
  <c r="AX62" i="33"/>
  <c r="AX91" i="33"/>
  <c r="AY58" i="33"/>
  <c r="AY62" i="33"/>
  <c r="AY91" i="33"/>
  <c r="AX21" i="25"/>
  <c r="AW31" i="25"/>
  <c r="AV93" i="31"/>
  <c r="AV95" i="31"/>
  <c r="AV97" i="31"/>
  <c r="K56" i="36"/>
  <c r="AX80" i="35"/>
  <c r="AW89" i="35"/>
  <c r="AW92" i="35"/>
  <c r="AW96" i="35"/>
  <c r="AW39" i="30"/>
  <c r="AW24" i="30"/>
  <c r="AW31" i="30"/>
  <c r="AX24" i="29"/>
  <c r="CX77" i="32"/>
  <c r="CX63" i="32"/>
  <c r="CX43" i="32"/>
  <c r="CX32" i="32"/>
  <c r="CX56" i="32"/>
  <c r="AY21" i="26"/>
  <c r="AY31" i="26"/>
  <c r="AX31" i="26"/>
  <c r="AY17" i="34"/>
  <c r="AX18" i="34"/>
  <c r="AX32" i="34"/>
  <c r="AX43" i="34"/>
  <c r="AX56" i="34"/>
  <c r="AX77" i="34"/>
  <c r="AX63" i="34"/>
  <c r="AY36" i="30"/>
  <c r="AX69" i="29"/>
  <c r="AW69" i="30"/>
  <c r="AW76" i="30"/>
  <c r="AW92" i="30"/>
  <c r="AW96" i="30"/>
  <c r="AY46" i="29"/>
  <c r="AX46" i="30"/>
  <c r="AX54" i="30"/>
  <c r="AX54" i="29"/>
  <c r="AW76" i="29"/>
  <c r="AW92" i="29"/>
  <c r="AW96" i="29"/>
  <c r="AW93" i="32"/>
  <c r="AV93" i="34"/>
  <c r="AV37" i="30"/>
  <c r="AX91" i="32"/>
  <c r="AV93" i="35"/>
  <c r="AV95" i="35"/>
  <c r="AV97" i="35"/>
  <c r="H56" i="36"/>
  <c r="AW43" i="25"/>
  <c r="AW18" i="25"/>
  <c r="AW77" i="25"/>
  <c r="AX17" i="25"/>
  <c r="AW63" i="25"/>
  <c r="AY73" i="29"/>
  <c r="AY73" i="30"/>
  <c r="AX73" i="30"/>
  <c r="AU93" i="30"/>
  <c r="AU95" i="30"/>
  <c r="AU97" i="30"/>
  <c r="J55" i="36"/>
  <c r="AV42" i="30"/>
  <c r="AV91" i="30"/>
  <c r="AX58" i="34"/>
  <c r="AW62" i="34"/>
  <c r="AY58" i="25"/>
  <c r="AY62" i="25"/>
  <c r="AX62" i="25"/>
  <c r="AW58" i="26"/>
  <c r="AV62" i="26"/>
  <c r="AV91" i="26"/>
  <c r="AV95" i="26"/>
  <c r="AV97" i="26"/>
  <c r="D56" i="36"/>
  <c r="AV63" i="30"/>
  <c r="AW17" i="30"/>
  <c r="AV77" i="30"/>
  <c r="AV18" i="30"/>
  <c r="AV32" i="30"/>
  <c r="AV56" i="30"/>
  <c r="AV43" i="30"/>
  <c r="AY59" i="30"/>
  <c r="AY62" i="30"/>
  <c r="AX62" i="30"/>
  <c r="AY58" i="29"/>
  <c r="AY62" i="29"/>
  <c r="AX62" i="29"/>
  <c r="CW65" i="32"/>
  <c r="AW96" i="32"/>
  <c r="AV91" i="25"/>
  <c r="AV95" i="25"/>
  <c r="AV97" i="25"/>
  <c r="C56" i="36"/>
  <c r="AV91" i="29"/>
  <c r="AV95" i="29"/>
  <c r="AV97" i="29"/>
  <c r="I56" i="36"/>
  <c r="AY91" i="32"/>
  <c r="AW91" i="35"/>
  <c r="AW93" i="35"/>
  <c r="AV95" i="30"/>
  <c r="AV97" i="30"/>
  <c r="J56" i="36"/>
  <c r="AV93" i="30"/>
  <c r="AY95" i="32"/>
  <c r="CX65" i="32"/>
  <c r="CX76" i="32"/>
  <c r="CX92" i="32"/>
  <c r="AY96" i="32"/>
  <c r="AY97" i="32"/>
  <c r="E59" i="36"/>
  <c r="AY93" i="32"/>
  <c r="AW18" i="30"/>
  <c r="AW32" i="30"/>
  <c r="AW43" i="30"/>
  <c r="AW63" i="30"/>
  <c r="AW77" i="30"/>
  <c r="AW56" i="30"/>
  <c r="AX17" i="30"/>
  <c r="AW62" i="26"/>
  <c r="AW91" i="26"/>
  <c r="AW93" i="26"/>
  <c r="AX58" i="26"/>
  <c r="AY46" i="30"/>
  <c r="AY54" i="30"/>
  <c r="AY54" i="29"/>
  <c r="AX24" i="30"/>
  <c r="AY24" i="29"/>
  <c r="AY24" i="30"/>
  <c r="AW91" i="25"/>
  <c r="AW93" i="25"/>
  <c r="AY58" i="34"/>
  <c r="AY62" i="34"/>
  <c r="AX62" i="34"/>
  <c r="AW91" i="34"/>
  <c r="AW95" i="34"/>
  <c r="AW97" i="34"/>
  <c r="G57" i="36"/>
  <c r="CW76" i="32"/>
  <c r="CW92" i="32"/>
  <c r="AX96" i="32"/>
  <c r="AX43" i="25"/>
  <c r="AY17" i="25"/>
  <c r="AX77" i="25"/>
  <c r="AX18" i="25"/>
  <c r="AX63" i="25"/>
  <c r="AY91" i="35"/>
  <c r="AY80" i="35"/>
  <c r="AY89" i="35"/>
  <c r="AY92" i="35"/>
  <c r="AY93" i="35"/>
  <c r="AX91" i="35"/>
  <c r="AX89" i="35"/>
  <c r="AX92" i="35"/>
  <c r="AX93" i="35"/>
  <c r="AX91" i="34"/>
  <c r="AX95" i="34"/>
  <c r="AX97" i="34"/>
  <c r="G58" i="36"/>
  <c r="AY91" i="34"/>
  <c r="AY93" i="34"/>
  <c r="AV93" i="26"/>
  <c r="AW37" i="30"/>
  <c r="AW42" i="30"/>
  <c r="AW91" i="30"/>
  <c r="AX93" i="33"/>
  <c r="AX95" i="33"/>
  <c r="CW93" i="32"/>
  <c r="AY47" i="26"/>
  <c r="AY54" i="26"/>
  <c r="AX54" i="26"/>
  <c r="AX23" i="30"/>
  <c r="AX31" i="30"/>
  <c r="AY23" i="29"/>
  <c r="AX31" i="29"/>
  <c r="AY77" i="34"/>
  <c r="AY32" i="34"/>
  <c r="AY43" i="34"/>
  <c r="AY56" i="34"/>
  <c r="AY63" i="34"/>
  <c r="AY18" i="34"/>
  <c r="CX93" i="32"/>
  <c r="AY96" i="35"/>
  <c r="AX96" i="35"/>
  <c r="AY21" i="25"/>
  <c r="AY31" i="25"/>
  <c r="AX31" i="25"/>
  <c r="AY80" i="25"/>
  <c r="AY89" i="25"/>
  <c r="AY92" i="25"/>
  <c r="AY96" i="25"/>
  <c r="AX89" i="25"/>
  <c r="AX92" i="25"/>
  <c r="AX96" i="25"/>
  <c r="AW93" i="31"/>
  <c r="AW95" i="31"/>
  <c r="AW97" i="31"/>
  <c r="K57" i="36"/>
  <c r="AW91" i="29"/>
  <c r="AW93" i="29"/>
  <c r="AX93" i="32"/>
  <c r="AY66" i="30"/>
  <c r="AY85" i="30"/>
  <c r="AY89" i="30"/>
  <c r="AY89" i="29"/>
  <c r="AX69" i="30"/>
  <c r="AX76" i="30"/>
  <c r="AX92" i="30"/>
  <c r="AX96" i="30"/>
  <c r="AY69" i="29"/>
  <c r="AY69" i="30"/>
  <c r="AX39" i="30"/>
  <c r="AY39" i="30"/>
  <c r="AY93" i="33"/>
  <c r="AY95" i="33"/>
  <c r="AX76" i="29"/>
  <c r="AX92" i="29"/>
  <c r="AX96" i="29"/>
  <c r="CU63" i="33"/>
  <c r="CU56" i="33"/>
  <c r="CU43" i="33"/>
  <c r="CU32" i="33"/>
  <c r="CU77" i="33"/>
  <c r="AW18" i="33"/>
  <c r="CV18" i="33"/>
  <c r="AW56" i="33"/>
  <c r="CV17" i="33"/>
  <c r="AW63" i="33"/>
  <c r="AX17" i="33"/>
  <c r="AW43" i="33"/>
  <c r="AW77" i="33"/>
  <c r="AW32" i="33"/>
  <c r="AY49" i="31"/>
  <c r="AY54" i="31"/>
  <c r="AY91" i="31"/>
  <c r="AX54" i="31"/>
  <c r="AX91" i="31"/>
  <c r="AW93" i="30"/>
  <c r="AW95" i="30"/>
  <c r="AW97" i="30"/>
  <c r="J57" i="36"/>
  <c r="AY43" i="25"/>
  <c r="AY63" i="25"/>
  <c r="AY77" i="25"/>
  <c r="AY18" i="25"/>
  <c r="AX93" i="31"/>
  <c r="AX95" i="31"/>
  <c r="AX97" i="31"/>
  <c r="K58" i="36"/>
  <c r="AW95" i="29"/>
  <c r="AW97" i="29"/>
  <c r="I57" i="36"/>
  <c r="AY93" i="31"/>
  <c r="AY95" i="31"/>
  <c r="AY97" i="31"/>
  <c r="K59" i="36"/>
  <c r="AX43" i="33"/>
  <c r="CW17" i="33"/>
  <c r="AX32" i="33"/>
  <c r="AX18" i="33"/>
  <c r="CW18" i="33"/>
  <c r="AY17" i="33"/>
  <c r="AX77" i="33"/>
  <c r="AX56" i="33"/>
  <c r="AX63" i="33"/>
  <c r="AX91" i="25"/>
  <c r="AY91" i="25"/>
  <c r="AY93" i="25"/>
  <c r="AY76" i="30"/>
  <c r="AY92" i="30"/>
  <c r="AY96" i="30"/>
  <c r="AX37" i="30"/>
  <c r="AX42" i="30"/>
  <c r="AX91" i="30"/>
  <c r="AX91" i="29"/>
  <c r="AX93" i="29"/>
  <c r="AX32" i="30"/>
  <c r="AX56" i="30"/>
  <c r="AX63" i="30"/>
  <c r="AX77" i="30"/>
  <c r="AX43" i="30"/>
  <c r="AY17" i="30"/>
  <c r="AX18" i="30"/>
  <c r="AY23" i="30"/>
  <c r="AY31" i="30"/>
  <c r="AY31" i="29"/>
  <c r="AX93" i="34"/>
  <c r="AX62" i="26"/>
  <c r="AX91" i="26"/>
  <c r="AX95" i="26"/>
  <c r="AX97" i="26"/>
  <c r="D58" i="36"/>
  <c r="AY58" i="26"/>
  <c r="AY62" i="26"/>
  <c r="AY91" i="26"/>
  <c r="AY93" i="26"/>
  <c r="CV32" i="33"/>
  <c r="CV63" i="33"/>
  <c r="CV43" i="33"/>
  <c r="CV56" i="33"/>
  <c r="CV77" i="33"/>
  <c r="AY76" i="29"/>
  <c r="AY92" i="29"/>
  <c r="AY96" i="29"/>
  <c r="AY95" i="25"/>
  <c r="AY97" i="25"/>
  <c r="C59" i="36"/>
  <c r="AX95" i="30"/>
  <c r="AX97" i="30"/>
  <c r="J58" i="36"/>
  <c r="AX93" i="30"/>
  <c r="AY95" i="26"/>
  <c r="AY97" i="26"/>
  <c r="D59" i="36"/>
  <c r="AX93" i="25"/>
  <c r="AX95" i="25"/>
  <c r="AX97" i="25"/>
  <c r="C58" i="36"/>
  <c r="CW32" i="33"/>
  <c r="CW63" i="33"/>
  <c r="CW56" i="33"/>
  <c r="CW77" i="33"/>
  <c r="CW43" i="33"/>
  <c r="AY37" i="30"/>
  <c r="AY42" i="30"/>
  <c r="AY91" i="30"/>
  <c r="AY91" i="29"/>
  <c r="AY93" i="29"/>
  <c r="CX17" i="33"/>
  <c r="AY63" i="33"/>
  <c r="AY32" i="33"/>
  <c r="AY77" i="33"/>
  <c r="AY18" i="33"/>
  <c r="CX18" i="33"/>
  <c r="AY56" i="33"/>
  <c r="AY43" i="33"/>
  <c r="AY77" i="30"/>
  <c r="AY43" i="30"/>
  <c r="AY32" i="30"/>
  <c r="AY56" i="30"/>
  <c r="AY18" i="30"/>
  <c r="AY63" i="30"/>
  <c r="AY95" i="30"/>
  <c r="AY97" i="30"/>
  <c r="J59" i="36"/>
  <c r="AY93" i="30"/>
  <c r="CX43" i="33"/>
  <c r="CX56" i="33"/>
  <c r="CX63" i="33"/>
  <c r="CX77" i="33"/>
  <c r="CX32" i="33"/>
  <c r="A26" i="36"/>
  <c r="AX95" i="32"/>
  <c r="AX97" i="32"/>
  <c r="E58" i="36"/>
  <c r="AW95" i="32"/>
  <c r="AW97" i="32"/>
  <c r="E57" i="36"/>
  <c r="AK95" i="32"/>
  <c r="AK97" i="32"/>
  <c r="E45" i="36"/>
  <c r="BV93" i="33"/>
  <c r="AS95" i="33"/>
  <c r="AO95" i="33"/>
  <c r="AL95" i="32"/>
  <c r="AL97" i="32"/>
  <c r="E46" i="36"/>
  <c r="U95" i="32"/>
  <c r="U97" i="32"/>
  <c r="E29" i="36"/>
  <c r="AD95" i="33"/>
  <c r="AD97" i="33"/>
  <c r="F38" i="36"/>
  <c r="AW95" i="33"/>
  <c r="AE95" i="32"/>
  <c r="AE97" i="32"/>
  <c r="E39" i="36"/>
  <c r="AU95" i="32"/>
  <c r="AU97" i="32"/>
  <c r="E55" i="36"/>
  <c r="AU95" i="33"/>
  <c r="CR93" i="32"/>
  <c r="AP95" i="33"/>
  <c r="AJ95" i="32"/>
  <c r="AJ97" i="32"/>
  <c r="E44" i="36"/>
  <c r="AB95" i="33"/>
  <c r="CS93" i="33"/>
  <c r="BN93" i="32"/>
  <c r="N95" i="33"/>
  <c r="M95" i="32"/>
  <c r="M97" i="32"/>
  <c r="E21" i="36"/>
  <c r="BI93" i="32"/>
  <c r="K95" i="32"/>
  <c r="K97" i="32"/>
  <c r="E19" i="36"/>
  <c r="BN93" i="33"/>
  <c r="CJ93" i="33"/>
  <c r="C95" i="32"/>
  <c r="C97" i="32"/>
  <c r="E11" i="36"/>
  <c r="AG95" i="35"/>
  <c r="AG97" i="35"/>
  <c r="H41" i="36"/>
  <c r="AG93" i="35"/>
  <c r="AH93" i="32"/>
  <c r="AH95" i="32"/>
  <c r="AH97" i="32"/>
  <c r="E42" i="36"/>
  <c r="AC95" i="29"/>
  <c r="AC97" i="29"/>
  <c r="I37" i="36"/>
  <c r="AC93" i="29"/>
  <c r="L93" i="35"/>
  <c r="L95" i="35"/>
  <c r="L97" i="35"/>
  <c r="H20" i="36"/>
  <c r="J93" i="35"/>
  <c r="J95" i="35"/>
  <c r="J97" i="35"/>
  <c r="H18" i="36"/>
  <c r="AR93" i="29"/>
  <c r="AI95" i="34"/>
  <c r="AI97" i="34"/>
  <c r="G43" i="36"/>
  <c r="AI93" i="34"/>
  <c r="U93" i="25"/>
  <c r="T95" i="33"/>
  <c r="T93" i="33"/>
  <c r="M93" i="29"/>
  <c r="E93" i="32"/>
  <c r="E95" i="32"/>
  <c r="E97" i="32"/>
  <c r="E13" i="36"/>
  <c r="AX93" i="26"/>
  <c r="AY95" i="34"/>
  <c r="AY97" i="34"/>
  <c r="G59" i="36"/>
  <c r="AY95" i="35"/>
  <c r="AY97" i="35"/>
  <c r="H59" i="36"/>
  <c r="AV93" i="25"/>
  <c r="AV95" i="32"/>
  <c r="AV97" i="32"/>
  <c r="E56" i="36"/>
  <c r="AR95" i="25"/>
  <c r="AR97" i="25"/>
  <c r="C52" i="36"/>
  <c r="AS93" i="34"/>
  <c r="AN95" i="25"/>
  <c r="AN97" i="25"/>
  <c r="C48" i="36"/>
  <c r="AN93" i="25"/>
  <c r="AK93" i="29"/>
  <c r="AK95" i="29"/>
  <c r="AK97" i="29"/>
  <c r="I45" i="36"/>
  <c r="AK95" i="33"/>
  <c r="AJ95" i="25"/>
  <c r="AJ97" i="25"/>
  <c r="C44" i="36"/>
  <c r="AJ93" i="25"/>
  <c r="AI93" i="26"/>
  <c r="AI95" i="35"/>
  <c r="AI97" i="35"/>
  <c r="H43" i="36"/>
  <c r="AI93" i="35"/>
  <c r="AG93" i="25"/>
  <c r="AG95" i="25"/>
  <c r="AG97" i="25"/>
  <c r="C41" i="36"/>
  <c r="AE95" i="29"/>
  <c r="AE97" i="29"/>
  <c r="I39" i="36"/>
  <c r="AD95" i="29"/>
  <c r="AD97" i="29"/>
  <c r="I38" i="36"/>
  <c r="AC93" i="33"/>
  <c r="AC95" i="33"/>
  <c r="AC97" i="33"/>
  <c r="F37" i="36"/>
  <c r="Z93" i="33"/>
  <c r="W93" i="26"/>
  <c r="Y95" i="33"/>
  <c r="Y93" i="33"/>
  <c r="V95" i="26"/>
  <c r="V97" i="26"/>
  <c r="D30" i="36"/>
  <c r="V93" i="26"/>
  <c r="T93" i="26"/>
  <c r="S93" i="29"/>
  <c r="S95" i="29"/>
  <c r="S97" i="29"/>
  <c r="I27" i="36"/>
  <c r="S93" i="35"/>
  <c r="S95" i="35"/>
  <c r="S97" i="35"/>
  <c r="H27" i="36"/>
  <c r="Q95" i="32"/>
  <c r="Q97" i="32"/>
  <c r="E25" i="36"/>
  <c r="P95" i="32"/>
  <c r="P97" i="32"/>
  <c r="E24" i="36"/>
  <c r="N95" i="25"/>
  <c r="N97" i="25"/>
  <c r="C22" i="36"/>
  <c r="K93" i="25"/>
  <c r="M95" i="33"/>
  <c r="M93" i="33"/>
  <c r="I95" i="26"/>
  <c r="I97" i="26"/>
  <c r="D17" i="36"/>
  <c r="I93" i="26"/>
  <c r="G93" i="25"/>
  <c r="H93" i="26"/>
  <c r="H95" i="26"/>
  <c r="H97" i="26"/>
  <c r="D16" i="36"/>
  <c r="H93" i="35"/>
  <c r="I93" i="32"/>
  <c r="D95" i="34"/>
  <c r="D97" i="34"/>
  <c r="G12" i="36"/>
  <c r="D93" i="34"/>
  <c r="AP93" i="35"/>
  <c r="AP95" i="35"/>
  <c r="AP97" i="35"/>
  <c r="H50" i="36"/>
  <c r="AE93" i="35"/>
  <c r="AE95" i="35"/>
  <c r="AE97" i="35"/>
  <c r="H39" i="36"/>
  <c r="O95" i="29"/>
  <c r="O97" i="29"/>
  <c r="I23" i="36"/>
  <c r="O93" i="29"/>
  <c r="M95" i="34"/>
  <c r="M97" i="34"/>
  <c r="G21" i="36"/>
  <c r="M93" i="34"/>
  <c r="AX95" i="29"/>
  <c r="AX97" i="29"/>
  <c r="I58" i="36"/>
  <c r="AN93" i="34"/>
  <c r="AN95" i="34"/>
  <c r="AN97" i="34"/>
  <c r="G48" i="36"/>
  <c r="AL95" i="25"/>
  <c r="AL97" i="25"/>
  <c r="C46" i="36"/>
  <c r="AL93" i="25"/>
  <c r="S93" i="33"/>
  <c r="S95" i="33"/>
  <c r="I95" i="29"/>
  <c r="I97" i="29"/>
  <c r="I17" i="36"/>
  <c r="AV97" i="33"/>
  <c r="F56" i="36"/>
  <c r="AW93" i="34"/>
  <c r="AR93" i="34"/>
  <c r="AR95" i="34"/>
  <c r="AR97" i="34"/>
  <c r="G52" i="36"/>
  <c r="AH93" i="26"/>
  <c r="AG93" i="34"/>
  <c r="AC95" i="25"/>
  <c r="AC97" i="25"/>
  <c r="C37" i="36"/>
  <c r="AA95" i="33"/>
  <c r="R93" i="26"/>
  <c r="R95" i="26"/>
  <c r="R97" i="26"/>
  <c r="D26" i="36"/>
  <c r="Q93" i="25"/>
  <c r="Q95" i="25"/>
  <c r="Q97" i="25"/>
  <c r="C25" i="36"/>
  <c r="P93" i="26"/>
  <c r="P95" i="26"/>
  <c r="P97" i="26"/>
  <c r="D24" i="36"/>
  <c r="Q93" i="33"/>
  <c r="Q95" i="33"/>
  <c r="I93" i="34"/>
  <c r="I93" i="35"/>
  <c r="I95" i="35"/>
  <c r="I97" i="35"/>
  <c r="H17" i="36"/>
  <c r="E95" i="26"/>
  <c r="E97" i="26"/>
  <c r="D13" i="36"/>
  <c r="E93" i="26"/>
  <c r="AO95" i="26"/>
  <c r="AO97" i="26"/>
  <c r="D49" i="36"/>
  <c r="T95" i="29"/>
  <c r="T97" i="29"/>
  <c r="I28" i="36"/>
  <c r="C93" i="29"/>
  <c r="C93" i="35"/>
  <c r="AY95" i="29"/>
  <c r="AY97" i="29"/>
  <c r="I59" i="36"/>
  <c r="AW95" i="26"/>
  <c r="AW97" i="26"/>
  <c r="D57" i="36"/>
  <c r="AX95" i="35"/>
  <c r="AX97" i="35"/>
  <c r="H58" i="36"/>
  <c r="AW95" i="25"/>
  <c r="AW97" i="25"/>
  <c r="C57" i="36"/>
  <c r="AW95" i="35"/>
  <c r="AW97" i="35"/>
  <c r="H57" i="36"/>
  <c r="AW93" i="33"/>
  <c r="AU95" i="25"/>
  <c r="AU97" i="25"/>
  <c r="C55" i="36"/>
  <c r="AS93" i="26"/>
  <c r="AS93" i="33"/>
  <c r="AR93" i="33"/>
  <c r="AV93" i="29"/>
  <c r="AX97" i="33"/>
  <c r="F58" i="36"/>
  <c r="AT93" i="32"/>
  <c r="AR97" i="33"/>
  <c r="F52" i="36"/>
  <c r="AK95" i="34"/>
  <c r="AK97" i="34"/>
  <c r="G45" i="36"/>
  <c r="AK93" i="34"/>
  <c r="K95" i="34"/>
  <c r="K97" i="34"/>
  <c r="G19" i="36"/>
  <c r="K93" i="34"/>
  <c r="F95" i="33"/>
  <c r="F93" i="33"/>
  <c r="AM95" i="34"/>
  <c r="AM97" i="34"/>
  <c r="G47" i="36"/>
  <c r="Z93" i="32"/>
  <c r="Z95" i="32"/>
  <c r="Z97" i="32"/>
  <c r="E34" i="36"/>
  <c r="D93" i="29"/>
  <c r="AP93" i="29"/>
  <c r="AO93" i="34"/>
  <c r="AO93" i="29"/>
  <c r="AP93" i="33"/>
  <c r="AM93" i="25"/>
  <c r="AO93" i="33"/>
  <c r="AK93" i="35"/>
  <c r="AL93" i="33"/>
  <c r="AK93" i="32"/>
  <c r="AI95" i="29"/>
  <c r="AI97" i="29"/>
  <c r="I43" i="36"/>
  <c r="AI95" i="33"/>
  <c r="AI93" i="33"/>
  <c r="AG95" i="29"/>
  <c r="AG97" i="29"/>
  <c r="I41" i="36"/>
  <c r="AG93" i="29"/>
  <c r="AG95" i="26"/>
  <c r="AG97" i="26"/>
  <c r="D41" i="36"/>
  <c r="AG93" i="26"/>
  <c r="AE93" i="26"/>
  <c r="AD93" i="32"/>
  <c r="AD95" i="32"/>
  <c r="AD97" i="32"/>
  <c r="E38" i="36"/>
  <c r="AC95" i="35"/>
  <c r="AC97" i="35"/>
  <c r="H37" i="36"/>
  <c r="AC93" i="35"/>
  <c r="AA93" i="26"/>
  <c r="AA95" i="26"/>
  <c r="AA97" i="26"/>
  <c r="D35" i="36"/>
  <c r="X93" i="29"/>
  <c r="X95" i="29"/>
  <c r="X97" i="29"/>
  <c r="I32" i="36"/>
  <c r="V93" i="35"/>
  <c r="V95" i="35"/>
  <c r="V97" i="35"/>
  <c r="H30" i="36"/>
  <c r="T95" i="25"/>
  <c r="T97" i="25"/>
  <c r="C28" i="36"/>
  <c r="T93" i="25"/>
  <c r="V95" i="32"/>
  <c r="V97" i="32"/>
  <c r="E30" i="36"/>
  <c r="V93" i="32"/>
  <c r="U93" i="35"/>
  <c r="U95" i="35"/>
  <c r="U97" i="35"/>
  <c r="H29" i="36"/>
  <c r="N93" i="26"/>
  <c r="O95" i="26"/>
  <c r="O97" i="26"/>
  <c r="D23" i="36"/>
  <c r="O93" i="26"/>
  <c r="L95" i="32"/>
  <c r="L97" i="32"/>
  <c r="E20" i="36"/>
  <c r="L93" i="32"/>
  <c r="AJ95" i="26"/>
  <c r="AJ97" i="26"/>
  <c r="D44" i="36"/>
  <c r="AJ93" i="26"/>
  <c r="O93" i="35"/>
  <c r="O95" i="35"/>
  <c r="O97" i="35"/>
  <c r="H23" i="36"/>
  <c r="I95" i="33"/>
  <c r="I93" i="33"/>
  <c r="G93" i="29"/>
  <c r="G95" i="29"/>
  <c r="G97" i="29"/>
  <c r="I15" i="36"/>
  <c r="AD93" i="25"/>
  <c r="Y93" i="32"/>
  <c r="Y95" i="32"/>
  <c r="Y97" i="32"/>
  <c r="E33" i="36"/>
  <c r="V93" i="29"/>
  <c r="V95" i="29"/>
  <c r="V97" i="29"/>
  <c r="I30" i="36"/>
  <c r="K95" i="29"/>
  <c r="K97" i="29"/>
  <c r="I19" i="36"/>
  <c r="AI95" i="32"/>
  <c r="AI97" i="32"/>
  <c r="E43" i="36"/>
  <c r="AF93" i="33"/>
  <c r="AF95" i="33"/>
  <c r="Z93" i="29"/>
  <c r="Y93" i="34"/>
  <c r="Z95" i="34"/>
  <c r="Z97" i="34"/>
  <c r="G34" i="36"/>
  <c r="Z93" i="34"/>
  <c r="Z95" i="35"/>
  <c r="Z97" i="35"/>
  <c r="H34" i="36"/>
  <c r="Z93" i="35"/>
  <c r="Y95" i="26"/>
  <c r="Y97" i="26"/>
  <c r="D33" i="36"/>
  <c r="Y93" i="26"/>
  <c r="AO97" i="33"/>
  <c r="F49" i="36"/>
  <c r="T93" i="35"/>
  <c r="T95" i="35"/>
  <c r="T97" i="35"/>
  <c r="H28" i="36"/>
  <c r="R93" i="29"/>
  <c r="X93" i="26"/>
  <c r="X95" i="26"/>
  <c r="X97" i="26"/>
  <c r="D32" i="36"/>
  <c r="W93" i="25"/>
  <c r="W95" i="25"/>
  <c r="W97" i="25"/>
  <c r="C31" i="36"/>
  <c r="Q93" i="34"/>
  <c r="Q95" i="34"/>
  <c r="Q97" i="34"/>
  <c r="G25" i="36"/>
  <c r="M93" i="35"/>
  <c r="M95" i="35"/>
  <c r="M97" i="35"/>
  <c r="H21" i="36"/>
  <c r="H93" i="34"/>
  <c r="H95" i="34"/>
  <c r="H97" i="34"/>
  <c r="G16" i="36"/>
  <c r="E95" i="33"/>
  <c r="E97" i="33"/>
  <c r="F13" i="36"/>
  <c r="E93" i="33"/>
  <c r="X97" i="33"/>
  <c r="F32" i="36"/>
  <c r="AG97" i="33"/>
  <c r="F41" i="36"/>
  <c r="E95" i="35"/>
  <c r="E97" i="35"/>
  <c r="H13" i="36"/>
  <c r="E93" i="35"/>
  <c r="W93" i="29"/>
  <c r="W95" i="29"/>
  <c r="W97" i="29"/>
  <c r="I31" i="36"/>
  <c r="X93" i="32"/>
  <c r="X95" i="32"/>
  <c r="X97" i="32"/>
  <c r="E32" i="36"/>
  <c r="W93" i="35"/>
  <c r="W95" i="35"/>
  <c r="W97" i="35"/>
  <c r="H31" i="36"/>
  <c r="W97" i="33"/>
  <c r="F31" i="36"/>
  <c r="E93" i="25"/>
  <c r="E95" i="25"/>
  <c r="E97" i="25"/>
  <c r="C13" i="36"/>
  <c r="AK97" i="33"/>
  <c r="F45" i="36"/>
  <c r="S97" i="33"/>
  <c r="F27" i="36"/>
  <c r="C93" i="32"/>
  <c r="C93" i="25"/>
  <c r="C97" i="33"/>
  <c r="F11" i="36"/>
  <c r="AI96" i="33"/>
  <c r="AI97" i="33"/>
  <c r="F43" i="36"/>
  <c r="CH93" i="33"/>
  <c r="BM93" i="33"/>
  <c r="N96" i="33"/>
  <c r="O96" i="33"/>
  <c r="O97" i="33"/>
  <c r="F23" i="36"/>
  <c r="CU93" i="33"/>
  <c r="AT96" i="33"/>
  <c r="AT97" i="33"/>
  <c r="F54" i="36"/>
  <c r="BE93" i="33"/>
  <c r="F96" i="33"/>
  <c r="F97" i="33"/>
  <c r="F14" i="36"/>
  <c r="T96" i="33"/>
  <c r="T97" i="33"/>
  <c r="F28" i="36"/>
  <c r="BS93" i="33"/>
  <c r="BF93" i="33"/>
  <c r="G96" i="33"/>
  <c r="G97" i="33"/>
  <c r="F15" i="36"/>
  <c r="AW96" i="33"/>
  <c r="AW97" i="33"/>
  <c r="F57" i="36"/>
  <c r="CV93" i="33"/>
  <c r="BP93" i="33"/>
  <c r="Q96" i="33"/>
  <c r="Q97" i="33"/>
  <c r="F25" i="36"/>
  <c r="CX93" i="33"/>
  <c r="AY96" i="33"/>
  <c r="AY97" i="33"/>
  <c r="F59" i="36"/>
  <c r="BY93" i="33"/>
  <c r="Z96" i="33"/>
  <c r="Z97" i="33"/>
  <c r="F34" i="36"/>
  <c r="AH96" i="33"/>
  <c r="AH97" i="33"/>
  <c r="F42" i="36"/>
  <c r="CG93" i="33"/>
  <c r="AQ96" i="33"/>
  <c r="AQ97" i="33"/>
  <c r="F51" i="36"/>
  <c r="CP93" i="33"/>
  <c r="CD93" i="33"/>
  <c r="AE96" i="33"/>
  <c r="AE97" i="33"/>
  <c r="F39" i="36"/>
  <c r="M96" i="33"/>
  <c r="BL93" i="33"/>
  <c r="CA93" i="33"/>
  <c r="AB96" i="33"/>
  <c r="AB97" i="33"/>
  <c r="F36" i="36"/>
  <c r="BO93" i="33"/>
  <c r="P96" i="33"/>
  <c r="P97" i="33"/>
  <c r="F24" i="36"/>
  <c r="H96" i="33"/>
  <c r="H97" i="33"/>
  <c r="F16" i="36"/>
  <c r="BG93" i="33"/>
  <c r="CQ93" i="33"/>
  <c r="CN93" i="33"/>
  <c r="Y96" i="33"/>
  <c r="Y97" i="33"/>
  <c r="F33" i="36"/>
  <c r="CF93" i="33"/>
  <c r="AU96" i="33"/>
  <c r="AU97" i="33"/>
  <c r="F55" i="36"/>
  <c r="BD93" i="33"/>
  <c r="AF96" i="33"/>
  <c r="AF97" i="33"/>
  <c r="F40" i="36"/>
  <c r="CE93" i="33"/>
  <c r="BI93" i="33"/>
  <c r="I96" i="33"/>
  <c r="I97" i="33"/>
  <c r="F17" i="36"/>
  <c r="BH93" i="33"/>
  <c r="CM93" i="33"/>
  <c r="AN96" i="33"/>
  <c r="AN97" i="33"/>
  <c r="F48" i="36"/>
  <c r="L96" i="33"/>
  <c r="L97" i="33"/>
  <c r="F20" i="36"/>
  <c r="BK93" i="33"/>
  <c r="D96" i="33"/>
  <c r="D97" i="33"/>
  <c r="F12" i="36"/>
  <c r="BC93" i="33"/>
  <c r="AJ96" i="33"/>
  <c r="AJ97" i="33"/>
  <c r="F44" i="36"/>
  <c r="CI93" i="33"/>
  <c r="V96" i="33"/>
  <c r="V97" i="33"/>
  <c r="F30" i="36"/>
  <c r="BU93" i="33"/>
  <c r="AS96" i="33"/>
  <c r="CR93" i="33"/>
  <c r="AL96" i="33"/>
  <c r="AL97" i="33"/>
  <c r="F46" i="36"/>
  <c r="CK93" i="33"/>
  <c r="BQ93" i="33"/>
  <c r="R96" i="33"/>
  <c r="R97" i="33"/>
  <c r="F26" i="36"/>
  <c r="AA96" i="33"/>
  <c r="BZ93" i="33"/>
  <c r="AM96" i="33"/>
  <c r="AM97" i="33"/>
  <c r="F47" i="36"/>
  <c r="CL93" i="33"/>
  <c r="U96" i="33"/>
  <c r="U97" i="33"/>
  <c r="F29" i="36"/>
  <c r="BT93" i="33"/>
  <c r="AP96" i="33"/>
  <c r="CO93" i="33"/>
  <c r="K96" i="33"/>
  <c r="K97" i="33"/>
  <c r="F19" i="36"/>
  <c r="BJ93" i="33"/>
  <c r="BW93" i="33"/>
  <c r="A27" i="36"/>
  <c r="AP97" i="33"/>
  <c r="F50" i="36"/>
  <c r="AS97" i="33"/>
  <c r="F53" i="36"/>
  <c r="M97" i="33"/>
  <c r="F21" i="36"/>
  <c r="N97" i="33"/>
  <c r="F22" i="36"/>
  <c r="AA97" i="33"/>
  <c r="F35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L16" i="32"/>
  <c r="BK16" i="32"/>
  <c r="M16" i="29"/>
  <c r="J16" i="35"/>
  <c r="K16" i="26"/>
  <c r="AO16" i="30"/>
  <c r="AB16" i="35"/>
  <c r="AT16" i="25"/>
  <c r="AR16" i="35"/>
  <c r="AW16" i="32"/>
  <c r="CV16" i="32"/>
  <c r="Z16" i="31"/>
  <c r="L16" i="29"/>
  <c r="AQ16" i="30"/>
  <c r="N16" i="35"/>
  <c r="AM16" i="32"/>
  <c r="CL16" i="32"/>
  <c r="AJ16" i="25"/>
  <c r="AA16" i="32"/>
  <c r="BZ16" i="32"/>
  <c r="O16" i="26"/>
  <c r="AR16" i="30"/>
  <c r="M16" i="25"/>
  <c r="AF16" i="33"/>
  <c r="CE16" i="33"/>
  <c r="L16" i="33"/>
  <c r="BK16" i="33"/>
  <c r="AG16" i="33"/>
  <c r="CF16" i="33"/>
  <c r="AU16" i="29"/>
  <c r="AY16" i="33"/>
  <c r="CX16" i="33"/>
  <c r="AI16" i="26"/>
  <c r="W16" i="32"/>
  <c r="BV16" i="32"/>
  <c r="Z16" i="29"/>
  <c r="J16" i="29"/>
  <c r="Y16" i="29"/>
  <c r="U16" i="26"/>
  <c r="AA16" i="35"/>
  <c r="AT16" i="32"/>
  <c r="CS16" i="32"/>
  <c r="AV16" i="35"/>
  <c r="W16" i="30"/>
  <c r="AY16" i="25"/>
  <c r="O16" i="31"/>
  <c r="AX16" i="30"/>
  <c r="AC16" i="29"/>
  <c r="AT16" i="33"/>
  <c r="CS16" i="33"/>
  <c r="AM16" i="29"/>
  <c r="J16" i="25"/>
  <c r="K16" i="35"/>
  <c r="R16" i="31"/>
  <c r="AF16" i="29"/>
  <c r="AV16" i="31"/>
  <c r="AQ16" i="32"/>
  <c r="CP16" i="32"/>
  <c r="AP16" i="29"/>
  <c r="AY16" i="34"/>
  <c r="U16" i="25"/>
  <c r="AC16" i="31"/>
  <c r="Q16" i="31"/>
  <c r="AO16" i="33"/>
  <c r="CN16" i="33"/>
  <c r="AR16" i="32"/>
  <c r="CQ16" i="32"/>
  <c r="AP16" i="35"/>
  <c r="V16" i="34"/>
  <c r="K16" i="29"/>
  <c r="AH16" i="29"/>
  <c r="O16" i="32"/>
  <c r="BN16" i="32"/>
  <c r="K16" i="34"/>
  <c r="AM16" i="34"/>
  <c r="AU16" i="32"/>
  <c r="CT16" i="32"/>
  <c r="AP16" i="26"/>
  <c r="L16" i="26"/>
  <c r="K16" i="31"/>
  <c r="U16" i="31"/>
  <c r="AD16" i="33"/>
  <c r="CC16" i="33"/>
  <c r="AM16" i="30"/>
  <c r="AG16" i="29"/>
  <c r="L16" i="34"/>
  <c r="AA16" i="25"/>
  <c r="V16" i="35"/>
  <c r="P16" i="29"/>
  <c r="AE16" i="29"/>
  <c r="AQ16" i="35"/>
  <c r="V16" i="29"/>
  <c r="R16" i="33"/>
  <c r="BQ16" i="33"/>
  <c r="Y16" i="32"/>
  <c r="BX16" i="32"/>
  <c r="Y16" i="30"/>
  <c r="S16" i="33"/>
  <c r="BR16" i="33"/>
  <c r="AY16" i="29"/>
  <c r="S16" i="34"/>
  <c r="T16" i="35"/>
  <c r="AQ16" i="34"/>
  <c r="O16" i="34"/>
  <c r="AC16" i="26"/>
  <c r="P16" i="33"/>
  <c r="BO16" i="33"/>
  <c r="AD16" i="26"/>
  <c r="S16" i="26"/>
  <c r="AO16" i="29"/>
  <c r="R16" i="30"/>
  <c r="AY16" i="31"/>
  <c r="N16" i="34"/>
  <c r="Q16" i="35"/>
  <c r="AT16" i="30"/>
  <c r="Q16" i="26"/>
  <c r="AJ16" i="29"/>
  <c r="AO16" i="25"/>
  <c r="AS16" i="32"/>
  <c r="CR16" i="32"/>
  <c r="P16" i="31"/>
  <c r="K16" i="32"/>
  <c r="BJ16" i="32"/>
  <c r="W16" i="29"/>
  <c r="AN16" i="35"/>
  <c r="AJ16" i="33"/>
  <c r="CI16" i="33"/>
  <c r="AX16" i="32"/>
  <c r="CW16" i="32"/>
  <c r="M16" i="35"/>
  <c r="T16" i="31"/>
  <c r="J16" i="26"/>
  <c r="X16" i="25"/>
  <c r="AJ16" i="35"/>
  <c r="W16" i="33"/>
  <c r="BV16" i="33"/>
  <c r="AO16" i="26"/>
  <c r="AS16" i="31"/>
  <c r="T16" i="33"/>
  <c r="BS16" i="33"/>
  <c r="Z16" i="25"/>
  <c r="M16" i="26"/>
  <c r="AL16" i="33"/>
  <c r="CK16" i="33"/>
  <c r="S16" i="25"/>
  <c r="AQ16" i="31"/>
  <c r="AW16" i="33"/>
  <c r="CV16" i="33"/>
  <c r="R16" i="26"/>
  <c r="V16" i="32"/>
  <c r="BU16" i="32"/>
  <c r="Z16" i="34"/>
  <c r="X16" i="26"/>
  <c r="AI16" i="29"/>
  <c r="U16" i="30"/>
  <c r="AC16" i="35"/>
  <c r="N16" i="25"/>
  <c r="N16" i="31"/>
  <c r="AN16" i="25"/>
  <c r="AC16" i="25"/>
  <c r="AS16" i="33"/>
  <c r="CR16" i="33"/>
  <c r="AU16" i="35"/>
  <c r="U16" i="32"/>
  <c r="BT16" i="32"/>
  <c r="AK16" i="26"/>
  <c r="AD16" i="32"/>
  <c r="CC16" i="32"/>
  <c r="L16" i="30"/>
  <c r="M16" i="31"/>
  <c r="AM16" i="31"/>
  <c r="AK16" i="25"/>
  <c r="AE16" i="35"/>
  <c r="AJ16" i="26"/>
  <c r="Y16" i="34"/>
  <c r="M16" i="32"/>
  <c r="BL16" i="32"/>
  <c r="AJ16" i="34"/>
  <c r="AU16" i="31"/>
  <c r="W16" i="35"/>
  <c r="R16" i="25"/>
  <c r="X16" i="29"/>
  <c r="AD16" i="35"/>
  <c r="M16" i="33"/>
  <c r="BL16" i="33"/>
  <c r="AB16" i="30"/>
  <c r="AB16" i="31"/>
  <c r="AT16" i="29"/>
  <c r="X16" i="33"/>
  <c r="BW16" i="33"/>
  <c r="AM16" i="35"/>
  <c r="J16" i="33"/>
  <c r="BI16" i="33"/>
  <c r="AH16" i="32"/>
  <c r="CG16" i="32"/>
  <c r="AU16" i="34"/>
  <c r="AY16" i="32"/>
  <c r="CX16" i="32"/>
  <c r="AE16" i="25"/>
  <c r="AE16" i="32"/>
  <c r="CD16" i="32"/>
  <c r="T16" i="32"/>
  <c r="BS16" i="32"/>
  <c r="AI16" i="31"/>
  <c r="AB16" i="34"/>
  <c r="AN16" i="26"/>
  <c r="AB16" i="26"/>
  <c r="AA16" i="30"/>
  <c r="X16" i="34"/>
  <c r="AB16" i="29"/>
  <c r="X16" i="32"/>
  <c r="BW16" i="32"/>
  <c r="W16" i="31"/>
  <c r="AE16" i="34"/>
  <c r="AJ16" i="32"/>
  <c r="CI16" i="32"/>
  <c r="V16" i="26"/>
  <c r="AC16" i="32"/>
  <c r="CB16" i="32"/>
  <c r="AU16" i="25"/>
  <c r="V16" i="31"/>
  <c r="N16" i="30"/>
  <c r="Q16" i="32"/>
  <c r="BP16" i="32"/>
  <c r="AM16" i="26"/>
  <c r="U16" i="34"/>
  <c r="AI16" i="30"/>
  <c r="AY16" i="26"/>
  <c r="AX16" i="33"/>
  <c r="CW16" i="33"/>
  <c r="AL16" i="35"/>
  <c r="AI16" i="35"/>
  <c r="Q16" i="33"/>
  <c r="BP16" i="33"/>
  <c r="W16" i="26"/>
  <c r="AW16" i="31"/>
  <c r="AR16" i="26"/>
  <c r="P16" i="35"/>
  <c r="AP16" i="31"/>
  <c r="AF16" i="26"/>
  <c r="AV16" i="30"/>
  <c r="Q16" i="25"/>
  <c r="AK16" i="33"/>
  <c r="CJ16" i="33"/>
  <c r="Z16" i="35"/>
  <c r="AY16" i="35"/>
  <c r="AK16" i="35"/>
  <c r="S16" i="30"/>
  <c r="AL16" i="31"/>
  <c r="Q16" i="30"/>
  <c r="AT16" i="34"/>
  <c r="Y16" i="33"/>
  <c r="BX16" i="33"/>
  <c r="AQ16" i="33"/>
  <c r="CP16" i="33"/>
  <c r="J16" i="30"/>
  <c r="T16" i="30"/>
  <c r="AI16" i="32"/>
  <c r="CH16" i="32"/>
  <c r="AE16" i="26"/>
  <c r="Y16" i="35"/>
  <c r="AI16" i="25"/>
  <c r="J16" i="34"/>
  <c r="X16" i="31"/>
  <c r="AR16" i="31"/>
  <c r="AX16" i="25"/>
  <c r="O16" i="30"/>
  <c r="U16" i="29"/>
  <c r="AD16" i="25"/>
  <c r="P16" i="25"/>
  <c r="L16" i="35"/>
  <c r="N16" i="32"/>
  <c r="BM16" i="32"/>
  <c r="T16" i="25"/>
  <c r="AH16" i="26"/>
  <c r="AS16" i="35"/>
  <c r="AU16" i="30"/>
  <c r="AS16" i="26"/>
  <c r="K16" i="33"/>
  <c r="BJ16" i="33"/>
  <c r="AJ16" i="31"/>
  <c r="L16" i="25"/>
  <c r="AA16" i="26"/>
  <c r="AD16" i="30"/>
  <c r="AL16" i="26"/>
  <c r="O16" i="35"/>
  <c r="U16" i="33"/>
  <c r="BT16" i="33"/>
  <c r="V16" i="30"/>
  <c r="AB16" i="25"/>
  <c r="P16" i="30"/>
  <c r="W16" i="34"/>
  <c r="AW16" i="29"/>
  <c r="Q16" i="34"/>
  <c r="AE16" i="31"/>
  <c r="S16" i="29"/>
  <c r="AV16" i="29"/>
  <c r="AW16" i="34"/>
  <c r="AX16" i="35"/>
  <c r="AG16" i="34"/>
  <c r="AF16" i="35"/>
  <c r="Z16" i="33"/>
  <c r="BY16" i="33"/>
  <c r="AR16" i="33"/>
  <c r="CQ16" i="33"/>
  <c r="AG16" i="32"/>
  <c r="CF16" i="32"/>
  <c r="AK16" i="34"/>
  <c r="AD16" i="31"/>
  <c r="AL16" i="29"/>
  <c r="AQ16" i="29"/>
  <c r="M16" i="34"/>
  <c r="R16" i="32"/>
  <c r="BQ16" i="32"/>
  <c r="AG16" i="31"/>
  <c r="AK16" i="31"/>
  <c r="P16" i="34"/>
  <c r="AH16" i="31"/>
  <c r="AX16" i="34"/>
  <c r="P16" i="26"/>
  <c r="AV16" i="26"/>
  <c r="AV16" i="34"/>
  <c r="AN16" i="34"/>
  <c r="AO16" i="31"/>
  <c r="AK16" i="32"/>
  <c r="CJ16" i="32"/>
  <c r="W16" i="25"/>
  <c r="AS16" i="34"/>
  <c r="V16" i="33"/>
  <c r="BU16" i="33"/>
  <c r="AU16" i="26"/>
  <c r="M16" i="30"/>
  <c r="Z16" i="32"/>
  <c r="BY16" i="32"/>
  <c r="Z16" i="30"/>
  <c r="AM16" i="33"/>
  <c r="CL16" i="33"/>
  <c r="AU16" i="33"/>
  <c r="CT16" i="33"/>
  <c r="AK16" i="30"/>
  <c r="AV16" i="25"/>
  <c r="V16" i="25"/>
  <c r="AH16" i="25"/>
  <c r="AA16" i="33"/>
  <c r="BZ16" i="33"/>
  <c r="AT16" i="26"/>
  <c r="AI16" i="33"/>
  <c r="CH16" i="33"/>
  <c r="R16" i="35"/>
  <c r="AN16" i="29"/>
  <c r="AX16" i="31"/>
  <c r="AG16" i="26"/>
  <c r="AC16" i="33"/>
  <c r="CB16" i="33"/>
  <c r="AP16" i="25"/>
  <c r="AE16" i="30"/>
  <c r="AP16" i="30"/>
  <c r="S16" i="31"/>
  <c r="K16" i="30"/>
  <c r="AP16" i="32"/>
  <c r="CO16" i="32"/>
  <c r="S16" i="32"/>
  <c r="BR16" i="32"/>
  <c r="O16" i="25"/>
  <c r="AF16" i="34"/>
  <c r="AE16" i="33"/>
  <c r="CD16" i="33"/>
  <c r="K16" i="25"/>
  <c r="AR16" i="34"/>
  <c r="AX16" i="26"/>
  <c r="U16" i="35"/>
  <c r="AC16" i="30"/>
  <c r="AH16" i="33"/>
  <c r="CG16" i="33"/>
  <c r="S16" i="35"/>
  <c r="P16" i="32"/>
  <c r="BO16" i="32"/>
  <c r="AL16" i="32"/>
  <c r="CK16" i="32"/>
  <c r="AH16" i="35"/>
  <c r="AL16" i="34"/>
  <c r="Y16" i="26"/>
  <c r="AL16" i="25"/>
  <c r="AA16" i="29"/>
  <c r="AV16" i="33"/>
  <c r="CU16" i="33"/>
  <c r="AO16" i="32"/>
  <c r="CN16" i="32"/>
  <c r="AN16" i="31"/>
  <c r="Z16" i="26"/>
  <c r="AR16" i="29"/>
  <c r="AH16" i="30"/>
  <c r="AG16" i="30"/>
  <c r="O16" i="33"/>
  <c r="BN16" i="33"/>
  <c r="AR16" i="25"/>
  <c r="N16" i="26"/>
  <c r="X16" i="30"/>
  <c r="AD16" i="29"/>
  <c r="AN16" i="33"/>
  <c r="CM16" i="33"/>
  <c r="AT16" i="35"/>
  <c r="AF16" i="32"/>
  <c r="CE16" i="32"/>
  <c r="AS16" i="25"/>
  <c r="AB16" i="32"/>
  <c r="CA16" i="32"/>
  <c r="T16" i="29"/>
  <c r="AF16" i="30"/>
  <c r="AK16" i="29"/>
  <c r="AM16" i="25"/>
  <c r="AP16" i="33"/>
  <c r="CO16" i="33"/>
  <c r="AP16" i="34"/>
  <c r="AC16" i="34"/>
  <c r="AI16" i="34"/>
  <c r="AG16" i="25"/>
  <c r="N16" i="29"/>
  <c r="L16" i="31"/>
  <c r="AX16" i="29"/>
  <c r="X16" i="35"/>
  <c r="AF16" i="31"/>
  <c r="Q16" i="29"/>
  <c r="N16" i="33"/>
  <c r="BM16" i="33"/>
  <c r="AD16" i="34"/>
  <c r="AQ16" i="26"/>
  <c r="AF16" i="25"/>
  <c r="AJ16" i="30"/>
  <c r="AS16" i="29"/>
  <c r="T16" i="34"/>
  <c r="AW16" i="35"/>
  <c r="R16" i="34"/>
  <c r="AN16" i="32"/>
  <c r="CM16" i="32"/>
  <c r="AA16" i="34"/>
  <c r="T16" i="26"/>
  <c r="AW16" i="25"/>
  <c r="R16" i="29"/>
  <c r="O16" i="29"/>
  <c r="AW16" i="30"/>
  <c r="AO16" i="35"/>
  <c r="AG16" i="35"/>
  <c r="AT16" i="31"/>
  <c r="AQ16" i="25"/>
  <c r="AN16" i="30"/>
  <c r="Y16" i="31"/>
  <c r="AS16" i="30"/>
  <c r="AW16" i="26"/>
  <c r="AY16" i="30"/>
  <c r="AV16" i="32"/>
  <c r="CU16" i="32"/>
  <c r="AB16" i="33"/>
  <c r="CA16" i="33"/>
  <c r="Y16" i="25"/>
  <c r="J16" i="32"/>
  <c r="BI16" i="32"/>
  <c r="AA16" i="31"/>
  <c r="AL16" i="30"/>
  <c r="AO16" i="34"/>
  <c r="J16" i="31"/>
  <c r="AH16" i="34"/>
</calcChain>
</file>

<file path=xl/comments1.xml><?xml version="1.0" encoding="utf-8"?>
<comments xmlns="http://schemas.openxmlformats.org/spreadsheetml/2006/main">
  <authors>
    <author>Matthew Burlew</author>
  </authors>
  <commentList>
    <comment ref="I35" authorId="0">
      <text>
        <r>
          <rPr>
            <b/>
            <sz val="8"/>
            <color indexed="81"/>
            <rFont val="Tahoma"/>
            <family val="2"/>
          </rPr>
          <t>NJ DOBI:</t>
        </r>
        <r>
          <rPr>
            <sz val="8"/>
            <color indexed="81"/>
            <rFont val="Tahoma"/>
            <family val="2"/>
          </rPr>
          <t xml:space="preserve">
If there is no separate rate for PIP Unlimited, enter the same data as in PIP Limited column.</t>
        </r>
      </text>
    </comment>
    <comment ref="M35" authorId="0">
      <text>
        <r>
          <rPr>
            <b/>
            <sz val="8"/>
            <color indexed="81"/>
            <rFont val="Tahoma"/>
            <family val="2"/>
          </rPr>
          <t>NJ DOBI:</t>
        </r>
        <r>
          <rPr>
            <sz val="8"/>
            <color indexed="81"/>
            <rFont val="Tahoma"/>
            <family val="2"/>
          </rPr>
          <t xml:space="preserve">
If company does not write basic policy, be sure to check the appropriate box on the Example 5 sheet.</t>
        </r>
      </text>
    </comment>
  </commentList>
</comments>
</file>

<file path=xl/comments2.xml><?xml version="1.0" encoding="utf-8"?>
<comments xmlns="http://schemas.openxmlformats.org/spreadsheetml/2006/main">
  <authors>
    <author>Matthew Burlew</author>
  </authors>
  <commentList>
    <comment ref="E7" authorId="0">
      <text>
        <r>
          <rPr>
            <b/>
            <sz val="10"/>
            <color indexed="81"/>
            <rFont val="Tahoma"/>
            <family val="2"/>
          </rPr>
          <t xml:space="preserve">Matthew Burlew:
</t>
        </r>
        <r>
          <rPr>
            <sz val="10"/>
            <color indexed="81"/>
            <rFont val="Tahoma"/>
            <family val="2"/>
          </rPr>
          <t>If two class factors are possible, enter as #.##/#.##.
If three or more apply, enter "varies".</t>
        </r>
      </text>
    </comment>
    <comment ref="E10" authorId="0">
      <text>
        <r>
          <rPr>
            <b/>
            <sz val="10"/>
            <color indexed="81"/>
            <rFont val="Tahoma"/>
            <family val="2"/>
          </rPr>
          <t>Matthew Burlew:</t>
        </r>
        <r>
          <rPr>
            <sz val="10"/>
            <color indexed="81"/>
            <rFont val="Tahoma"/>
            <family val="2"/>
          </rPr>
          <t xml:space="preserve">
If two symbol factors are possible, enter as #.##/#.##.
If three or more apply, enter "varies".</t>
        </r>
      </text>
    </comment>
    <comment ref="E14" authorId="0">
      <text>
        <r>
          <rPr>
            <b/>
            <sz val="10"/>
            <color indexed="81"/>
            <rFont val="Tahoma"/>
            <family val="2"/>
          </rPr>
          <t>NJ DOBI:</t>
        </r>
        <r>
          <rPr>
            <sz val="10"/>
            <color indexed="81"/>
            <rFont val="Tahoma"/>
            <family val="2"/>
          </rPr>
          <t xml:space="preserve">
Enter score or range assumed.
If company does not use credit scoring, enter "N/A"</t>
        </r>
      </text>
    </comment>
  </commentList>
</comments>
</file>

<file path=xl/comments3.xml><?xml version="1.0" encoding="utf-8"?>
<comments xmlns="http://schemas.openxmlformats.org/spreadsheetml/2006/main">
  <authors>
    <author>Matthew Burlew</author>
  </authors>
  <commentList>
    <comment ref="E14" authorId="0">
      <text>
        <r>
          <rPr>
            <b/>
            <sz val="10"/>
            <color indexed="81"/>
            <rFont val="Tahoma"/>
            <family val="2"/>
          </rPr>
          <t>NJ DOBI:</t>
        </r>
        <r>
          <rPr>
            <sz val="10"/>
            <color indexed="81"/>
            <rFont val="Tahoma"/>
            <family val="2"/>
          </rPr>
          <t xml:space="preserve">
Enter score or range assumed.
If company does not use credit scoring, enter "N/A"</t>
        </r>
      </text>
    </comment>
  </commentList>
</comments>
</file>

<file path=xl/comments4.xml><?xml version="1.0" encoding="utf-8"?>
<comments xmlns="http://schemas.openxmlformats.org/spreadsheetml/2006/main">
  <authors>
    <author>Matthew Burlew</author>
  </authors>
  <commentList>
    <comment ref="E14" authorId="0">
      <text>
        <r>
          <rPr>
            <b/>
            <sz val="10"/>
            <color indexed="81"/>
            <rFont val="Tahoma"/>
            <family val="2"/>
          </rPr>
          <t>NJ DOBI:</t>
        </r>
        <r>
          <rPr>
            <sz val="10"/>
            <color indexed="81"/>
            <rFont val="Tahoma"/>
            <family val="2"/>
          </rPr>
          <t xml:space="preserve">
Enter score or range assumed.
If company does not use credit scoring, enter "N/A"</t>
        </r>
      </text>
    </comment>
  </commentList>
</comments>
</file>

<file path=xl/sharedStrings.xml><?xml version="1.0" encoding="utf-8"?>
<sst xmlns="http://schemas.openxmlformats.org/spreadsheetml/2006/main" count="3059" uniqueCount="232">
  <si>
    <t>NJ Department of Banking &amp; Insurance</t>
  </si>
  <si>
    <t>Annual Premium Survey</t>
  </si>
  <si>
    <t>N.J.A.C. 11:3-45</t>
  </si>
  <si>
    <t>Evaluation Year:</t>
  </si>
  <si>
    <t>NAIC Group #</t>
  </si>
  <si>
    <t>enter here</t>
  </si>
  <si>
    <t>Group Name</t>
  </si>
  <si>
    <t>enter Group Name here</t>
  </si>
  <si>
    <t>NAIC Company #</t>
  </si>
  <si>
    <t>Company Name</t>
  </si>
  <si>
    <t>enter Company Name here</t>
  </si>
  <si>
    <t>Contact Person's Name:</t>
  </si>
  <si>
    <t>enter contact name here</t>
  </si>
  <si>
    <t>Corporate Officer's Name:</t>
  </si>
  <si>
    <t>enter officer name here</t>
  </si>
  <si>
    <t>Contact Person's Title:</t>
  </si>
  <si>
    <t>enter contact title here</t>
  </si>
  <si>
    <t>Corporate Officer's Title:</t>
  </si>
  <si>
    <t>enter officer title here</t>
  </si>
  <si>
    <t>Contact Person's Telephone:</t>
  </si>
  <si>
    <t>enter contact telephone here</t>
  </si>
  <si>
    <t>Corporate Officer's Telephone:</t>
  </si>
  <si>
    <t>enter officer telephone here</t>
  </si>
  <si>
    <t>Contact Person's E-Mail:</t>
  </si>
  <si>
    <t>enter contact e-mail here</t>
  </si>
  <si>
    <t>Corporate Officer's E-Mail:</t>
  </si>
  <si>
    <t>enter officer e-mail here</t>
  </si>
  <si>
    <t>The sample premium shall be calculated for each territory using the survey information provided</t>
  </si>
  <si>
    <t>in Appendix #1.  The premium information submitted in these forms must reflect annual</t>
  </si>
  <si>
    <r>
      <t xml:space="preserve">All of the forms in this Appendix shall be completed and emailed to </t>
    </r>
    <r>
      <rPr>
        <b/>
        <sz val="12"/>
        <rFont val="Arial"/>
        <family val="2"/>
      </rPr>
      <t>reports@dobi.nj.gov</t>
    </r>
  </si>
  <si>
    <t>If individual companies in a group have different rates on file with the Department, separate completed forms</t>
  </si>
  <si>
    <t xml:space="preserve"> for each company must be submitted.</t>
  </si>
  <si>
    <t>Companies are not to change Appendix #3 (except to add comments), but may modify Appendix #4 if necessary to calculate the correct rate.</t>
  </si>
  <si>
    <r>
      <t xml:space="preserve">All base rates and expense fees are to be </t>
    </r>
    <r>
      <rPr>
        <b/>
        <sz val="10"/>
        <rFont val="Arial"/>
        <family val="2"/>
      </rPr>
      <t>ANNUAL</t>
    </r>
    <r>
      <rPr>
        <sz val="10"/>
        <rFont val="Arial"/>
        <family val="2"/>
      </rPr>
      <t xml:space="preserve">.  Include any assumptions below or on the Appendix #4 page.  </t>
    </r>
    <r>
      <rPr>
        <b/>
        <sz val="10"/>
        <rFont val="Arial"/>
        <family val="2"/>
      </rPr>
      <t>Comment as necessary.</t>
    </r>
  </si>
  <si>
    <t>For any examples for which a rate is not provided, mark the Grand Total line as "N/A" and include an explanation on that tab at the top.  Do not delete any sheets.</t>
  </si>
  <si>
    <t>There should not be any links to external files included.</t>
  </si>
  <si>
    <t>Limit/Ded.:</t>
  </si>
  <si>
    <t>Base Rate</t>
  </si>
  <si>
    <t>UM Limited</t>
  </si>
  <si>
    <t>UM Unlimited</t>
  </si>
  <si>
    <t>PIP Limited</t>
  </si>
  <si>
    <t>PIP Unlimited</t>
  </si>
  <si>
    <t>Comp</t>
  </si>
  <si>
    <t>Coll</t>
  </si>
  <si>
    <t>Basic PD</t>
  </si>
  <si>
    <t>Basic PIP</t>
  </si>
  <si>
    <t>07001</t>
  </si>
  <si>
    <t xml:space="preserve">enter   </t>
  </si>
  <si>
    <t>enter</t>
  </si>
  <si>
    <t>07002</t>
  </si>
  <si>
    <t>07003</t>
  </si>
  <si>
    <t>07960</t>
  </si>
  <si>
    <t>07065</t>
  </si>
  <si>
    <t>07042</t>
  </si>
  <si>
    <t>07650</t>
  </si>
  <si>
    <t>07012</t>
  </si>
  <si>
    <t>08805</t>
  </si>
  <si>
    <t>07310</t>
  </si>
  <si>
    <t>07073</t>
  </si>
  <si>
    <t>07052</t>
  </si>
  <si>
    <t>08807</t>
  </si>
  <si>
    <t>07063</t>
  </si>
  <si>
    <t>07666</t>
  </si>
  <si>
    <t>08901</t>
  </si>
  <si>
    <t>07645</t>
  </si>
  <si>
    <t>07866</t>
  </si>
  <si>
    <t>07663</t>
  </si>
  <si>
    <t>07840</t>
  </si>
  <si>
    <t>07652</t>
  </si>
  <si>
    <t>07733</t>
  </si>
  <si>
    <t>07740</t>
  </si>
  <si>
    <t>08735</t>
  </si>
  <si>
    <t>08821</t>
  </si>
  <si>
    <t>08002</t>
  </si>
  <si>
    <t>08328</t>
  </si>
  <si>
    <t>08753</t>
  </si>
  <si>
    <t>08030</t>
  </si>
  <si>
    <t>08079</t>
  </si>
  <si>
    <t>08540</t>
  </si>
  <si>
    <t>08046</t>
  </si>
  <si>
    <t>08109</t>
  </si>
  <si>
    <t>08360</t>
  </si>
  <si>
    <t>08204</t>
  </si>
  <si>
    <t>08611</t>
  </si>
  <si>
    <t>08610</t>
  </si>
  <si>
    <t>08701</t>
  </si>
  <si>
    <t>08361</t>
  </si>
  <si>
    <t>08861</t>
  </si>
  <si>
    <t>08401</t>
  </si>
  <si>
    <t>08102</t>
  </si>
  <si>
    <t>07513</t>
  </si>
  <si>
    <t>07201</t>
  </si>
  <si>
    <t>07103</t>
  </si>
  <si>
    <t>07087</t>
  </si>
  <si>
    <t>07055</t>
  </si>
  <si>
    <t>07017</t>
  </si>
  <si>
    <t>07047</t>
  </si>
  <si>
    <t>Exp. Fee</t>
  </si>
  <si>
    <t>UM</t>
  </si>
  <si>
    <t>PIP</t>
  </si>
  <si>
    <t>All</t>
  </si>
  <si>
    <t xml:space="preserve">enter </t>
  </si>
  <si>
    <t>---</t>
  </si>
  <si>
    <t>Comments:</t>
  </si>
  <si>
    <t>Appendix #2</t>
  </si>
  <si>
    <t>1)</t>
  </si>
  <si>
    <t>Group Name:</t>
  </si>
  <si>
    <t>2)</t>
  </si>
  <si>
    <t>Insurance Company Name:</t>
  </si>
  <si>
    <t>3)</t>
  </si>
  <si>
    <t>4)</t>
  </si>
  <si>
    <t>Sample premiums must reflect split liability limits unless company only writes combined</t>
  </si>
  <si>
    <t>single limits.  Choose one only:</t>
  </si>
  <si>
    <t>Choose One</t>
  </si>
  <si>
    <t>5)</t>
  </si>
  <si>
    <t>Effective Date of Rates for New Business:</t>
  </si>
  <si>
    <t>Type Date Here</t>
  </si>
  <si>
    <t>DOBI File # (if known):</t>
  </si>
  <si>
    <t>Type File # (##-####) Here</t>
  </si>
  <si>
    <t>6)</t>
  </si>
  <si>
    <t>Contact person responsible for collecting and submitting data:</t>
  </si>
  <si>
    <t>Name:</t>
  </si>
  <si>
    <t>Title:</t>
  </si>
  <si>
    <t>Phone #:</t>
  </si>
  <si>
    <t>E-Mail address:</t>
  </si>
  <si>
    <t>7)</t>
  </si>
  <si>
    <t>Corporate Officer certifying accuracy of rates:</t>
  </si>
  <si>
    <t>CERTIFICATION</t>
  </si>
  <si>
    <t>The above named private passenger automobile insurer hereby certifies as follows:</t>
  </si>
  <si>
    <t>1.</t>
  </si>
  <si>
    <t>Survey conducted by the New Jersey Department of Banking and Insurance pursuant</t>
  </si>
  <si>
    <t>to N.J.A.C. 11:3-45;</t>
  </si>
  <si>
    <t>It has examined the answers supplied on the worksheets in response to the survey</t>
  </si>
  <si>
    <t>examples; and that</t>
  </si>
  <si>
    <t>Said answers contained on the worksheets represent true and accurate data regarding</t>
  </si>
  <si>
    <t>The insurer understands that it is subject to criminal, administrative and civil sanctions for any</t>
  </si>
  <si>
    <t>intentional material misstatement of fact.</t>
  </si>
  <si>
    <t>Date</t>
  </si>
  <si>
    <t>Corporate Officer</t>
  </si>
  <si>
    <t>Group:</t>
  </si>
  <si>
    <t>Group #:</t>
  </si>
  <si>
    <t>Company:</t>
  </si>
  <si>
    <t>Company #:</t>
  </si>
  <si>
    <t>PREMIUM INFORMATION</t>
  </si>
  <si>
    <t>Territory</t>
  </si>
  <si>
    <t>Zip Code</t>
  </si>
  <si>
    <t>Example 1-A</t>
  </si>
  <si>
    <t>Example 1-B</t>
  </si>
  <si>
    <t>Example 2-A</t>
  </si>
  <si>
    <t>Example 2-B</t>
  </si>
  <si>
    <t>Example 3-A</t>
  </si>
  <si>
    <t>Example 3-B</t>
  </si>
  <si>
    <t>Example 4-A</t>
  </si>
  <si>
    <t>Example 4-B</t>
  </si>
  <si>
    <t>Example 5</t>
  </si>
  <si>
    <t>Driver</t>
  </si>
  <si>
    <t>23 year old single male</t>
  </si>
  <si>
    <t>Car</t>
  </si>
  <si>
    <t>2009 Buick LaCrosse CX, 4 door sedan, with a Category II Anti-Theft Device discount, ISO Symbol 10, First 10 digits of VIN are 2G4WC582&amp;9</t>
  </si>
  <si>
    <t>Assumptions/Notes:</t>
  </si>
  <si>
    <t xml:space="preserve">     *** If this example would not be written by company, check here and explain why ***</t>
  </si>
  <si>
    <t>enter any assumptions made and/or changes from previous year's submission</t>
  </si>
  <si>
    <t>Threshold</t>
  </si>
  <si>
    <t>Insurance Score</t>
  </si>
  <si>
    <t>ZIP CODE:</t>
  </si>
  <si>
    <t>x Increased Limits Factor</t>
  </si>
  <si>
    <t>-----</t>
  </si>
  <si>
    <t>x Tier Factor</t>
  </si>
  <si>
    <t>x Class Factor</t>
  </si>
  <si>
    <t xml:space="preserve">x </t>
  </si>
  <si>
    <t>x</t>
  </si>
  <si>
    <t>+ Expense Fee</t>
  </si>
  <si>
    <t>= Bodily Injury Rate</t>
  </si>
  <si>
    <t/>
  </si>
  <si>
    <t>= Prop. Damage Rate</t>
  </si>
  <si>
    <t>PIP Limited Base Rate</t>
  </si>
  <si>
    <t>x Passive Restraint</t>
  </si>
  <si>
    <t>= PIP Rate</t>
  </si>
  <si>
    <t>+ Medical Payments</t>
  </si>
  <si>
    <t>UM/UIM Limited Base Rate</t>
  </si>
  <si>
    <t>x Increased Limit Factor</t>
  </si>
  <si>
    <t>+ Increased Limit Additive</t>
  </si>
  <si>
    <t>= UM/UIM Rate</t>
  </si>
  <si>
    <t>Comprehensive Base Rate</t>
  </si>
  <si>
    <t>x Deductible Factor</t>
  </si>
  <si>
    <t>x Model Year Factor</t>
  </si>
  <si>
    <t>x Symbol Factor</t>
  </si>
  <si>
    <t>x Anti-Theft</t>
  </si>
  <si>
    <t>= Comprehensive Rate</t>
  </si>
  <si>
    <t>Collision Base Rate</t>
  </si>
  <si>
    <t>= Collision Rate</t>
  </si>
  <si>
    <t>Liability</t>
  </si>
  <si>
    <t>Physical Damage</t>
  </si>
  <si>
    <t>Total Driver #1</t>
  </si>
  <si>
    <t>Grand Total</t>
  </si>
  <si>
    <t>--- note: do not include any data below this line.  The final rate to be charged is to be calculated on the Grand Total line. ---</t>
  </si>
  <si>
    <t xml:space="preserve">     *** If this example would not be written by company, select X to the left and explain why in the notes ***</t>
  </si>
  <si>
    <t>PIP Unlimited Base Rate</t>
  </si>
  <si>
    <t>UM/UIM Unlimited Base Rate</t>
  </si>
  <si>
    <t>Married couple, both 30-49 years old</t>
  </si>
  <si>
    <t>Car #1</t>
  </si>
  <si>
    <t>2013 Ford Taurus SE, 4 Door Sedan, with category II Anti-Theft Device discount, ISO Symbol 17, First 10 digits of VIN are 1FAHP2D8&amp;D</t>
  </si>
  <si>
    <t>Car #2</t>
  </si>
  <si>
    <t>2011 Chrysler Town and Country LX, with Category II Anti-Theft Device discount, ISO rating comprehensive symbol 16, collision symbol 7, First 10 digits of VIN are 2A4&amp;R4DG&amp;B</t>
  </si>
  <si>
    <t>enter any assumptions made (including credit score) and/or changes from last year's submission</t>
  </si>
  <si>
    <t>TERRITORY:</t>
  </si>
  <si>
    <t>Total Driver #2</t>
  </si>
  <si>
    <t>PAIP TERRITORY:</t>
  </si>
  <si>
    <t>35 year old single male</t>
  </si>
  <si>
    <t>2013 Ford Taurus SE, 4 Door Sedan, with Category II Anti-Theft Device discount, ISO Symbol 17, First 10 digits of VIN are 1FAHP2D8&amp;D</t>
  </si>
  <si>
    <t>Married couple, both 65 years old or older</t>
  </si>
  <si>
    <t>23 year old single female</t>
  </si>
  <si>
    <t>2009 Buick La Crosse CX, 4 door sedan, ISO Symbol 10, First 10 digits of VIN are 2G4WC582&amp;9</t>
  </si>
  <si>
    <t>Class Code</t>
  </si>
  <si>
    <t>Class Factor</t>
  </si>
  <si>
    <t>Tier Number</t>
  </si>
  <si>
    <t>Tier Factor</t>
  </si>
  <si>
    <t>Model Year</t>
  </si>
  <si>
    <t>N/A</t>
  </si>
  <si>
    <t>Model Yr Factor</t>
  </si>
  <si>
    <t>Symbol</t>
  </si>
  <si>
    <t>Symbol Factor</t>
  </si>
  <si>
    <t>BI/CSL Limits</t>
  </si>
  <si>
    <t>no coverage</t>
  </si>
  <si>
    <t>PIP Limits</t>
  </si>
  <si>
    <t>PD Limit</t>
  </si>
  <si>
    <t>Comp. Ded.</t>
  </si>
  <si>
    <t>UM Limits</t>
  </si>
  <si>
    <t>Coll Ded.</t>
  </si>
  <si>
    <t>----------</t>
  </si>
  <si>
    <t>Basic Prop. Dmg. Base Rate</t>
  </si>
  <si>
    <t>Basic PIP Base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</si>
</sst>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164" formatCode="m/d/yy\ h:mm\ AM/PM"/>
    <numFmt numFmtId="165" formatCode="&quot;$&quot;#,##0"/>
    <numFmt numFmtId="166" formatCode="00000"/>
    <numFmt numFmtId="167" formatCode="0000"/>
    <numFmt numFmtId="168" formatCode="&quot;$&quot;#,##0.00"/>
    <numFmt numFmtId="169" formatCode="0.000"/>
  </numFmts>
  <fonts count="35">
    <font>
      <sz val="12"/>
      <name val="Arial"/>
    </font>
    <font>
      <sz val="10"/>
      <name val="Arial"/>
      <family val="2"/>
    </font>
    <font>
      <sz val="12"/>
      <color indexed="8"/>
      <name val="Univers"/>
      <family val="2"/>
    </font>
    <font>
      <sz val="12"/>
      <name val="Univers"/>
      <family val="2"/>
    </font>
    <font>
      <b/>
      <sz val="12"/>
      <name val="Univers"/>
      <family val="2"/>
    </font>
    <font>
      <b/>
      <sz val="12"/>
      <color indexed="10"/>
      <name val="Univers"/>
      <family val="2"/>
    </font>
    <font>
      <b/>
      <sz val="12"/>
      <color indexed="8"/>
      <name val="Univers"/>
      <family val="2"/>
    </font>
    <font>
      <b/>
      <sz val="14"/>
      <name val="Bookman Old Style"/>
      <family val="1"/>
    </font>
    <font>
      <b/>
      <sz val="14"/>
      <name val="SWISS"/>
    </font>
    <font>
      <sz val="10"/>
      <name val="SWISS"/>
    </font>
    <font>
      <sz val="12"/>
      <name val="SWISS"/>
    </font>
    <font>
      <sz val="16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2"/>
      <color indexed="12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sz val="12"/>
      <color indexed="12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sz val="12"/>
      <color indexed="12"/>
      <name val="Univers"/>
      <family val="2"/>
    </font>
    <font>
      <sz val="12"/>
      <color indexed="9"/>
      <name val="Univers"/>
      <family val="2"/>
    </font>
    <font>
      <sz val="8"/>
      <color indexed="8"/>
      <name val="Univers"/>
      <family val="2"/>
    </font>
    <font>
      <sz val="8"/>
      <color indexed="9"/>
      <name val="Univers"/>
      <family val="2"/>
    </font>
    <font>
      <b/>
      <u/>
      <sz val="12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sz val="12"/>
      <color indexed="16"/>
      <name val="Arial"/>
      <family val="2"/>
    </font>
    <font>
      <i/>
      <sz val="10"/>
      <color indexed="12"/>
      <name val="Arial"/>
      <family val="2"/>
    </font>
    <font>
      <b/>
      <u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8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83">
    <xf numFmtId="0" fontId="0" fillId="0" borderId="0" xfId="0"/>
    <xf numFmtId="0" fontId="2" fillId="0" borderId="1" xfId="0" applyFont="1" applyBorder="1" applyProtection="1"/>
    <xf numFmtId="0" fontId="3" fillId="0" borderId="0" xfId="0" applyFont="1"/>
    <xf numFmtId="0" fontId="2" fillId="0" borderId="2" xfId="0" applyFont="1" applyBorder="1" applyProtection="1"/>
    <xf numFmtId="0" fontId="2" fillId="0" borderId="0" xfId="0" applyFont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6" xfId="0" quotePrefix="1" applyFont="1" applyBorder="1" applyProtection="1"/>
    <xf numFmtId="0" fontId="2" fillId="0" borderId="7" xfId="0" applyFont="1" applyBorder="1" applyProtection="1"/>
    <xf numFmtId="0" fontId="2" fillId="0" borderId="2" xfId="0" quotePrefix="1" applyFont="1" applyBorder="1" applyProtection="1"/>
    <xf numFmtId="0" fontId="4" fillId="0" borderId="0" xfId="0" quotePrefix="1" applyFont="1"/>
    <xf numFmtId="164" fontId="4" fillId="0" borderId="0" xfId="0" applyNumberFormat="1" applyFont="1"/>
    <xf numFmtId="0" fontId="5" fillId="0" borderId="0" xfId="0" applyFont="1"/>
    <xf numFmtId="0" fontId="4" fillId="0" borderId="0" xfId="0" applyFont="1"/>
    <xf numFmtId="0" fontId="6" fillId="0" borderId="0" xfId="0" applyFont="1" applyProtection="1"/>
    <xf numFmtId="0" fontId="6" fillId="0" borderId="4" xfId="0" applyFont="1" applyBorder="1" applyProtection="1"/>
    <xf numFmtId="0" fontId="6" fillId="0" borderId="5" xfId="0" applyFont="1" applyBorder="1" applyProtection="1"/>
    <xf numFmtId="0" fontId="6" fillId="0" borderId="2" xfId="0" applyFont="1" applyBorder="1" applyProtection="1"/>
    <xf numFmtId="0" fontId="7" fillId="0" borderId="0" xfId="0" applyFont="1" applyBorder="1" applyAlignment="1" applyProtection="1">
      <alignment horizontal="center"/>
    </xf>
    <xf numFmtId="0" fontId="8" fillId="0" borderId="0" xfId="0" applyFont="1"/>
    <xf numFmtId="0" fontId="0" fillId="0" borderId="8" xfId="0" applyBorder="1" applyAlignment="1" applyProtection="1">
      <alignment horizontal="center"/>
    </xf>
    <xf numFmtId="0" fontId="0" fillId="0" borderId="0" xfId="0" applyProtection="1"/>
    <xf numFmtId="0" fontId="9" fillId="0" borderId="9" xfId="0" applyFont="1" applyBorder="1" applyAlignment="1" applyProtection="1">
      <alignment horizontal="center"/>
    </xf>
    <xf numFmtId="0" fontId="0" fillId="0" borderId="0" xfId="0" applyAlignment="1">
      <alignment horizontal="centerContinuous"/>
    </xf>
    <xf numFmtId="0" fontId="7" fillId="0" borderId="0" xfId="0" applyFont="1" applyBorder="1" applyAlignment="1" applyProtection="1">
      <alignment horizontal="centerContinuous"/>
    </xf>
    <xf numFmtId="0" fontId="1" fillId="0" borderId="0" xfId="1"/>
    <xf numFmtId="0" fontId="13" fillId="0" borderId="0" xfId="2" applyFont="1"/>
    <xf numFmtId="0" fontId="15" fillId="0" borderId="0" xfId="2" applyFont="1"/>
    <xf numFmtId="0" fontId="0" fillId="0" borderId="7" xfId="0" applyBorder="1" applyAlignment="1" applyProtection="1">
      <alignment horizontal="centerContinuous"/>
    </xf>
    <xf numFmtId="0" fontId="7" fillId="0" borderId="7" xfId="0" applyFont="1" applyBorder="1" applyAlignment="1" applyProtection="1">
      <alignment horizontal="centerContinuous"/>
    </xf>
    <xf numFmtId="0" fontId="0" fillId="0" borderId="10" xfId="0" applyBorder="1" applyAlignment="1" applyProtection="1">
      <alignment horizontal="centerContinuous"/>
    </xf>
    <xf numFmtId="0" fontId="7" fillId="0" borderId="1" xfId="0" applyFont="1" applyBorder="1" applyAlignment="1" applyProtection="1">
      <alignment horizontal="centerContinuous"/>
    </xf>
    <xf numFmtId="0" fontId="0" fillId="0" borderId="1" xfId="0" applyBorder="1" applyAlignment="1" applyProtection="1">
      <alignment horizontal="centerContinuous"/>
    </xf>
    <xf numFmtId="0" fontId="0" fillId="0" borderId="11" xfId="0" applyBorder="1" applyAlignment="1" applyProtection="1">
      <alignment horizontal="centerContinuous"/>
    </xf>
    <xf numFmtId="168" fontId="2" fillId="0" borderId="7" xfId="0" applyNumberFormat="1" applyFont="1" applyBorder="1" applyProtection="1"/>
    <xf numFmtId="168" fontId="2" fillId="0" borderId="12" xfId="0" applyNumberFormat="1" applyFont="1" applyBorder="1" applyProtection="1"/>
    <xf numFmtId="0" fontId="15" fillId="0" borderId="13" xfId="2" applyFont="1" applyBorder="1" applyAlignment="1">
      <alignment horizontal="center"/>
    </xf>
    <xf numFmtId="0" fontId="15" fillId="0" borderId="14" xfId="2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0" fillId="0" borderId="0" xfId="0" applyFill="1"/>
    <xf numFmtId="0" fontId="18" fillId="0" borderId="16" xfId="1" applyFont="1" applyBorder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17" xfId="0" applyFont="1" applyBorder="1" applyProtection="1"/>
    <xf numFmtId="4" fontId="2" fillId="0" borderId="0" xfId="0" applyNumberFormat="1" applyFont="1" applyProtection="1"/>
    <xf numFmtId="4" fontId="2" fillId="0" borderId="18" xfId="0" applyNumberFormat="1" applyFont="1" applyBorder="1" applyProtection="1"/>
    <xf numFmtId="168" fontId="2" fillId="0" borderId="4" xfId="0" applyNumberFormat="1" applyFont="1" applyBorder="1" applyProtection="1"/>
    <xf numFmtId="168" fontId="2" fillId="0" borderId="5" xfId="0" applyNumberFormat="1" applyFont="1" applyBorder="1" applyProtection="1"/>
    <xf numFmtId="0" fontId="2" fillId="0" borderId="3" xfId="0" quotePrefix="1" applyFont="1" applyBorder="1" applyProtection="1"/>
    <xf numFmtId="0" fontId="6" fillId="0" borderId="3" xfId="0" quotePrefix="1" applyFont="1" applyBorder="1" applyProtection="1"/>
    <xf numFmtId="4" fontId="2" fillId="0" borderId="21" xfId="0" quotePrefix="1" applyNumberFormat="1" applyFont="1" applyBorder="1" applyAlignment="1" applyProtection="1">
      <alignment horizontal="right"/>
    </xf>
    <xf numFmtId="2" fontId="2" fillId="0" borderId="21" xfId="0" quotePrefix="1" applyNumberFormat="1" applyFont="1" applyBorder="1" applyAlignment="1" applyProtection="1">
      <alignment horizontal="right"/>
    </xf>
    <xf numFmtId="168" fontId="2" fillId="0" borderId="22" xfId="0" applyNumberFormat="1" applyFont="1" applyBorder="1" applyProtection="1"/>
    <xf numFmtId="168" fontId="2" fillId="0" borderId="23" xfId="0" applyNumberFormat="1" applyFont="1" applyBorder="1" applyProtection="1"/>
    <xf numFmtId="0" fontId="19" fillId="0" borderId="0" xfId="0" applyFont="1"/>
    <xf numFmtId="0" fontId="0" fillId="0" borderId="24" xfId="0" applyBorder="1"/>
    <xf numFmtId="0" fontId="0" fillId="0" borderId="24" xfId="0" applyNumberFormat="1" applyBorder="1" applyAlignment="1">
      <alignment horizontal="left"/>
    </xf>
    <xf numFmtId="0" fontId="20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" fillId="0" borderId="0" xfId="1" applyFont="1"/>
    <xf numFmtId="0" fontId="1" fillId="0" borderId="0" xfId="1" applyBorder="1"/>
    <xf numFmtId="1" fontId="14" fillId="0" borderId="24" xfId="2" applyNumberFormat="1" applyFont="1" applyFill="1" applyBorder="1" applyAlignment="1"/>
    <xf numFmtId="0" fontId="12" fillId="0" borderId="0" xfId="0" applyFont="1"/>
    <xf numFmtId="0" fontId="11" fillId="0" borderId="0" xfId="1" applyFont="1" applyAlignment="1">
      <alignment horizontal="centerContinuous"/>
    </xf>
    <xf numFmtId="0" fontId="12" fillId="0" borderId="0" xfId="1" applyFont="1" applyAlignment="1">
      <alignment horizontal="centerContinuous"/>
    </xf>
    <xf numFmtId="0" fontId="6" fillId="0" borderId="0" xfId="0" applyFont="1" applyBorder="1" applyAlignment="1" applyProtection="1">
      <alignment horizontal="center"/>
    </xf>
    <xf numFmtId="2" fontId="2" fillId="0" borderId="0" xfId="0" quotePrefix="1" applyNumberFormat="1" applyFont="1" applyBorder="1" applyAlignment="1" applyProtection="1">
      <alignment horizontal="center"/>
    </xf>
    <xf numFmtId="2" fontId="2" fillId="0" borderId="0" xfId="0" applyNumberFormat="1" applyFont="1" applyBorder="1" applyAlignment="1" applyProtection="1">
      <alignment horizontal="center"/>
    </xf>
    <xf numFmtId="1" fontId="2" fillId="0" borderId="0" xfId="0" applyNumberFormat="1" applyFont="1" applyAlignment="1" applyProtection="1">
      <alignment horizontal="center"/>
    </xf>
    <xf numFmtId="0" fontId="22" fillId="0" borderId="0" xfId="0" applyFont="1" applyProtection="1"/>
    <xf numFmtId="0" fontId="2" fillId="0" borderId="25" xfId="0" applyFont="1" applyBorder="1" applyProtection="1"/>
    <xf numFmtId="168" fontId="2" fillId="0" borderId="25" xfId="0" applyNumberFormat="1" applyFont="1" applyBorder="1" applyProtection="1"/>
    <xf numFmtId="0" fontId="2" fillId="0" borderId="26" xfId="0" quotePrefix="1" applyFont="1" applyBorder="1" applyProtection="1"/>
    <xf numFmtId="168" fontId="2" fillId="0" borderId="27" xfId="0" applyNumberFormat="1" applyFont="1" applyBorder="1" applyProtection="1"/>
    <xf numFmtId="0" fontId="22" fillId="0" borderId="28" xfId="0" applyFont="1" applyBorder="1" applyProtection="1"/>
    <xf numFmtId="0" fontId="6" fillId="0" borderId="0" xfId="0" applyFont="1" applyBorder="1" applyProtection="1"/>
    <xf numFmtId="0" fontId="6" fillId="0" borderId="18" xfId="0" applyFont="1" applyBorder="1" applyProtection="1"/>
    <xf numFmtId="0" fontId="2" fillId="0" borderId="20" xfId="0" applyFont="1" applyBorder="1" applyProtection="1"/>
    <xf numFmtId="168" fontId="2" fillId="0" borderId="20" xfId="0" applyNumberFormat="1" applyFont="1" applyBorder="1" applyProtection="1"/>
    <xf numFmtId="0" fontId="2" fillId="0" borderId="29" xfId="0" applyFont="1" applyBorder="1" applyProtection="1"/>
    <xf numFmtId="0" fontId="2" fillId="0" borderId="30" xfId="0" quotePrefix="1" applyFont="1" applyBorder="1" applyProtection="1"/>
    <xf numFmtId="0" fontId="23" fillId="0" borderId="31" xfId="0" applyFont="1" applyBorder="1" applyProtection="1"/>
    <xf numFmtId="0" fontId="24" fillId="0" borderId="32" xfId="0" applyFont="1" applyBorder="1" applyProtection="1"/>
    <xf numFmtId="0" fontId="23" fillId="0" borderId="3" xfId="0" applyFont="1" applyBorder="1" applyProtection="1"/>
    <xf numFmtId="0" fontId="1" fillId="0" borderId="0" xfId="1" applyAlignment="1">
      <alignment horizontal="centerContinuous"/>
    </xf>
    <xf numFmtId="0" fontId="24" fillId="0" borderId="0" xfId="0" applyFont="1" applyProtection="1"/>
    <xf numFmtId="4" fontId="2" fillId="0" borderId="33" xfId="0" quotePrefix="1" applyNumberFormat="1" applyFont="1" applyBorder="1" applyAlignment="1" applyProtection="1">
      <alignment horizontal="right"/>
    </xf>
    <xf numFmtId="0" fontId="2" fillId="0" borderId="34" xfId="0" applyFont="1" applyBorder="1" applyProtection="1"/>
    <xf numFmtId="4" fontId="2" fillId="0" borderId="35" xfId="0" applyNumberFormat="1" applyFont="1" applyBorder="1" applyProtection="1"/>
    <xf numFmtId="0" fontId="0" fillId="0" borderId="0" xfId="0" applyBorder="1"/>
    <xf numFmtId="168" fontId="2" fillId="0" borderId="36" xfId="0" applyNumberFormat="1" applyFont="1" applyBorder="1" applyProtection="1"/>
    <xf numFmtId="0" fontId="23" fillId="0" borderId="0" xfId="0" applyFont="1" applyProtection="1"/>
    <xf numFmtId="0" fontId="22" fillId="0" borderId="4" xfId="0" applyFont="1" applyBorder="1" applyProtection="1"/>
    <xf numFmtId="167" fontId="0" fillId="0" borderId="24" xfId="0" applyNumberFormat="1" applyBorder="1"/>
    <xf numFmtId="166" fontId="0" fillId="0" borderId="24" xfId="0" applyNumberFormat="1" applyBorder="1"/>
    <xf numFmtId="0" fontId="7" fillId="0" borderId="37" xfId="0" quotePrefix="1" applyFont="1" applyBorder="1" applyAlignment="1" applyProtection="1">
      <alignment horizontal="centerContinuous"/>
    </xf>
    <xf numFmtId="0" fontId="7" fillId="0" borderId="38" xfId="0" applyFont="1" applyBorder="1" applyAlignment="1" applyProtection="1">
      <alignment horizontal="centerContinuous"/>
    </xf>
    <xf numFmtId="0" fontId="25" fillId="0" borderId="0" xfId="0" applyFont="1" applyAlignment="1">
      <alignment horizontal="centerContinuous"/>
    </xf>
    <xf numFmtId="0" fontId="0" fillId="0" borderId="0" xfId="0" quotePrefix="1"/>
    <xf numFmtId="4" fontId="26" fillId="0" borderId="0" xfId="1" applyNumberFormat="1" applyFont="1" applyBorder="1" applyAlignment="1">
      <alignment horizontal="center"/>
    </xf>
    <xf numFmtId="4" fontId="26" fillId="0" borderId="24" xfId="1" applyNumberFormat="1" applyFont="1" applyBorder="1" applyAlignment="1">
      <alignment horizontal="center"/>
    </xf>
    <xf numFmtId="0" fontId="2" fillId="0" borderId="40" xfId="0" applyFont="1" applyBorder="1" applyProtection="1"/>
    <xf numFmtId="0" fontId="2" fillId="0" borderId="41" xfId="0" applyFont="1" applyBorder="1" applyProtection="1"/>
    <xf numFmtId="0" fontId="3" fillId="0" borderId="0" xfId="0" applyFont="1" applyAlignment="1"/>
    <xf numFmtId="0" fontId="4" fillId="0" borderId="0" xfId="0" applyFont="1" applyAlignment="1"/>
    <xf numFmtId="0" fontId="22" fillId="0" borderId="35" xfId="0" applyFont="1" applyBorder="1" applyProtection="1"/>
    <xf numFmtId="168" fontId="2" fillId="0" borderId="42" xfId="0" applyNumberFormat="1" applyFont="1" applyBorder="1" applyProtection="1"/>
    <xf numFmtId="0" fontId="27" fillId="0" borderId="43" xfId="1" applyFont="1" applyBorder="1" applyAlignment="1">
      <alignment horizontal="center"/>
    </xf>
    <xf numFmtId="0" fontId="27" fillId="0" borderId="44" xfId="1" applyFont="1" applyBorder="1" applyAlignment="1">
      <alignment horizontal="center"/>
    </xf>
    <xf numFmtId="0" fontId="18" fillId="0" borderId="15" xfId="1" applyFont="1" applyBorder="1" applyAlignment="1">
      <alignment horizontal="center"/>
    </xf>
    <xf numFmtId="14" fontId="17" fillId="0" borderId="24" xfId="0" applyNumberFormat="1" applyFont="1" applyBorder="1" applyAlignment="1">
      <alignment horizontal="right"/>
    </xf>
    <xf numFmtId="1" fontId="3" fillId="0" borderId="21" xfId="0" applyNumberFormat="1" applyFont="1" applyBorder="1" applyAlignment="1" applyProtection="1">
      <alignment horizontal="center"/>
    </xf>
    <xf numFmtId="2" fontId="2" fillId="0" borderId="0" xfId="0" applyNumberFormat="1" applyFont="1" applyBorder="1" applyAlignment="1" applyProtection="1">
      <alignment horizontal="left"/>
    </xf>
    <xf numFmtId="0" fontId="0" fillId="0" borderId="0" xfId="0" applyBorder="1" applyAlignment="1">
      <alignment horizontal="right"/>
    </xf>
    <xf numFmtId="0" fontId="28" fillId="0" borderId="0" xfId="0" applyFont="1" applyBorder="1" applyAlignment="1">
      <alignment horizontal="right"/>
    </xf>
    <xf numFmtId="2" fontId="2" fillId="0" borderId="21" xfId="0" applyNumberFormat="1" applyFont="1" applyBorder="1" applyAlignment="1" applyProtection="1">
      <alignment horizontal="right"/>
    </xf>
    <xf numFmtId="0" fontId="29" fillId="0" borderId="44" xfId="1" applyFont="1" applyBorder="1" applyAlignment="1">
      <alignment horizontal="center"/>
    </xf>
    <xf numFmtId="168" fontId="12" fillId="0" borderId="9" xfId="0" applyNumberFormat="1" applyFont="1" applyBorder="1" applyAlignment="1" applyProtection="1">
      <alignment horizontal="right"/>
    </xf>
    <xf numFmtId="0" fontId="2" fillId="0" borderId="0" xfId="0" quotePrefix="1" applyFont="1" applyBorder="1" applyProtection="1"/>
    <xf numFmtId="2" fontId="2" fillId="0" borderId="33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" fontId="2" fillId="0" borderId="33" xfId="0" applyNumberFormat="1" applyFont="1" applyBorder="1" applyAlignment="1" applyProtection="1">
      <alignment horizontal="right"/>
    </xf>
    <xf numFmtId="2" fontId="2" fillId="0" borderId="45" xfId="0" applyNumberFormat="1" applyFont="1" applyBorder="1" applyAlignment="1" applyProtection="1">
      <alignment horizontal="right"/>
    </xf>
    <xf numFmtId="168" fontId="2" fillId="0" borderId="46" xfId="0" applyNumberFormat="1" applyFont="1" applyBorder="1" applyProtection="1"/>
    <xf numFmtId="0" fontId="24" fillId="0" borderId="5" xfId="0" applyFont="1" applyBorder="1" applyProtection="1"/>
    <xf numFmtId="0" fontId="24" fillId="0" borderId="18" xfId="0" applyFont="1" applyBorder="1" applyProtection="1"/>
    <xf numFmtId="168" fontId="2" fillId="0" borderId="47" xfId="0" applyNumberFormat="1" applyFont="1" applyBorder="1" applyProtection="1"/>
    <xf numFmtId="0" fontId="22" fillId="0" borderId="48" xfId="0" applyFont="1" applyBorder="1" applyProtection="1"/>
    <xf numFmtId="2" fontId="2" fillId="0" borderId="45" xfId="0" quotePrefix="1" applyNumberFormat="1" applyFont="1" applyBorder="1" applyAlignment="1" applyProtection="1">
      <alignment horizontal="right"/>
    </xf>
    <xf numFmtId="2" fontId="3" fillId="0" borderId="21" xfId="0" applyNumberFormat="1" applyFont="1" applyBorder="1" applyAlignment="1" applyProtection="1">
      <alignment horizontal="center"/>
    </xf>
    <xf numFmtId="0" fontId="22" fillId="0" borderId="18" xfId="0" applyFont="1" applyBorder="1" applyProtection="1"/>
    <xf numFmtId="0" fontId="24" fillId="0" borderId="48" xfId="0" applyFont="1" applyBorder="1" applyProtection="1"/>
    <xf numFmtId="0" fontId="22" fillId="0" borderId="49" xfId="0" applyFont="1" applyBorder="1" applyProtection="1"/>
    <xf numFmtId="0" fontId="30" fillId="0" borderId="0" xfId="1" applyFont="1"/>
    <xf numFmtId="1" fontId="14" fillId="0" borderId="0" xfId="2" applyNumberFormat="1" applyFont="1" applyFill="1" applyBorder="1" applyAlignment="1"/>
    <xf numFmtId="167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0" fontId="3" fillId="0" borderId="50" xfId="0" applyFont="1" applyBorder="1" applyAlignment="1" applyProtection="1">
      <alignment horizontal="center"/>
    </xf>
    <xf numFmtId="0" fontId="3" fillId="0" borderId="21" xfId="0" applyNumberFormat="1" applyFont="1" applyBorder="1" applyAlignment="1" applyProtection="1">
      <alignment horizontal="center"/>
    </xf>
    <xf numFmtId="169" fontId="3" fillId="0" borderId="50" xfId="0" applyNumberFormat="1" applyFont="1" applyBorder="1" applyAlignment="1" applyProtection="1">
      <alignment horizontal="center"/>
    </xf>
    <xf numFmtId="169" fontId="3" fillId="0" borderId="21" xfId="0" applyNumberFormat="1" applyFont="1" applyBorder="1" applyAlignment="1" applyProtection="1">
      <alignment horizontal="center"/>
    </xf>
    <xf numFmtId="165" fontId="3" fillId="0" borderId="21" xfId="0" applyNumberFormat="1" applyFont="1" applyBorder="1" applyAlignment="1" applyProtection="1">
      <alignment horizontal="center"/>
    </xf>
    <xf numFmtId="0" fontId="13" fillId="0" borderId="24" xfId="2" applyFont="1" applyBorder="1" applyAlignment="1">
      <alignment horizontal="center"/>
    </xf>
    <xf numFmtId="3" fontId="3" fillId="0" borderId="21" xfId="0" applyNumberFormat="1" applyFont="1" applyBorder="1" applyAlignment="1" applyProtection="1">
      <alignment horizontal="center"/>
    </xf>
    <xf numFmtId="2" fontId="3" fillId="0" borderId="21" xfId="0" quotePrefix="1" applyNumberFormat="1" applyFont="1" applyBorder="1" applyAlignment="1" applyProtection="1">
      <alignment horizontal="right"/>
    </xf>
    <xf numFmtId="168" fontId="3" fillId="0" borderId="25" xfId="0" applyNumberFormat="1" applyFont="1" applyBorder="1" applyProtection="1"/>
    <xf numFmtId="168" fontId="3" fillId="0" borderId="7" xfId="0" applyNumberFormat="1" applyFont="1" applyBorder="1" applyProtection="1"/>
    <xf numFmtId="168" fontId="3" fillId="0" borderId="27" xfId="0" applyNumberFormat="1" applyFont="1" applyBorder="1" applyProtection="1"/>
    <xf numFmtId="4" fontId="3" fillId="0" borderId="21" xfId="0" quotePrefix="1" applyNumberFormat="1" applyFont="1" applyBorder="1" applyAlignment="1" applyProtection="1">
      <alignment horizontal="right"/>
    </xf>
    <xf numFmtId="49" fontId="17" fillId="0" borderId="44" xfId="0" applyNumberFormat="1" applyFont="1" applyBorder="1" applyAlignment="1">
      <alignment horizontal="right"/>
    </xf>
    <xf numFmtId="0" fontId="24" fillId="0" borderId="35" xfId="0" applyFont="1" applyBorder="1" applyProtection="1"/>
    <xf numFmtId="4" fontId="2" fillId="0" borderId="45" xfId="0" applyNumberFormat="1" applyFont="1" applyBorder="1" applyAlignment="1" applyProtection="1">
      <alignment horizontal="right"/>
    </xf>
    <xf numFmtId="4" fontId="2" fillId="0" borderId="21" xfId="0" quotePrefix="1" applyNumberFormat="1" applyFont="1" applyBorder="1" applyAlignment="1" applyProtection="1"/>
    <xf numFmtId="2" fontId="2" fillId="0" borderId="21" xfId="0" applyNumberFormat="1" applyFont="1" applyBorder="1" applyAlignment="1" applyProtection="1"/>
    <xf numFmtId="2" fontId="2" fillId="0" borderId="45" xfId="0" applyNumberFormat="1" applyFont="1" applyBorder="1" applyAlignment="1" applyProtection="1"/>
    <xf numFmtId="4" fontId="2" fillId="0" borderId="8" xfId="0" applyNumberFormat="1" applyFont="1" applyBorder="1" applyAlignment="1" applyProtection="1">
      <alignment horizontal="right"/>
    </xf>
    <xf numFmtId="4" fontId="3" fillId="0" borderId="8" xfId="0" applyNumberFormat="1" applyFont="1" applyBorder="1" applyAlignment="1" applyProtection="1">
      <alignment horizontal="right"/>
    </xf>
    <xf numFmtId="2" fontId="3" fillId="0" borderId="21" xfId="0" applyNumberFormat="1" applyFont="1" applyBorder="1" applyAlignment="1" applyProtection="1">
      <alignment horizontal="right"/>
    </xf>
    <xf numFmtId="4" fontId="3" fillId="0" borderId="21" xfId="0" applyNumberFormat="1" applyFont="1" applyBorder="1" applyAlignment="1" applyProtection="1">
      <alignment horizontal="right"/>
    </xf>
    <xf numFmtId="3" fontId="3" fillId="0" borderId="51" xfId="0" applyNumberFormat="1" applyFont="1" applyBorder="1" applyAlignment="1" applyProtection="1">
      <alignment horizontal="center"/>
    </xf>
    <xf numFmtId="0" fontId="18" fillId="0" borderId="0" xfId="1" applyFont="1"/>
    <xf numFmtId="49" fontId="3" fillId="0" borderId="21" xfId="0" applyNumberFormat="1" applyFont="1" applyBorder="1" applyAlignment="1" applyProtection="1">
      <alignment horizontal="center"/>
    </xf>
    <xf numFmtId="0" fontId="16" fillId="0" borderId="9" xfId="0" quotePrefix="1" applyFont="1" applyBorder="1" applyAlignment="1" applyProtection="1">
      <alignment horizontal="center" vertical="center"/>
    </xf>
    <xf numFmtId="0" fontId="22" fillId="0" borderId="0" xfId="0" applyFont="1" applyBorder="1" applyProtection="1"/>
    <xf numFmtId="4" fontId="2" fillId="0" borderId="53" xfId="0" applyNumberFormat="1" applyFont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/>
    <xf numFmtId="2" fontId="2" fillId="0" borderId="53" xfId="0" applyNumberFormat="1" applyFont="1" applyBorder="1" applyAlignment="1" applyProtection="1">
      <alignment horizontal="right"/>
    </xf>
    <xf numFmtId="4" fontId="2" fillId="0" borderId="37" xfId="0" applyNumberFormat="1" applyFont="1" applyBorder="1" applyAlignment="1" applyProtection="1">
      <alignment horizontal="right"/>
    </xf>
    <xf numFmtId="2" fontId="2" fillId="0" borderId="0" xfId="0" applyNumberFormat="1" applyFont="1" applyBorder="1" applyAlignment="1" applyProtection="1">
      <alignment horizontal="right"/>
    </xf>
    <xf numFmtId="168" fontId="2" fillId="0" borderId="0" xfId="0" applyNumberFormat="1" applyFont="1" applyBorder="1" applyProtection="1"/>
    <xf numFmtId="0" fontId="24" fillId="0" borderId="28" xfId="0" applyFont="1" applyBorder="1" applyProtection="1"/>
    <xf numFmtId="4" fontId="2" fillId="0" borderId="0" xfId="0" applyNumberFormat="1" applyFont="1" applyBorder="1" applyProtection="1"/>
    <xf numFmtId="4" fontId="2" fillId="0" borderId="0" xfId="0" applyNumberFormat="1" applyFont="1" applyBorder="1" applyAlignment="1" applyProtection="1">
      <alignment horizontal="right"/>
    </xf>
    <xf numFmtId="0" fontId="24" fillId="0" borderId="0" xfId="0" applyFont="1" applyBorder="1" applyProtection="1"/>
    <xf numFmtId="6" fontId="2" fillId="0" borderId="0" xfId="0" applyNumberFormat="1" applyFont="1" applyBorder="1" applyAlignment="1" applyProtection="1">
      <alignment horizontal="center"/>
    </xf>
    <xf numFmtId="0" fontId="16" fillId="0" borderId="0" xfId="0" quotePrefix="1" applyFont="1" applyBorder="1" applyAlignment="1" applyProtection="1">
      <alignment horizontal="center" vertical="center"/>
    </xf>
    <xf numFmtId="4" fontId="2" fillId="0" borderId="0" xfId="0" quotePrefix="1" applyNumberFormat="1" applyFont="1" applyBorder="1" applyAlignment="1" applyProtection="1">
      <alignment horizontal="right"/>
    </xf>
    <xf numFmtId="0" fontId="2" fillId="0" borderId="4" xfId="0" applyFont="1" applyBorder="1" applyAlignment="1" applyProtection="1">
      <alignment horizontal="center"/>
    </xf>
    <xf numFmtId="0" fontId="2" fillId="0" borderId="54" xfId="0" applyFont="1" applyBorder="1" applyAlignment="1" applyProtection="1">
      <alignment horizontal="center"/>
    </xf>
    <xf numFmtId="6" fontId="2" fillId="0" borderId="35" xfId="0" applyNumberFormat="1" applyFont="1" applyBorder="1" applyAlignment="1" applyProtection="1">
      <alignment horizontal="center"/>
    </xf>
    <xf numFmtId="0" fontId="2" fillId="0" borderId="55" xfId="0" applyFont="1" applyBorder="1" applyAlignment="1" applyProtection="1">
      <alignment horizontal="center"/>
    </xf>
    <xf numFmtId="2" fontId="2" fillId="0" borderId="44" xfId="0" applyNumberFormat="1" applyFont="1" applyBorder="1" applyAlignment="1" applyProtection="1">
      <alignment horizontal="right"/>
    </xf>
    <xf numFmtId="2" fontId="2" fillId="0" borderId="56" xfId="0" applyNumberFormat="1" applyFont="1" applyBorder="1" applyAlignment="1" applyProtection="1">
      <alignment horizontal="right"/>
    </xf>
    <xf numFmtId="4" fontId="2" fillId="0" borderId="7" xfId="0" applyNumberFormat="1" applyFont="1" applyBorder="1" applyAlignment="1" applyProtection="1">
      <alignment horizontal="right"/>
    </xf>
    <xf numFmtId="2" fontId="2" fillId="0" borderId="15" xfId="0" applyNumberFormat="1" applyFont="1" applyBorder="1" applyAlignment="1" applyProtection="1">
      <alignment horizontal="right"/>
    </xf>
    <xf numFmtId="2" fontId="2" fillId="0" borderId="24" xfId="0" applyNumberFormat="1" applyFont="1" applyBorder="1" applyAlignment="1" applyProtection="1">
      <alignment horizontal="right"/>
    </xf>
    <xf numFmtId="4" fontId="2" fillId="0" borderId="57" xfId="0" applyNumberFormat="1" applyFont="1" applyBorder="1" applyAlignment="1" applyProtection="1">
      <alignment horizontal="right"/>
    </xf>
    <xf numFmtId="2" fontId="2" fillId="0" borderId="58" xfId="0" applyNumberFormat="1" applyFont="1" applyBorder="1" applyAlignment="1" applyProtection="1">
      <alignment horizontal="right"/>
    </xf>
    <xf numFmtId="2" fontId="2" fillId="0" borderId="59" xfId="0" applyNumberFormat="1" applyFont="1" applyBorder="1" applyAlignment="1" applyProtection="1">
      <alignment horizontal="right"/>
    </xf>
    <xf numFmtId="2" fontId="2" fillId="0" borderId="60" xfId="0" applyNumberFormat="1" applyFont="1" applyBorder="1" applyAlignment="1" applyProtection="1">
      <alignment horizontal="right"/>
    </xf>
    <xf numFmtId="2" fontId="2" fillId="0" borderId="61" xfId="0" applyNumberFormat="1" applyFont="1" applyBorder="1" applyAlignment="1" applyProtection="1">
      <alignment horizontal="right"/>
    </xf>
    <xf numFmtId="2" fontId="2" fillId="0" borderId="37" xfId="0" applyNumberFormat="1" applyFont="1" applyBorder="1" applyAlignment="1" applyProtection="1">
      <alignment horizontal="right"/>
    </xf>
    <xf numFmtId="2" fontId="2" fillId="0" borderId="8" xfId="0" applyNumberFormat="1" applyFont="1" applyBorder="1" applyAlignment="1" applyProtection="1">
      <alignment horizontal="right"/>
    </xf>
    <xf numFmtId="2" fontId="2" fillId="0" borderId="62" xfId="0" applyNumberFormat="1" applyFont="1" applyBorder="1" applyAlignment="1" applyProtection="1">
      <alignment horizontal="right"/>
    </xf>
    <xf numFmtId="2" fontId="2" fillId="0" borderId="63" xfId="0" applyNumberFormat="1" applyFont="1" applyBorder="1" applyAlignment="1" applyProtection="1">
      <alignment horizontal="right"/>
    </xf>
    <xf numFmtId="2" fontId="2" fillId="0" borderId="64" xfId="0" applyNumberFormat="1" applyFont="1" applyBorder="1" applyAlignment="1" applyProtection="1">
      <alignment horizontal="right"/>
    </xf>
    <xf numFmtId="0" fontId="2" fillId="0" borderId="54" xfId="0" applyFont="1" applyBorder="1" applyProtection="1"/>
    <xf numFmtId="0" fontId="3" fillId="0" borderId="54" xfId="0" applyFont="1" applyBorder="1"/>
    <xf numFmtId="0" fontId="3" fillId="0" borderId="35" xfId="0" applyFont="1" applyBorder="1"/>
    <xf numFmtId="4" fontId="2" fillId="0" borderId="65" xfId="0" applyNumberFormat="1" applyFont="1" applyBorder="1" applyAlignment="1" applyProtection="1">
      <alignment horizontal="right"/>
    </xf>
    <xf numFmtId="2" fontId="2" fillId="0" borderId="65" xfId="0" applyNumberFormat="1" applyFont="1" applyBorder="1" applyAlignment="1" applyProtection="1">
      <alignment horizontal="right"/>
    </xf>
    <xf numFmtId="0" fontId="24" fillId="0" borderId="66" xfId="0" applyFont="1" applyBorder="1" applyProtection="1"/>
    <xf numFmtId="4" fontId="2" fillId="0" borderId="67" xfId="0" applyNumberFormat="1" applyFont="1" applyBorder="1" applyAlignment="1" applyProtection="1">
      <alignment horizontal="right"/>
    </xf>
    <xf numFmtId="2" fontId="2" fillId="0" borderId="67" xfId="0" applyNumberFormat="1" applyFont="1" applyBorder="1" applyAlignment="1" applyProtection="1">
      <alignment horizontal="right"/>
    </xf>
    <xf numFmtId="168" fontId="2" fillId="0" borderId="68" xfId="0" applyNumberFormat="1" applyFont="1" applyBorder="1" applyProtection="1"/>
    <xf numFmtId="168" fontId="2" fillId="0" borderId="69" xfId="0" applyNumberFormat="1" applyFont="1" applyBorder="1" applyProtection="1"/>
    <xf numFmtId="0" fontId="22" fillId="0" borderId="70" xfId="0" applyFont="1" applyBorder="1" applyProtection="1"/>
    <xf numFmtId="0" fontId="3" fillId="0" borderId="70" xfId="0" applyFont="1" applyBorder="1"/>
    <xf numFmtId="168" fontId="2" fillId="0" borderId="70" xfId="0" applyNumberFormat="1" applyFont="1" applyBorder="1" applyProtection="1"/>
    <xf numFmtId="2" fontId="2" fillId="0" borderId="71" xfId="0" applyNumberFormat="1" applyFont="1" applyBorder="1" applyAlignment="1" applyProtection="1">
      <alignment horizontal="right"/>
    </xf>
    <xf numFmtId="0" fontId="3" fillId="0" borderId="24" xfId="0" applyFont="1" applyBorder="1"/>
    <xf numFmtId="168" fontId="2" fillId="0" borderId="72" xfId="0" applyNumberFormat="1" applyFont="1" applyBorder="1" applyProtection="1"/>
    <xf numFmtId="168" fontId="2" fillId="0" borderId="73" xfId="0" applyNumberFormat="1" applyFont="1" applyBorder="1" applyProtection="1"/>
    <xf numFmtId="0" fontId="3" fillId="0" borderId="32" xfId="0" applyFont="1" applyBorder="1"/>
    <xf numFmtId="0" fontId="3" fillId="0" borderId="55" xfId="0" applyFont="1" applyBorder="1"/>
    <xf numFmtId="0" fontId="0" fillId="0" borderId="0" xfId="0" applyFill="1" applyAlignment="1">
      <alignment horizontal="centerContinuous"/>
    </xf>
    <xf numFmtId="0" fontId="7" fillId="0" borderId="0" xfId="0" applyFont="1" applyFill="1" applyBorder="1" applyAlignment="1" applyProtection="1">
      <alignment horizontal="center"/>
    </xf>
    <xf numFmtId="0" fontId="7" fillId="0" borderId="7" xfId="0" quotePrefix="1" applyFont="1" applyFill="1" applyBorder="1" applyAlignment="1" applyProtection="1">
      <alignment horizontal="centerContinuous"/>
    </xf>
    <xf numFmtId="0" fontId="0" fillId="0" borderId="1" xfId="0" applyFill="1" applyBorder="1" applyAlignment="1" applyProtection="1">
      <alignment horizontal="centerContinuous"/>
    </xf>
    <xf numFmtId="0" fontId="9" fillId="0" borderId="9" xfId="0" applyFont="1" applyFill="1" applyBorder="1" applyAlignment="1" applyProtection="1">
      <alignment horizontal="center"/>
    </xf>
    <xf numFmtId="168" fontId="12" fillId="0" borderId="9" xfId="0" applyNumberFormat="1" applyFont="1" applyFill="1" applyBorder="1" applyAlignment="1" applyProtection="1">
      <alignment horizontal="right"/>
    </xf>
    <xf numFmtId="168" fontId="2" fillId="0" borderId="76" xfId="0" applyNumberFormat="1" applyFont="1" applyBorder="1" applyProtection="1"/>
    <xf numFmtId="168" fontId="2" fillId="0" borderId="75" xfId="0" applyNumberFormat="1" applyFont="1" applyBorder="1" applyProtection="1"/>
    <xf numFmtId="168" fontId="2" fillId="0" borderId="74" xfId="0" applyNumberFormat="1" applyFont="1" applyBorder="1" applyProtection="1"/>
    <xf numFmtId="168" fontId="2" fillId="0" borderId="77" xfId="0" applyNumberFormat="1" applyFont="1" applyBorder="1" applyProtection="1"/>
    <xf numFmtId="4" fontId="2" fillId="0" borderId="54" xfId="0" applyNumberFormat="1" applyFont="1" applyBorder="1" applyProtection="1"/>
    <xf numFmtId="4" fontId="2" fillId="0" borderId="0" xfId="0" applyNumberFormat="1" applyFont="1" applyFill="1" applyBorder="1" applyProtection="1"/>
    <xf numFmtId="4" fontId="2" fillId="0" borderId="78" xfId="0" applyNumberFormat="1" applyFont="1" applyBorder="1" applyAlignment="1" applyProtection="1">
      <alignment horizontal="right"/>
    </xf>
    <xf numFmtId="2" fontId="2" fillId="0" borderId="78" xfId="0" applyNumberFormat="1" applyFont="1" applyBorder="1" applyAlignment="1" applyProtection="1">
      <alignment horizontal="right"/>
    </xf>
    <xf numFmtId="4" fontId="2" fillId="0" borderId="79" xfId="0" applyNumberFormat="1" applyFont="1" applyBorder="1" applyAlignment="1" applyProtection="1">
      <alignment horizontal="right"/>
    </xf>
    <xf numFmtId="4" fontId="2" fillId="0" borderId="80" xfId="0" applyNumberFormat="1" applyFont="1" applyBorder="1" applyAlignment="1" applyProtection="1">
      <alignment horizontal="right"/>
    </xf>
    <xf numFmtId="4" fontId="2" fillId="0" borderId="81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2" fontId="2" fillId="0" borderId="82" xfId="0" applyNumberFormat="1" applyFont="1" applyBorder="1" applyAlignment="1" applyProtection="1">
      <alignment horizontal="right"/>
    </xf>
    <xf numFmtId="2" fontId="2" fillId="0" borderId="83" xfId="0" applyNumberFormat="1" applyFont="1" applyBorder="1" applyAlignment="1" applyProtection="1">
      <alignment horizontal="right"/>
    </xf>
    <xf numFmtId="2" fontId="2" fillId="0" borderId="35" xfId="0" applyNumberFormat="1" applyFont="1" applyBorder="1" applyAlignment="1" applyProtection="1">
      <alignment horizontal="right"/>
    </xf>
    <xf numFmtId="2" fontId="2" fillId="0" borderId="84" xfId="0" applyNumberFormat="1" applyFont="1" applyBorder="1" applyAlignment="1" applyProtection="1">
      <alignment horizontal="right"/>
    </xf>
    <xf numFmtId="2" fontId="2" fillId="0" borderId="85" xfId="0" applyNumberFormat="1" applyFont="1" applyBorder="1" applyAlignment="1" applyProtection="1">
      <alignment horizontal="right"/>
    </xf>
    <xf numFmtId="168" fontId="2" fillId="0" borderId="86" xfId="0" applyNumberFormat="1" applyFont="1" applyBorder="1" applyProtection="1"/>
    <xf numFmtId="0" fontId="22" fillId="0" borderId="29" xfId="0" applyFont="1" applyBorder="1" applyProtection="1"/>
    <xf numFmtId="4" fontId="2" fillId="0" borderId="82" xfId="0" applyNumberFormat="1" applyFont="1" applyBorder="1" applyAlignment="1" applyProtection="1">
      <alignment horizontal="right"/>
    </xf>
    <xf numFmtId="168" fontId="2" fillId="0" borderId="87" xfId="0" applyNumberFormat="1" applyFont="1" applyBorder="1" applyProtection="1"/>
    <xf numFmtId="168" fontId="2" fillId="0" borderId="30" xfId="0" applyNumberFormat="1" applyFont="1" applyBorder="1" applyProtection="1"/>
    <xf numFmtId="168" fontId="2" fillId="0" borderId="88" xfId="0" applyNumberFormat="1" applyFont="1" applyBorder="1" applyProtection="1"/>
    <xf numFmtId="0" fontId="22" fillId="0" borderId="89" xfId="0" applyFont="1" applyBorder="1" applyProtection="1"/>
    <xf numFmtId="4" fontId="2" fillId="0" borderId="90" xfId="0" applyNumberFormat="1" applyFont="1" applyBorder="1" applyAlignment="1" applyProtection="1">
      <alignment horizontal="right"/>
    </xf>
    <xf numFmtId="2" fontId="2" fillId="0" borderId="91" xfId="0" applyNumberFormat="1" applyFont="1" applyBorder="1" applyAlignment="1" applyProtection="1">
      <alignment horizontal="right"/>
    </xf>
    <xf numFmtId="4" fontId="2" fillId="0" borderId="91" xfId="0" applyNumberFormat="1" applyFont="1" applyBorder="1" applyAlignment="1" applyProtection="1">
      <alignment horizontal="right"/>
    </xf>
    <xf numFmtId="4" fontId="2" fillId="0" borderId="92" xfId="0" applyNumberFormat="1" applyFont="1" applyBorder="1" applyAlignment="1" applyProtection="1">
      <alignment horizontal="right"/>
    </xf>
    <xf numFmtId="4" fontId="2" fillId="0" borderId="93" xfId="0" applyNumberFormat="1" applyFont="1" applyBorder="1" applyAlignment="1" applyProtection="1">
      <alignment horizontal="right"/>
    </xf>
    <xf numFmtId="2" fontId="2" fillId="0" borderId="94" xfId="0" applyNumberFormat="1" applyFont="1" applyBorder="1" applyAlignment="1" applyProtection="1">
      <alignment horizontal="right"/>
    </xf>
    <xf numFmtId="2" fontId="2" fillId="0" borderId="95" xfId="0" applyNumberFormat="1" applyFont="1" applyBorder="1" applyAlignment="1" applyProtection="1">
      <alignment horizontal="right"/>
    </xf>
    <xf numFmtId="168" fontId="2" fillId="0" borderId="96" xfId="0" applyNumberFormat="1" applyFont="1" applyBorder="1" applyProtection="1"/>
    <xf numFmtId="168" fontId="2" fillId="0" borderId="97" xfId="0" applyNumberFormat="1" applyFont="1" applyBorder="1" applyProtection="1"/>
    <xf numFmtId="0" fontId="22" fillId="0" borderId="13" xfId="0" applyFont="1" applyBorder="1" applyProtection="1"/>
    <xf numFmtId="0" fontId="22" fillId="0" borderId="98" xfId="0" applyFont="1" applyBorder="1" applyProtection="1"/>
    <xf numFmtId="4" fontId="2" fillId="0" borderId="94" xfId="0" applyNumberFormat="1" applyFont="1" applyBorder="1" applyAlignment="1" applyProtection="1">
      <alignment horizontal="right"/>
    </xf>
    <xf numFmtId="4" fontId="2" fillId="0" borderId="95" xfId="0" applyNumberFormat="1" applyFont="1" applyBorder="1" applyAlignment="1" applyProtection="1">
      <alignment horizontal="right"/>
    </xf>
    <xf numFmtId="168" fontId="2" fillId="0" borderId="99" xfId="0" applyNumberFormat="1" applyFont="1" applyBorder="1" applyProtection="1"/>
    <xf numFmtId="168" fontId="2" fillId="0" borderId="100" xfId="0" applyNumberFormat="1" applyFont="1" applyBorder="1" applyProtection="1"/>
    <xf numFmtId="168" fontId="2" fillId="0" borderId="101" xfId="0" applyNumberFormat="1" applyFont="1" applyBorder="1" applyProtection="1"/>
    <xf numFmtId="168" fontId="2" fillId="0" borderId="102" xfId="0" applyNumberFormat="1" applyFont="1" applyBorder="1" applyProtection="1"/>
    <xf numFmtId="2" fontId="2" fillId="0" borderId="103" xfId="0" applyNumberFormat="1" applyFont="1" applyBorder="1" applyAlignment="1" applyProtection="1">
      <alignment horizontal="right"/>
    </xf>
    <xf numFmtId="0" fontId="2" fillId="0" borderId="24" xfId="0" applyFont="1" applyBorder="1" applyProtection="1"/>
    <xf numFmtId="0" fontId="2" fillId="0" borderId="35" xfId="0" applyFont="1" applyBorder="1" applyAlignment="1" applyProtection="1">
      <alignment horizontal="center"/>
    </xf>
    <xf numFmtId="0" fontId="2" fillId="0" borderId="104" xfId="0" applyFont="1" applyBorder="1" applyProtection="1"/>
    <xf numFmtId="0" fontId="22" fillId="0" borderId="85" xfId="0" applyFont="1" applyBorder="1" applyProtection="1"/>
    <xf numFmtId="0" fontId="2" fillId="0" borderId="105" xfId="0" applyFont="1" applyBorder="1" applyProtection="1"/>
    <xf numFmtId="0" fontId="22" fillId="0" borderId="24" xfId="0" applyFont="1" applyBorder="1" applyProtection="1"/>
    <xf numFmtId="0" fontId="22" fillId="0" borderId="106" xfId="0" applyFont="1" applyBorder="1" applyProtection="1"/>
    <xf numFmtId="0" fontId="2" fillId="0" borderId="107" xfId="0" applyFont="1" applyBorder="1" applyProtection="1"/>
    <xf numFmtId="0" fontId="2" fillId="0" borderId="32" xfId="0" applyFont="1" applyBorder="1" applyAlignment="1" applyProtection="1">
      <alignment horizontal="center"/>
    </xf>
    <xf numFmtId="0" fontId="3" fillId="0" borderId="28" xfId="0" applyFont="1" applyBorder="1"/>
    <xf numFmtId="0" fontId="11" fillId="0" borderId="0" xfId="1" applyFont="1" applyFill="1" applyAlignment="1">
      <alignment horizontal="centerContinuous"/>
    </xf>
    <xf numFmtId="0" fontId="12" fillId="0" borderId="0" xfId="1" applyFont="1" applyFill="1" applyAlignment="1">
      <alignment horizontal="centerContinuous"/>
    </xf>
    <xf numFmtId="0" fontId="1" fillId="0" borderId="0" xfId="1" applyFill="1"/>
    <xf numFmtId="0" fontId="1" fillId="0" borderId="0" xfId="1" applyFill="1" applyBorder="1"/>
    <xf numFmtId="0" fontId="15" fillId="0" borderId="0" xfId="2" applyFont="1" applyFill="1"/>
    <xf numFmtId="0" fontId="1" fillId="0" borderId="0" xfId="1" applyFont="1" applyFill="1"/>
    <xf numFmtId="0" fontId="1" fillId="0" borderId="15" xfId="1" applyFont="1" applyFill="1" applyBorder="1" applyAlignment="1">
      <alignment horizontal="center"/>
    </xf>
    <xf numFmtId="4" fontId="26" fillId="0" borderId="24" xfId="2" applyNumberFormat="1" applyFont="1" applyFill="1" applyBorder="1" applyAlignment="1">
      <alignment horizontal="center"/>
    </xf>
    <xf numFmtId="0" fontId="1" fillId="0" borderId="0" xfId="1" applyFill="1" applyAlignment="1"/>
    <xf numFmtId="0" fontId="13" fillId="0" borderId="0" xfId="2" applyFont="1" applyFill="1" applyBorder="1"/>
    <xf numFmtId="0" fontId="13" fillId="0" borderId="0" xfId="2" applyFont="1" applyFill="1"/>
    <xf numFmtId="0" fontId="1" fillId="0" borderId="24" xfId="1" applyFill="1" applyBorder="1" applyAlignment="1"/>
    <xf numFmtId="0" fontId="15" fillId="0" borderId="0" xfId="2" applyFont="1" applyFill="1" applyAlignment="1"/>
    <xf numFmtId="4" fontId="26" fillId="0" borderId="24" xfId="1" applyNumberFormat="1" applyFont="1" applyFill="1" applyBorder="1" applyAlignment="1">
      <alignment horizontal="center"/>
    </xf>
    <xf numFmtId="4" fontId="2" fillId="0" borderId="108" xfId="0" applyNumberFormat="1" applyFont="1" applyBorder="1" applyAlignment="1" applyProtection="1">
      <alignment horizontal="right"/>
    </xf>
    <xf numFmtId="0" fontId="1" fillId="0" borderId="0" xfId="1" applyFill="1" applyAlignment="1">
      <alignment horizontal="centerContinuous"/>
    </xf>
    <xf numFmtId="167" fontId="14" fillId="0" borderId="0" xfId="2" applyNumberFormat="1" applyFont="1" applyFill="1" applyBorder="1" applyAlignment="1">
      <alignment horizontal="right"/>
    </xf>
    <xf numFmtId="166" fontId="14" fillId="0" borderId="0" xfId="2" applyNumberFormat="1" applyFont="1" applyFill="1" applyBorder="1" applyAlignment="1">
      <alignment horizontal="right"/>
    </xf>
    <xf numFmtId="4" fontId="3" fillId="0" borderId="33" xfId="0" applyNumberFormat="1" applyFont="1" applyBorder="1" applyAlignment="1" applyProtection="1">
      <alignment horizontal="right"/>
    </xf>
    <xf numFmtId="4" fontId="2" fillId="0" borderId="63" xfId="0" applyNumberFormat="1" applyFont="1" applyBorder="1" applyAlignment="1" applyProtection="1">
      <alignment horizontal="right"/>
    </xf>
    <xf numFmtId="4" fontId="2" fillId="0" borderId="109" xfId="0" applyNumberFormat="1" applyFont="1" applyBorder="1" applyAlignment="1" applyProtection="1">
      <alignment horizontal="right"/>
    </xf>
    <xf numFmtId="0" fontId="1" fillId="0" borderId="0" xfId="1" applyFill="1" applyBorder="1" applyAlignment="1"/>
    <xf numFmtId="0" fontId="1" fillId="0" borderId="59" xfId="1" applyFont="1" applyFill="1" applyBorder="1" applyAlignment="1">
      <alignment horizontal="center"/>
    </xf>
    <xf numFmtId="2" fontId="21" fillId="0" borderId="21" xfId="0" quotePrefix="1" applyNumberFormat="1" applyFont="1" applyBorder="1" applyAlignment="1" applyProtection="1">
      <alignment horizontal="right"/>
      <protection locked="0"/>
    </xf>
    <xf numFmtId="2" fontId="21" fillId="0" borderId="8" xfId="0" quotePrefix="1" applyNumberFormat="1" applyFont="1" applyBorder="1" applyAlignment="1" applyProtection="1">
      <alignment horizontal="right"/>
      <protection locked="0"/>
    </xf>
    <xf numFmtId="168" fontId="21" fillId="0" borderId="27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6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4" xfId="0" applyFont="1" applyBorder="1" applyAlignment="1" applyProtection="1">
      <alignment horizontal="center"/>
      <protection locked="0"/>
    </xf>
    <xf numFmtId="6" fontId="2" fillId="0" borderId="35" xfId="0" applyNumberFormat="1" applyFont="1" applyBorder="1" applyAlignment="1" applyProtection="1">
      <alignment horizontal="center"/>
      <protection locked="0"/>
    </xf>
    <xf numFmtId="0" fontId="2" fillId="0" borderId="55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35" xfId="0" applyFont="1" applyBorder="1" applyProtection="1">
      <protection locked="0"/>
    </xf>
    <xf numFmtId="0" fontId="2" fillId="0" borderId="54" xfId="0" applyFont="1" applyBorder="1" applyProtection="1">
      <protection locked="0"/>
    </xf>
    <xf numFmtId="0" fontId="3" fillId="0" borderId="54" xfId="0" applyFont="1" applyBorder="1" applyProtection="1">
      <protection locked="0"/>
    </xf>
    <xf numFmtId="0" fontId="3" fillId="0" borderId="55" xfId="0" applyFont="1" applyBorder="1" applyProtection="1">
      <protection locked="0"/>
    </xf>
    <xf numFmtId="2" fontId="3" fillId="0" borderId="21" xfId="0" quotePrefix="1" applyNumberFormat="1" applyFont="1" applyBorder="1" applyAlignment="1" applyProtection="1">
      <alignment horizontal="right"/>
      <protection locked="0"/>
    </xf>
    <xf numFmtId="167" fontId="14" fillId="0" borderId="24" xfId="2" applyNumberFormat="1" applyFont="1" applyBorder="1" applyAlignment="1" applyProtection="1">
      <alignment horizontal="right"/>
      <protection locked="0"/>
    </xf>
    <xf numFmtId="166" fontId="14" fillId="0" borderId="39" xfId="2" applyNumberFormat="1" applyFont="1" applyBorder="1" applyAlignment="1" applyProtection="1">
      <alignment horizontal="right"/>
      <protection locked="0"/>
    </xf>
    <xf numFmtId="0" fontId="14" fillId="0" borderId="24" xfId="2" applyFont="1" applyFill="1" applyBorder="1" applyAlignment="1" applyProtection="1">
      <alignment horizontal="left"/>
      <protection locked="0"/>
    </xf>
    <xf numFmtId="0" fontId="1" fillId="0" borderId="24" xfId="1" applyFill="1" applyBorder="1" applyProtection="1">
      <protection locked="0"/>
    </xf>
    <xf numFmtId="0" fontId="1" fillId="0" borderId="24" xfId="1" applyBorder="1" applyAlignment="1" applyProtection="1">
      <protection locked="0"/>
    </xf>
    <xf numFmtId="0" fontId="1" fillId="0" borderId="24" xfId="1" applyFill="1" applyBorder="1" applyAlignment="1" applyProtection="1">
      <protection locked="0"/>
    </xf>
    <xf numFmtId="0" fontId="14" fillId="0" borderId="24" xfId="2" applyFont="1" applyBorder="1" applyAlignment="1" applyProtection="1">
      <alignment horizontal="left"/>
      <protection locked="0"/>
    </xf>
    <xf numFmtId="0" fontId="15" fillId="0" borderId="24" xfId="2" applyFont="1" applyFill="1" applyBorder="1" applyProtection="1">
      <protection locked="0"/>
    </xf>
    <xf numFmtId="0" fontId="15" fillId="0" borderId="24" xfId="2" applyFont="1" applyBorder="1" applyProtection="1">
      <protection locked="0"/>
    </xf>
    <xf numFmtId="0" fontId="29" fillId="0" borderId="44" xfId="1" applyFont="1" applyBorder="1" applyAlignment="1" applyProtection="1">
      <alignment horizontal="center"/>
      <protection locked="0"/>
    </xf>
    <xf numFmtId="0" fontId="29" fillId="0" borderId="44" xfId="1" applyFont="1" applyFill="1" applyBorder="1" applyAlignment="1" applyProtection="1">
      <alignment horizontal="center"/>
      <protection locked="0"/>
    </xf>
    <xf numFmtId="0" fontId="29" fillId="0" borderId="56" xfId="1" applyFont="1" applyFill="1" applyBorder="1" applyAlignment="1" applyProtection="1">
      <alignment horizontal="center"/>
      <protection locked="0"/>
    </xf>
    <xf numFmtId="4" fontId="26" fillId="0" borderId="0" xfId="2" applyNumberFormat="1" applyFont="1" applyBorder="1" applyAlignment="1" applyProtection="1">
      <alignment horizontal="center"/>
      <protection locked="0"/>
    </xf>
    <xf numFmtId="4" fontId="26" fillId="0" borderId="24" xfId="2" applyNumberFormat="1" applyFont="1" applyBorder="1" applyAlignment="1" applyProtection="1">
      <alignment horizontal="center"/>
      <protection locked="0"/>
    </xf>
    <xf numFmtId="4" fontId="26" fillId="0" borderId="24" xfId="2" applyNumberFormat="1" applyFont="1" applyFill="1" applyBorder="1" applyAlignment="1" applyProtection="1">
      <alignment horizontal="center"/>
      <protection locked="0"/>
    </xf>
    <xf numFmtId="4" fontId="26" fillId="0" borderId="24" xfId="1" applyNumberFormat="1" applyFont="1" applyFill="1" applyBorder="1" applyAlignment="1" applyProtection="1">
      <alignment horizontal="center"/>
      <protection locked="0"/>
    </xf>
    <xf numFmtId="4" fontId="26" fillId="0" borderId="60" xfId="1" applyNumberFormat="1" applyFont="1" applyFill="1" applyBorder="1" applyAlignment="1" applyProtection="1">
      <alignment horizontal="center"/>
      <protection locked="0"/>
    </xf>
    <xf numFmtId="4" fontId="26" fillId="0" borderId="0" xfId="1" applyNumberFormat="1" applyFont="1" applyFill="1" applyBorder="1" applyAlignment="1" applyProtection="1">
      <alignment horizontal="center"/>
      <protection locked="0"/>
    </xf>
    <xf numFmtId="0" fontId="26" fillId="0" borderId="0" xfId="1" applyFont="1"/>
    <xf numFmtId="0" fontId="26" fillId="0" borderId="0" xfId="1" applyFont="1" applyFill="1"/>
    <xf numFmtId="0" fontId="26" fillId="0" borderId="0" xfId="1" applyFont="1" applyFill="1" applyAlignment="1"/>
    <xf numFmtId="0" fontId="26" fillId="0" borderId="0" xfId="1" applyFont="1" applyFill="1" applyBorder="1"/>
    <xf numFmtId="0" fontId="26" fillId="0" borderId="0" xfId="1" applyFont="1" applyBorder="1"/>
    <xf numFmtId="0" fontId="17" fillId="0" borderId="0" xfId="0" applyFont="1" applyAlignment="1">
      <alignment horizontal="right"/>
    </xf>
    <xf numFmtId="0" fontId="12" fillId="0" borderId="0" xfId="0" applyFont="1" applyBorder="1"/>
    <xf numFmtId="0" fontId="17" fillId="0" borderId="39" xfId="0" applyFont="1" applyBorder="1" applyProtection="1">
      <protection locked="0"/>
    </xf>
    <xf numFmtId="0" fontId="17" fillId="0" borderId="39" xfId="0" applyFont="1" applyFill="1" applyBorder="1" applyProtection="1">
      <protection locked="0"/>
    </xf>
    <xf numFmtId="0" fontId="21" fillId="0" borderId="50" xfId="0" applyFont="1" applyBorder="1" applyAlignment="1" applyProtection="1">
      <alignment horizontal="center"/>
      <protection locked="0"/>
    </xf>
    <xf numFmtId="169" fontId="21" fillId="0" borderId="50" xfId="0" applyNumberFormat="1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</xf>
    <xf numFmtId="0" fontId="21" fillId="0" borderId="4" xfId="0" applyFont="1" applyBorder="1" applyAlignment="1" applyProtection="1">
      <alignment horizontal="center"/>
    </xf>
    <xf numFmtId="0" fontId="21" fillId="0" borderId="34" xfId="0" applyFont="1" applyBorder="1" applyAlignment="1" applyProtection="1">
      <alignment horizontal="center"/>
    </xf>
    <xf numFmtId="0" fontId="21" fillId="0" borderId="21" xfId="0" applyNumberFormat="1" applyFont="1" applyBorder="1" applyAlignment="1" applyProtection="1">
      <alignment horizontal="center"/>
      <protection locked="0"/>
    </xf>
    <xf numFmtId="169" fontId="21" fillId="0" borderId="21" xfId="0" applyNumberFormat="1" applyFont="1" applyBorder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21" fillId="0" borderId="35" xfId="0" applyFont="1" applyBorder="1" applyAlignment="1" applyProtection="1">
      <alignment horizontal="center"/>
      <protection locked="0"/>
    </xf>
    <xf numFmtId="49" fontId="21" fillId="0" borderId="21" xfId="0" applyNumberFormat="1" applyFont="1" applyBorder="1" applyAlignment="1" applyProtection="1">
      <alignment horizontal="center"/>
      <protection locked="0"/>
    </xf>
    <xf numFmtId="3" fontId="21" fillId="0" borderId="61" xfId="0" applyNumberFormat="1" applyFont="1" applyBorder="1" applyAlignment="1" applyProtection="1">
      <alignment horizontal="center"/>
      <protection locked="0"/>
    </xf>
    <xf numFmtId="6" fontId="21" fillId="0" borderId="0" xfId="0" applyNumberFormat="1" applyFont="1" applyBorder="1" applyAlignment="1" applyProtection="1">
      <alignment horizontal="center"/>
      <protection locked="0"/>
    </xf>
    <xf numFmtId="3" fontId="21" fillId="0" borderId="21" xfId="0" applyNumberFormat="1" applyFont="1" applyBorder="1" applyAlignment="1" applyProtection="1">
      <alignment horizontal="center"/>
      <protection locked="0"/>
    </xf>
    <xf numFmtId="165" fontId="21" fillId="0" borderId="21" xfId="0" applyNumberFormat="1" applyFont="1" applyBorder="1" applyAlignment="1" applyProtection="1">
      <alignment horizontal="center"/>
      <protection locked="0"/>
    </xf>
    <xf numFmtId="1" fontId="21" fillId="0" borderId="21" xfId="0" applyNumberFormat="1" applyFont="1" applyBorder="1" applyAlignment="1" applyProtection="1">
      <alignment horizontal="center"/>
      <protection locked="0"/>
    </xf>
    <xf numFmtId="4" fontId="6" fillId="0" borderId="0" xfId="0" applyNumberFormat="1" applyFont="1" applyAlignment="1" applyProtection="1">
      <alignment horizontal="right"/>
    </xf>
    <xf numFmtId="4" fontId="6" fillId="0" borderId="0" xfId="0" applyNumberFormat="1" applyFont="1" applyBorder="1" applyAlignment="1" applyProtection="1">
      <alignment horizontal="right"/>
    </xf>
    <xf numFmtId="4" fontId="6" fillId="0" borderId="54" xfId="0" applyNumberFormat="1" applyFont="1" applyBorder="1" applyAlignment="1" applyProtection="1">
      <alignment horizontal="right"/>
    </xf>
    <xf numFmtId="0" fontId="6" fillId="0" borderId="19" xfId="0" applyFont="1" applyBorder="1" applyProtection="1"/>
    <xf numFmtId="0" fontId="6" fillId="0" borderId="20" xfId="0" applyFont="1" applyBorder="1" applyProtection="1"/>
    <xf numFmtId="168" fontId="6" fillId="0" borderId="20" xfId="0" applyNumberFormat="1" applyFont="1" applyBorder="1" applyAlignment="1" applyProtection="1">
      <alignment horizontal="right"/>
    </xf>
    <xf numFmtId="168" fontId="6" fillId="0" borderId="54" xfId="0" applyNumberFormat="1" applyFont="1" applyBorder="1" applyAlignment="1" applyProtection="1">
      <alignment horizontal="right"/>
    </xf>
    <xf numFmtId="168" fontId="6" fillId="0" borderId="75" xfId="0" applyNumberFormat="1" applyFont="1" applyBorder="1" applyAlignment="1" applyProtection="1">
      <alignment horizontal="right"/>
    </xf>
    <xf numFmtId="168" fontId="6" fillId="0" borderId="74" xfId="0" applyNumberFormat="1" applyFont="1" applyBorder="1" applyAlignment="1" applyProtection="1">
      <alignment horizontal="right"/>
    </xf>
    <xf numFmtId="0" fontId="21" fillId="0" borderId="0" xfId="0" applyFont="1" applyBorder="1" applyAlignment="1" applyProtection="1">
      <alignment horizontal="center"/>
    </xf>
    <xf numFmtId="4" fontId="3" fillId="0" borderId="21" xfId="0" quotePrefix="1" applyNumberFormat="1" applyFont="1" applyBorder="1" applyAlignment="1" applyProtection="1"/>
    <xf numFmtId="4" fontId="6" fillId="0" borderId="18" xfId="0" applyNumberFormat="1" applyFont="1" applyBorder="1" applyAlignment="1" applyProtection="1">
      <alignment horizontal="right"/>
    </xf>
    <xf numFmtId="168" fontId="6" fillId="0" borderId="23" xfId="0" applyNumberFormat="1" applyFont="1" applyBorder="1" applyAlignment="1" applyProtection="1">
      <alignment horizontal="right"/>
    </xf>
    <xf numFmtId="0" fontId="21" fillId="0" borderId="0" xfId="0" applyFont="1" applyBorder="1" applyProtection="1">
      <protection locked="0"/>
    </xf>
    <xf numFmtId="0" fontId="6" fillId="0" borderId="29" xfId="0" applyFont="1" applyBorder="1" applyProtection="1"/>
    <xf numFmtId="4" fontId="6" fillId="0" borderId="52" xfId="0" applyNumberFormat="1" applyFont="1" applyBorder="1" applyAlignment="1" applyProtection="1">
      <alignment horizontal="right"/>
    </xf>
    <xf numFmtId="2" fontId="3" fillId="0" borderId="21" xfId="0" applyNumberFormat="1" applyFont="1" applyBorder="1" applyProtection="1"/>
    <xf numFmtId="4" fontId="3" fillId="0" borderId="21" xfId="0" applyNumberFormat="1" applyFont="1" applyBorder="1" applyProtection="1"/>
    <xf numFmtId="0" fontId="21" fillId="0" borderId="0" xfId="0" applyFont="1" applyProtection="1"/>
    <xf numFmtId="3" fontId="21" fillId="0" borderId="0" xfId="0" applyNumberFormat="1" applyFont="1" applyBorder="1" applyAlignment="1" applyProtection="1">
      <alignment horizontal="center"/>
      <protection locked="0"/>
    </xf>
    <xf numFmtId="0" fontId="6" fillId="0" borderId="2" xfId="0" quotePrefix="1" applyFont="1" applyBorder="1" applyProtection="1"/>
    <xf numFmtId="0" fontId="1" fillId="2" borderId="0" xfId="1" applyFont="1" applyFill="1"/>
  </cellXfs>
  <cellStyles count="3">
    <cellStyle name="Normal" xfId="0" builtinId="0"/>
    <cellStyle name="Normal_A02_114" xfId="1"/>
    <cellStyle name="Normal_BiLimits" xfId="2"/>
  </cellStyles>
  <dxfs count="9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Start">
    <pageSetUpPr fitToPage="1"/>
  </sheetPr>
  <dimension ref="A1:O106"/>
  <sheetViews>
    <sheetView tabSelected="1" view="pageBreakPreview" topLeftCell="A34" zoomScale="85" zoomScaleNormal="100" zoomScaleSheetLayoutView="100" workbookViewId="0">
      <selection activeCell="I22" sqref="I22"/>
    </sheetView>
  </sheetViews>
  <sheetFormatPr defaultColWidth="7.08984375" defaultRowHeight="13.2"/>
  <cols>
    <col min="1" max="1" width="8.90625" style="29" customWidth="1"/>
    <col min="2" max="2" width="11.1796875" style="29" customWidth="1"/>
    <col min="3" max="3" width="10.81640625" style="29" customWidth="1"/>
    <col min="4" max="4" width="10.81640625" style="280" customWidth="1"/>
    <col min="5" max="5" width="10.6328125" style="280" customWidth="1"/>
    <col min="6" max="7" width="10.81640625" style="286" customWidth="1"/>
    <col min="8" max="11" width="10.81640625" style="280" customWidth="1"/>
    <col min="12" max="12" width="5.81640625" style="29" customWidth="1"/>
    <col min="13" max="14" width="10.81640625" style="280" customWidth="1"/>
    <col min="15" max="16384" width="7.08984375" style="29"/>
  </cols>
  <sheetData>
    <row r="1" spans="1:14" ht="20.399999999999999">
      <c r="A1" s="67" t="s">
        <v>0</v>
      </c>
      <c r="B1" s="67"/>
      <c r="C1" s="67"/>
      <c r="D1" s="278"/>
      <c r="E1" s="278"/>
      <c r="F1" s="278"/>
      <c r="G1" s="278"/>
      <c r="H1" s="278"/>
      <c r="I1" s="278"/>
      <c r="J1" s="278"/>
      <c r="K1" s="293"/>
      <c r="L1" s="88"/>
      <c r="M1" s="278"/>
      <c r="N1" s="278"/>
    </row>
    <row r="2" spans="1:14" ht="20.399999999999999">
      <c r="A2" s="67" t="s">
        <v>1</v>
      </c>
      <c r="B2" s="67"/>
      <c r="C2" s="67"/>
      <c r="D2" s="278"/>
      <c r="E2" s="278"/>
      <c r="F2" s="278"/>
      <c r="G2" s="278"/>
      <c r="H2" s="278"/>
      <c r="I2" s="278"/>
      <c r="J2" s="278"/>
      <c r="K2" s="293"/>
      <c r="L2" s="88"/>
      <c r="M2" s="278"/>
      <c r="N2" s="278"/>
    </row>
    <row r="3" spans="1:14" ht="15">
      <c r="A3" s="68" t="s">
        <v>2</v>
      </c>
      <c r="B3" s="68"/>
      <c r="C3" s="68"/>
      <c r="D3" s="279"/>
      <c r="E3" s="279"/>
      <c r="F3" s="279"/>
      <c r="G3" s="279"/>
      <c r="H3" s="279"/>
      <c r="I3" s="279"/>
      <c r="J3" s="279"/>
      <c r="K3" s="293"/>
      <c r="L3" s="88"/>
      <c r="M3" s="279"/>
      <c r="N3" s="279"/>
    </row>
    <row r="6" spans="1:14" ht="15.6">
      <c r="A6" s="30" t="s">
        <v>3</v>
      </c>
      <c r="B6" s="30"/>
      <c r="C6" s="65">
        <v>2016</v>
      </c>
      <c r="D6" s="138"/>
    </row>
    <row r="7" spans="1:14" ht="15.6">
      <c r="A7" s="30" t="s">
        <v>4</v>
      </c>
      <c r="B7" s="30"/>
      <c r="C7" s="318" t="s">
        <v>5</v>
      </c>
      <c r="D7" s="294"/>
      <c r="E7" s="281"/>
      <c r="F7" s="287" t="s">
        <v>6</v>
      </c>
      <c r="G7" s="287"/>
      <c r="H7" s="320" t="s">
        <v>7</v>
      </c>
      <c r="I7" s="321"/>
      <c r="J7" s="321"/>
      <c r="K7" s="321"/>
      <c r="L7" s="322"/>
      <c r="M7" s="323"/>
      <c r="N7" s="289"/>
    </row>
    <row r="8" spans="1:14" ht="15.6">
      <c r="A8" s="30" t="s">
        <v>8</v>
      </c>
      <c r="B8" s="30"/>
      <c r="C8" s="319" t="s">
        <v>5</v>
      </c>
      <c r="D8" s="295"/>
      <c r="F8" s="288" t="s">
        <v>9</v>
      </c>
      <c r="G8" s="288"/>
      <c r="H8" s="320" t="s">
        <v>10</v>
      </c>
      <c r="I8" s="321"/>
      <c r="J8" s="321"/>
      <c r="K8" s="321"/>
      <c r="L8" s="322"/>
      <c r="M8" s="323"/>
      <c r="N8" s="289"/>
    </row>
    <row r="9" spans="1:14" ht="15.6">
      <c r="A9" s="30"/>
      <c r="B9" s="30"/>
      <c r="C9" s="31"/>
      <c r="D9" s="282"/>
      <c r="E9" s="282"/>
    </row>
    <row r="10" spans="1:14" ht="15.6">
      <c r="A10" s="30"/>
      <c r="B10" s="30"/>
      <c r="C10" s="31"/>
      <c r="D10" s="282"/>
      <c r="E10" s="282"/>
    </row>
    <row r="11" spans="1:14" ht="15.6">
      <c r="A11" s="30" t="s">
        <v>11</v>
      </c>
      <c r="B11" s="30"/>
      <c r="C11" s="324" t="s">
        <v>12</v>
      </c>
      <c r="D11" s="320"/>
      <c r="E11" s="325"/>
      <c r="F11" s="323"/>
      <c r="G11" s="299"/>
      <c r="H11" s="288" t="s">
        <v>13</v>
      </c>
      <c r="I11" s="288"/>
      <c r="J11" s="288"/>
      <c r="K11" s="320" t="s">
        <v>14</v>
      </c>
      <c r="L11" s="326"/>
      <c r="M11" s="323"/>
      <c r="N11" s="323"/>
    </row>
    <row r="12" spans="1:14" ht="15.6">
      <c r="A12" s="30" t="s">
        <v>15</v>
      </c>
      <c r="B12" s="30"/>
      <c r="C12" s="324" t="s">
        <v>16</v>
      </c>
      <c r="D12" s="320"/>
      <c r="E12" s="325"/>
      <c r="F12" s="323"/>
      <c r="G12" s="299"/>
      <c r="H12" s="288" t="s">
        <v>17</v>
      </c>
      <c r="I12" s="288"/>
      <c r="J12" s="288"/>
      <c r="K12" s="320" t="s">
        <v>18</v>
      </c>
      <c r="L12" s="326"/>
      <c r="M12" s="323"/>
      <c r="N12" s="323"/>
    </row>
    <row r="13" spans="1:14" ht="15.6">
      <c r="A13" s="30" t="s">
        <v>19</v>
      </c>
      <c r="B13" s="30"/>
      <c r="C13" s="324" t="s">
        <v>20</v>
      </c>
      <c r="D13" s="320"/>
      <c r="E13" s="325"/>
      <c r="F13" s="323"/>
      <c r="G13" s="299"/>
      <c r="H13" s="288" t="s">
        <v>21</v>
      </c>
      <c r="I13" s="288"/>
      <c r="J13" s="288"/>
      <c r="K13" s="320" t="s">
        <v>22</v>
      </c>
      <c r="L13" s="326"/>
      <c r="M13" s="323"/>
      <c r="N13" s="323"/>
    </row>
    <row r="14" spans="1:14" ht="15.6">
      <c r="A14" s="30" t="s">
        <v>23</v>
      </c>
      <c r="B14" s="30"/>
      <c r="C14" s="324" t="s">
        <v>24</v>
      </c>
      <c r="D14" s="320"/>
      <c r="E14" s="325"/>
      <c r="F14" s="323"/>
      <c r="G14" s="299"/>
      <c r="H14" s="288" t="s">
        <v>25</v>
      </c>
      <c r="I14" s="288"/>
      <c r="J14" s="288"/>
      <c r="K14" s="320" t="s">
        <v>26</v>
      </c>
      <c r="L14" s="326"/>
      <c r="M14" s="323"/>
      <c r="N14" s="323"/>
    </row>
    <row r="15" spans="1:14" ht="15.6">
      <c r="A15" s="30"/>
      <c r="B15" s="30"/>
      <c r="C15" s="31"/>
      <c r="D15" s="282"/>
      <c r="E15" s="282"/>
      <c r="F15" s="290"/>
      <c r="G15" s="290"/>
      <c r="H15" s="282"/>
      <c r="I15" s="282"/>
    </row>
    <row r="16" spans="1:14">
      <c r="A16" s="63" t="s">
        <v>27</v>
      </c>
      <c r="B16" s="63"/>
      <c r="C16" s="63"/>
      <c r="D16" s="283"/>
      <c r="E16" s="283"/>
      <c r="F16" s="283"/>
      <c r="G16" s="283"/>
      <c r="H16" s="283"/>
      <c r="I16" s="283"/>
      <c r="J16" s="283"/>
      <c r="K16" s="283"/>
    </row>
    <row r="17" spans="1:11">
      <c r="A17" s="63" t="s">
        <v>28</v>
      </c>
      <c r="B17" s="63"/>
      <c r="C17" s="63"/>
      <c r="D17" s="283"/>
      <c r="E17" s="283"/>
      <c r="F17" s="283"/>
      <c r="G17" s="283"/>
      <c r="H17" s="283"/>
      <c r="I17" s="283"/>
      <c r="J17" s="283"/>
      <c r="K17" s="283"/>
    </row>
    <row r="18" spans="1:11">
      <c r="A18" s="63" t="str">
        <f>"premiums using new business guidelines effective October 1, 2016."</f>
        <v>premiums using new business guidelines effective October 1, 2016.</v>
      </c>
      <c r="B18" s="63"/>
      <c r="C18" s="63"/>
      <c r="D18" s="283"/>
      <c r="E18" s="283"/>
      <c r="F18" s="283"/>
      <c r="G18" s="283"/>
      <c r="H18" s="283"/>
      <c r="I18" s="283"/>
      <c r="J18" s="283"/>
      <c r="K18" s="283"/>
    </row>
    <row r="19" spans="1:11">
      <c r="A19" s="63"/>
      <c r="B19" s="63"/>
      <c r="C19" s="63"/>
      <c r="D19" s="283"/>
      <c r="E19" s="283"/>
      <c r="F19" s="283"/>
      <c r="G19" s="283"/>
      <c r="H19" s="283"/>
      <c r="I19" s="283"/>
      <c r="J19" s="283"/>
      <c r="K19" s="283"/>
    </row>
    <row r="20" spans="1:11" ht="15.6">
      <c r="A20" s="63" t="s">
        <v>29</v>
      </c>
      <c r="B20" s="63"/>
      <c r="C20" s="63"/>
      <c r="D20" s="283"/>
      <c r="E20" s="283"/>
      <c r="F20" s="283"/>
      <c r="G20" s="283"/>
      <c r="H20" s="283"/>
      <c r="I20" s="283"/>
      <c r="J20" s="283"/>
      <c r="K20" s="283"/>
    </row>
    <row r="21" spans="1:11">
      <c r="A21" s="283" t="str">
        <f>"no later than February 1, 2017.  Any questions regarding this survey should also be e-mailed to the same address given."</f>
        <v>no later than February 1, 2017.  Any questions regarding this survey should also be e-mailed to the same address given.</v>
      </c>
      <c r="B21" s="382"/>
      <c r="C21" s="63"/>
      <c r="D21" s="283"/>
      <c r="E21" s="283"/>
      <c r="F21" s="283"/>
      <c r="G21" s="283"/>
      <c r="H21" s="283"/>
      <c r="I21" s="283"/>
      <c r="J21" s="283"/>
      <c r="K21" s="283"/>
    </row>
    <row r="22" spans="1:11">
      <c r="A22" s="63"/>
      <c r="B22" s="63"/>
      <c r="C22" s="63"/>
      <c r="D22" s="283"/>
      <c r="E22" s="283"/>
      <c r="F22" s="283"/>
      <c r="G22" s="283"/>
      <c r="H22" s="283"/>
      <c r="I22" s="283"/>
      <c r="J22" s="283"/>
      <c r="K22" s="283"/>
    </row>
    <row r="23" spans="1:11">
      <c r="A23" s="63" t="s">
        <v>30</v>
      </c>
      <c r="B23" s="63"/>
      <c r="C23" s="63"/>
      <c r="D23" s="283"/>
      <c r="E23" s="283"/>
      <c r="F23" s="283"/>
      <c r="G23" s="283"/>
      <c r="H23" s="283"/>
      <c r="I23" s="283"/>
      <c r="J23" s="283"/>
      <c r="K23" s="283"/>
    </row>
    <row r="24" spans="1:11">
      <c r="A24" s="63" t="s">
        <v>31</v>
      </c>
      <c r="B24" s="63"/>
      <c r="C24" s="63"/>
      <c r="D24" s="283"/>
      <c r="E24" s="283"/>
      <c r="F24" s="283"/>
      <c r="G24" s="283"/>
      <c r="H24" s="283"/>
      <c r="I24" s="283"/>
      <c r="J24" s="283"/>
      <c r="K24" s="283"/>
    </row>
    <row r="25" spans="1:11">
      <c r="A25" s="63"/>
      <c r="B25" s="63"/>
      <c r="C25" s="63"/>
      <c r="D25" s="283"/>
      <c r="E25" s="283"/>
      <c r="F25" s="283"/>
      <c r="G25" s="283"/>
      <c r="H25" s="283"/>
      <c r="I25" s="283"/>
      <c r="J25" s="283"/>
      <c r="K25" s="283"/>
    </row>
    <row r="26" spans="1:11">
      <c r="A26" s="63" t="s">
        <v>32</v>
      </c>
      <c r="B26" s="63"/>
      <c r="C26" s="63"/>
      <c r="D26" s="283"/>
      <c r="E26" s="283"/>
      <c r="F26" s="283"/>
      <c r="G26" s="283"/>
      <c r="H26" s="283"/>
      <c r="I26" s="283"/>
      <c r="J26" s="283"/>
      <c r="K26" s="283"/>
    </row>
    <row r="27" spans="1:11">
      <c r="A27" s="63"/>
      <c r="B27" s="63"/>
    </row>
    <row r="28" spans="1:11">
      <c r="A28" s="63" t="s">
        <v>33</v>
      </c>
    </row>
    <row r="29" spans="1:11">
      <c r="A29" s="164" t="s">
        <v>34</v>
      </c>
    </row>
    <row r="30" spans="1:11">
      <c r="A30" s="63"/>
    </row>
    <row r="31" spans="1:11">
      <c r="A31" s="63" t="s">
        <v>35</v>
      </c>
    </row>
    <row r="32" spans="1:11">
      <c r="A32" s="63"/>
    </row>
    <row r="33" spans="1:14">
      <c r="A33" s="63"/>
    </row>
    <row r="34" spans="1:14">
      <c r="A34" s="111" t="s">
        <v>36</v>
      </c>
      <c r="B34" s="112"/>
      <c r="C34" s="327" t="s">
        <v>5</v>
      </c>
      <c r="D34" s="328" t="s">
        <v>5</v>
      </c>
      <c r="E34" s="328" t="s">
        <v>5</v>
      </c>
      <c r="F34" s="328" t="s">
        <v>5</v>
      </c>
      <c r="G34" s="328" t="s">
        <v>5</v>
      </c>
      <c r="H34" s="328" t="s">
        <v>5</v>
      </c>
      <c r="I34" s="328" t="s">
        <v>5</v>
      </c>
      <c r="J34" s="328" t="s">
        <v>5</v>
      </c>
      <c r="K34" s="328" t="s">
        <v>5</v>
      </c>
      <c r="L34" s="120"/>
      <c r="M34" s="328" t="s">
        <v>5</v>
      </c>
      <c r="N34" s="329" t="s">
        <v>5</v>
      </c>
    </row>
    <row r="35" spans="1:14">
      <c r="A35" s="44" t="s">
        <v>37</v>
      </c>
      <c r="B35" s="113"/>
      <c r="C35" s="42" t="str">
        <f>IF(PremiumLimit="Combined Single Limit","CSL Limited","BI Limited")</f>
        <v>BI Limited</v>
      </c>
      <c r="D35" s="284" t="str">
        <f>IF(PremiumLimit="Combined Single Limit","CSL Unlimited","BI Unlimited")</f>
        <v>BI Unlimited</v>
      </c>
      <c r="E35" s="284" t="str">
        <f>IF(PremiumLimit="Combined Single Limit","---","PD")</f>
        <v>PD</v>
      </c>
      <c r="F35" s="284" t="s">
        <v>38</v>
      </c>
      <c r="G35" s="284" t="s">
        <v>39</v>
      </c>
      <c r="H35" s="284" t="s">
        <v>40</v>
      </c>
      <c r="I35" s="284" t="s">
        <v>41</v>
      </c>
      <c r="J35" s="284" t="s">
        <v>42</v>
      </c>
      <c r="K35" s="284" t="s">
        <v>43</v>
      </c>
      <c r="L35" s="42"/>
      <c r="M35" s="284" t="s">
        <v>44</v>
      </c>
      <c r="N35" s="300" t="s">
        <v>45</v>
      </c>
    </row>
    <row r="36" spans="1:14" ht="15.6">
      <c r="A36" s="40">
        <v>101</v>
      </c>
      <c r="B36" s="180" t="s">
        <v>46</v>
      </c>
      <c r="C36" s="330" t="s">
        <v>47</v>
      </c>
      <c r="D36" s="330" t="s">
        <v>47</v>
      </c>
      <c r="E36" s="330" t="s">
        <v>47</v>
      </c>
      <c r="F36" s="330" t="s">
        <v>47</v>
      </c>
      <c r="G36" s="330" t="s">
        <v>47</v>
      </c>
      <c r="H36" s="330" t="s">
        <v>47</v>
      </c>
      <c r="I36" s="330" t="s">
        <v>47</v>
      </c>
      <c r="J36" s="330" t="s">
        <v>47</v>
      </c>
      <c r="K36" s="330" t="s">
        <v>47</v>
      </c>
      <c r="L36" s="103"/>
      <c r="M36" s="335" t="s">
        <v>48</v>
      </c>
      <c r="N36" s="335" t="s">
        <v>48</v>
      </c>
    </row>
    <row r="37" spans="1:14" ht="15.6">
      <c r="A37" s="40">
        <f>A36+1</f>
        <v>102</v>
      </c>
      <c r="B37" s="180" t="s">
        <v>49</v>
      </c>
      <c r="C37" s="330" t="s">
        <v>47</v>
      </c>
      <c r="D37" s="330" t="s">
        <v>47</v>
      </c>
      <c r="E37" s="330" t="s">
        <v>47</v>
      </c>
      <c r="F37" s="330" t="s">
        <v>47</v>
      </c>
      <c r="G37" s="330" t="s">
        <v>47</v>
      </c>
      <c r="H37" s="330" t="s">
        <v>47</v>
      </c>
      <c r="I37" s="330" t="s">
        <v>47</v>
      </c>
      <c r="J37" s="330" t="s">
        <v>47</v>
      </c>
      <c r="K37" s="330" t="s">
        <v>47</v>
      </c>
      <c r="L37" s="103"/>
      <c r="M37" s="335" t="s">
        <v>48</v>
      </c>
      <c r="N37" s="335" t="s">
        <v>48</v>
      </c>
    </row>
    <row r="38" spans="1:14" ht="15.6">
      <c r="A38" s="40">
        <f t="shared" ref="A38:A84" si="0">A37+1</f>
        <v>103</v>
      </c>
      <c r="B38" s="180" t="s">
        <v>50</v>
      </c>
      <c r="C38" s="330" t="s">
        <v>47</v>
      </c>
      <c r="D38" s="330" t="s">
        <v>47</v>
      </c>
      <c r="E38" s="330" t="s">
        <v>47</v>
      </c>
      <c r="F38" s="330" t="s">
        <v>47</v>
      </c>
      <c r="G38" s="330" t="s">
        <v>47</v>
      </c>
      <c r="H38" s="330" t="s">
        <v>47</v>
      </c>
      <c r="I38" s="330" t="s">
        <v>47</v>
      </c>
      <c r="J38" s="330" t="s">
        <v>47</v>
      </c>
      <c r="K38" s="330" t="s">
        <v>47</v>
      </c>
      <c r="L38" s="103"/>
      <c r="M38" s="335" t="s">
        <v>48</v>
      </c>
      <c r="N38" s="335" t="s">
        <v>48</v>
      </c>
    </row>
    <row r="39" spans="1:14" ht="15.6">
      <c r="A39" s="40">
        <f t="shared" si="0"/>
        <v>104</v>
      </c>
      <c r="B39" s="180" t="s">
        <v>51</v>
      </c>
      <c r="C39" s="330" t="s">
        <v>47</v>
      </c>
      <c r="D39" s="330" t="s">
        <v>47</v>
      </c>
      <c r="E39" s="330" t="s">
        <v>47</v>
      </c>
      <c r="F39" s="330" t="s">
        <v>47</v>
      </c>
      <c r="G39" s="330" t="s">
        <v>47</v>
      </c>
      <c r="H39" s="330" t="s">
        <v>47</v>
      </c>
      <c r="I39" s="330" t="s">
        <v>47</v>
      </c>
      <c r="J39" s="330" t="s">
        <v>47</v>
      </c>
      <c r="K39" s="330" t="s">
        <v>47</v>
      </c>
      <c r="L39" s="103"/>
      <c r="M39" s="335" t="s">
        <v>48</v>
      </c>
      <c r="N39" s="335" t="s">
        <v>48</v>
      </c>
    </row>
    <row r="40" spans="1:14" ht="15.6">
      <c r="A40" s="40">
        <f t="shared" si="0"/>
        <v>105</v>
      </c>
      <c r="B40" s="180" t="s">
        <v>52</v>
      </c>
      <c r="C40" s="330" t="s">
        <v>47</v>
      </c>
      <c r="D40" s="330" t="s">
        <v>47</v>
      </c>
      <c r="E40" s="330" t="s">
        <v>47</v>
      </c>
      <c r="F40" s="330" t="s">
        <v>47</v>
      </c>
      <c r="G40" s="330" t="s">
        <v>47</v>
      </c>
      <c r="H40" s="330" t="s">
        <v>47</v>
      </c>
      <c r="I40" s="330" t="s">
        <v>47</v>
      </c>
      <c r="J40" s="330" t="s">
        <v>47</v>
      </c>
      <c r="K40" s="330" t="s">
        <v>47</v>
      </c>
      <c r="L40" s="103"/>
      <c r="M40" s="335" t="s">
        <v>48</v>
      </c>
      <c r="N40" s="335" t="s">
        <v>48</v>
      </c>
    </row>
    <row r="41" spans="1:14" ht="15.6">
      <c r="A41" s="40">
        <f t="shared" si="0"/>
        <v>106</v>
      </c>
      <c r="B41" s="180" t="s">
        <v>53</v>
      </c>
      <c r="C41" s="330" t="s">
        <v>47</v>
      </c>
      <c r="D41" s="330" t="s">
        <v>47</v>
      </c>
      <c r="E41" s="330" t="s">
        <v>47</v>
      </c>
      <c r="F41" s="330" t="s">
        <v>47</v>
      </c>
      <c r="G41" s="330" t="s">
        <v>47</v>
      </c>
      <c r="H41" s="330" t="s">
        <v>47</v>
      </c>
      <c r="I41" s="330" t="s">
        <v>47</v>
      </c>
      <c r="J41" s="330" t="s">
        <v>47</v>
      </c>
      <c r="K41" s="330" t="s">
        <v>47</v>
      </c>
      <c r="L41" s="103"/>
      <c r="M41" s="335" t="s">
        <v>48</v>
      </c>
      <c r="N41" s="335" t="s">
        <v>48</v>
      </c>
    </row>
    <row r="42" spans="1:14" ht="15.6">
      <c r="A42" s="40">
        <f t="shared" si="0"/>
        <v>107</v>
      </c>
      <c r="B42" s="180" t="s">
        <v>54</v>
      </c>
      <c r="C42" s="330" t="s">
        <v>47</v>
      </c>
      <c r="D42" s="330" t="s">
        <v>47</v>
      </c>
      <c r="E42" s="330" t="s">
        <v>47</v>
      </c>
      <c r="F42" s="330" t="s">
        <v>47</v>
      </c>
      <c r="G42" s="330" t="s">
        <v>47</v>
      </c>
      <c r="H42" s="330" t="s">
        <v>47</v>
      </c>
      <c r="I42" s="330" t="s">
        <v>47</v>
      </c>
      <c r="J42" s="330" t="s">
        <v>47</v>
      </c>
      <c r="K42" s="330" t="s">
        <v>47</v>
      </c>
      <c r="L42" s="103"/>
      <c r="M42" s="335" t="s">
        <v>48</v>
      </c>
      <c r="N42" s="335" t="s">
        <v>48</v>
      </c>
    </row>
    <row r="43" spans="1:14" ht="15.6">
      <c r="A43" s="40">
        <f t="shared" si="0"/>
        <v>108</v>
      </c>
      <c r="B43" s="180" t="s">
        <v>55</v>
      </c>
      <c r="C43" s="330" t="s">
        <v>47</v>
      </c>
      <c r="D43" s="330" t="s">
        <v>47</v>
      </c>
      <c r="E43" s="330" t="s">
        <v>47</v>
      </c>
      <c r="F43" s="330" t="s">
        <v>47</v>
      </c>
      <c r="G43" s="330" t="s">
        <v>47</v>
      </c>
      <c r="H43" s="330" t="s">
        <v>47</v>
      </c>
      <c r="I43" s="330" t="s">
        <v>47</v>
      </c>
      <c r="J43" s="330" t="s">
        <v>47</v>
      </c>
      <c r="K43" s="330" t="s">
        <v>47</v>
      </c>
      <c r="L43" s="103"/>
      <c r="M43" s="335" t="s">
        <v>48</v>
      </c>
      <c r="N43" s="335" t="s">
        <v>48</v>
      </c>
    </row>
    <row r="44" spans="1:14" ht="15.6">
      <c r="A44" s="40">
        <f t="shared" si="0"/>
        <v>109</v>
      </c>
      <c r="B44" s="180" t="s">
        <v>56</v>
      </c>
      <c r="C44" s="330" t="s">
        <v>47</v>
      </c>
      <c r="D44" s="330" t="s">
        <v>47</v>
      </c>
      <c r="E44" s="330" t="s">
        <v>47</v>
      </c>
      <c r="F44" s="330" t="s">
        <v>47</v>
      </c>
      <c r="G44" s="330" t="s">
        <v>47</v>
      </c>
      <c r="H44" s="330" t="s">
        <v>47</v>
      </c>
      <c r="I44" s="330" t="s">
        <v>47</v>
      </c>
      <c r="J44" s="330" t="s">
        <v>47</v>
      </c>
      <c r="K44" s="330" t="s">
        <v>47</v>
      </c>
      <c r="L44" s="103"/>
      <c r="M44" s="335" t="s">
        <v>48</v>
      </c>
      <c r="N44" s="335" t="s">
        <v>48</v>
      </c>
    </row>
    <row r="45" spans="1:14" ht="15.6">
      <c r="A45" s="40">
        <f t="shared" si="0"/>
        <v>110</v>
      </c>
      <c r="B45" s="180" t="s">
        <v>57</v>
      </c>
      <c r="C45" s="330" t="s">
        <v>47</v>
      </c>
      <c r="D45" s="330" t="s">
        <v>47</v>
      </c>
      <c r="E45" s="330" t="s">
        <v>47</v>
      </c>
      <c r="F45" s="330" t="s">
        <v>47</v>
      </c>
      <c r="G45" s="330" t="s">
        <v>47</v>
      </c>
      <c r="H45" s="330" t="s">
        <v>47</v>
      </c>
      <c r="I45" s="330" t="s">
        <v>47</v>
      </c>
      <c r="J45" s="330" t="s">
        <v>47</v>
      </c>
      <c r="K45" s="330" t="s">
        <v>47</v>
      </c>
      <c r="L45" s="103"/>
      <c r="M45" s="335" t="s">
        <v>48</v>
      </c>
      <c r="N45" s="335" t="s">
        <v>48</v>
      </c>
    </row>
    <row r="46" spans="1:14" ht="15.6">
      <c r="A46" s="40">
        <f t="shared" si="0"/>
        <v>111</v>
      </c>
      <c r="B46" s="180" t="s">
        <v>58</v>
      </c>
      <c r="C46" s="330" t="s">
        <v>47</v>
      </c>
      <c r="D46" s="330" t="s">
        <v>47</v>
      </c>
      <c r="E46" s="330" t="s">
        <v>47</v>
      </c>
      <c r="F46" s="330" t="s">
        <v>47</v>
      </c>
      <c r="G46" s="330" t="s">
        <v>47</v>
      </c>
      <c r="H46" s="330" t="s">
        <v>47</v>
      </c>
      <c r="I46" s="330" t="s">
        <v>47</v>
      </c>
      <c r="J46" s="330" t="s">
        <v>47</v>
      </c>
      <c r="K46" s="330" t="s">
        <v>47</v>
      </c>
      <c r="L46" s="103"/>
      <c r="M46" s="335" t="s">
        <v>48</v>
      </c>
      <c r="N46" s="335" t="s">
        <v>48</v>
      </c>
    </row>
    <row r="47" spans="1:14" ht="15.6">
      <c r="A47" s="40">
        <f t="shared" si="0"/>
        <v>112</v>
      </c>
      <c r="B47" s="180" t="s">
        <v>59</v>
      </c>
      <c r="C47" s="330" t="s">
        <v>47</v>
      </c>
      <c r="D47" s="330" t="s">
        <v>47</v>
      </c>
      <c r="E47" s="330" t="s">
        <v>47</v>
      </c>
      <c r="F47" s="330" t="s">
        <v>47</v>
      </c>
      <c r="G47" s="330" t="s">
        <v>47</v>
      </c>
      <c r="H47" s="330" t="s">
        <v>47</v>
      </c>
      <c r="I47" s="330" t="s">
        <v>47</v>
      </c>
      <c r="J47" s="330" t="s">
        <v>47</v>
      </c>
      <c r="K47" s="330" t="s">
        <v>47</v>
      </c>
      <c r="L47" s="103"/>
      <c r="M47" s="335" t="s">
        <v>48</v>
      </c>
      <c r="N47" s="335" t="s">
        <v>48</v>
      </c>
    </row>
    <row r="48" spans="1:14" ht="15.6">
      <c r="A48" s="40">
        <f t="shared" si="0"/>
        <v>113</v>
      </c>
      <c r="B48" s="180" t="s">
        <v>60</v>
      </c>
      <c r="C48" s="330" t="s">
        <v>47</v>
      </c>
      <c r="D48" s="330" t="s">
        <v>47</v>
      </c>
      <c r="E48" s="330" t="s">
        <v>47</v>
      </c>
      <c r="F48" s="330" t="s">
        <v>47</v>
      </c>
      <c r="G48" s="330" t="s">
        <v>47</v>
      </c>
      <c r="H48" s="330" t="s">
        <v>47</v>
      </c>
      <c r="I48" s="330" t="s">
        <v>47</v>
      </c>
      <c r="J48" s="330" t="s">
        <v>47</v>
      </c>
      <c r="K48" s="330" t="s">
        <v>47</v>
      </c>
      <c r="L48" s="103"/>
      <c r="M48" s="335" t="s">
        <v>48</v>
      </c>
      <c r="N48" s="335" t="s">
        <v>48</v>
      </c>
    </row>
    <row r="49" spans="1:14" ht="15.6">
      <c r="A49" s="40">
        <f t="shared" si="0"/>
        <v>114</v>
      </c>
      <c r="B49" s="180" t="s">
        <v>61</v>
      </c>
      <c r="C49" s="330" t="s">
        <v>47</v>
      </c>
      <c r="D49" s="330" t="s">
        <v>47</v>
      </c>
      <c r="E49" s="330" t="s">
        <v>47</v>
      </c>
      <c r="F49" s="330" t="s">
        <v>47</v>
      </c>
      <c r="G49" s="330" t="s">
        <v>47</v>
      </c>
      <c r="H49" s="330" t="s">
        <v>47</v>
      </c>
      <c r="I49" s="330" t="s">
        <v>47</v>
      </c>
      <c r="J49" s="330" t="s">
        <v>47</v>
      </c>
      <c r="K49" s="330" t="s">
        <v>47</v>
      </c>
      <c r="L49" s="103"/>
      <c r="M49" s="335" t="s">
        <v>48</v>
      </c>
      <c r="N49" s="335" t="s">
        <v>48</v>
      </c>
    </row>
    <row r="50" spans="1:14" ht="15.6">
      <c r="A50" s="40">
        <f t="shared" si="0"/>
        <v>115</v>
      </c>
      <c r="B50" s="180" t="s">
        <v>62</v>
      </c>
      <c r="C50" s="330" t="s">
        <v>47</v>
      </c>
      <c r="D50" s="330" t="s">
        <v>47</v>
      </c>
      <c r="E50" s="330" t="s">
        <v>47</v>
      </c>
      <c r="F50" s="330" t="s">
        <v>47</v>
      </c>
      <c r="G50" s="330" t="s">
        <v>47</v>
      </c>
      <c r="H50" s="330" t="s">
        <v>47</v>
      </c>
      <c r="I50" s="330" t="s">
        <v>47</v>
      </c>
      <c r="J50" s="330" t="s">
        <v>47</v>
      </c>
      <c r="K50" s="330" t="s">
        <v>47</v>
      </c>
      <c r="L50" s="103"/>
      <c r="M50" s="335" t="s">
        <v>48</v>
      </c>
      <c r="N50" s="335" t="s">
        <v>48</v>
      </c>
    </row>
    <row r="51" spans="1:14" ht="15.6">
      <c r="A51" s="40">
        <f t="shared" si="0"/>
        <v>116</v>
      </c>
      <c r="B51" s="180" t="s">
        <v>63</v>
      </c>
      <c r="C51" s="330" t="s">
        <v>47</v>
      </c>
      <c r="D51" s="330" t="s">
        <v>47</v>
      </c>
      <c r="E51" s="330" t="s">
        <v>47</v>
      </c>
      <c r="F51" s="330" t="s">
        <v>47</v>
      </c>
      <c r="G51" s="330" t="s">
        <v>47</v>
      </c>
      <c r="H51" s="330" t="s">
        <v>47</v>
      </c>
      <c r="I51" s="330" t="s">
        <v>47</v>
      </c>
      <c r="J51" s="330" t="s">
        <v>47</v>
      </c>
      <c r="K51" s="330" t="s">
        <v>47</v>
      </c>
      <c r="L51" s="103"/>
      <c r="M51" s="335" t="s">
        <v>48</v>
      </c>
      <c r="N51" s="335" t="s">
        <v>48</v>
      </c>
    </row>
    <row r="52" spans="1:14" ht="15.6">
      <c r="A52" s="40">
        <f t="shared" si="0"/>
        <v>117</v>
      </c>
      <c r="B52" s="180" t="s">
        <v>64</v>
      </c>
      <c r="C52" s="330" t="s">
        <v>47</v>
      </c>
      <c r="D52" s="330" t="s">
        <v>47</v>
      </c>
      <c r="E52" s="330" t="s">
        <v>47</v>
      </c>
      <c r="F52" s="330" t="s">
        <v>47</v>
      </c>
      <c r="G52" s="330" t="s">
        <v>47</v>
      </c>
      <c r="H52" s="330" t="s">
        <v>47</v>
      </c>
      <c r="I52" s="330" t="s">
        <v>47</v>
      </c>
      <c r="J52" s="330" t="s">
        <v>47</v>
      </c>
      <c r="K52" s="330" t="s">
        <v>47</v>
      </c>
      <c r="L52" s="103"/>
      <c r="M52" s="335" t="s">
        <v>48</v>
      </c>
      <c r="N52" s="335" t="s">
        <v>48</v>
      </c>
    </row>
    <row r="53" spans="1:14" ht="15.6">
      <c r="A53" s="40">
        <f t="shared" si="0"/>
        <v>118</v>
      </c>
      <c r="B53" s="180" t="s">
        <v>65</v>
      </c>
      <c r="C53" s="330" t="s">
        <v>47</v>
      </c>
      <c r="D53" s="330" t="s">
        <v>47</v>
      </c>
      <c r="E53" s="330" t="s">
        <v>47</v>
      </c>
      <c r="F53" s="330" t="s">
        <v>47</v>
      </c>
      <c r="G53" s="330" t="s">
        <v>47</v>
      </c>
      <c r="H53" s="330" t="s">
        <v>47</v>
      </c>
      <c r="I53" s="330" t="s">
        <v>47</v>
      </c>
      <c r="J53" s="330" t="s">
        <v>47</v>
      </c>
      <c r="K53" s="330" t="s">
        <v>47</v>
      </c>
      <c r="L53" s="103"/>
      <c r="M53" s="335" t="s">
        <v>48</v>
      </c>
      <c r="N53" s="335" t="s">
        <v>48</v>
      </c>
    </row>
    <row r="54" spans="1:14" ht="15.6">
      <c r="A54" s="40">
        <f t="shared" si="0"/>
        <v>119</v>
      </c>
      <c r="B54" s="180" t="s">
        <v>66</v>
      </c>
      <c r="C54" s="330" t="s">
        <v>47</v>
      </c>
      <c r="D54" s="330" t="s">
        <v>47</v>
      </c>
      <c r="E54" s="330" t="s">
        <v>47</v>
      </c>
      <c r="F54" s="330" t="s">
        <v>47</v>
      </c>
      <c r="G54" s="330" t="s">
        <v>47</v>
      </c>
      <c r="H54" s="330" t="s">
        <v>47</v>
      </c>
      <c r="I54" s="330" t="s">
        <v>47</v>
      </c>
      <c r="J54" s="330" t="s">
        <v>47</v>
      </c>
      <c r="K54" s="330" t="s">
        <v>47</v>
      </c>
      <c r="L54" s="103"/>
      <c r="M54" s="335" t="s">
        <v>48</v>
      </c>
      <c r="N54" s="335" t="s">
        <v>48</v>
      </c>
    </row>
    <row r="55" spans="1:14" ht="15.6">
      <c r="A55" s="40">
        <f t="shared" si="0"/>
        <v>120</v>
      </c>
      <c r="B55" s="180" t="s">
        <v>67</v>
      </c>
      <c r="C55" s="330" t="s">
        <v>47</v>
      </c>
      <c r="D55" s="330" t="s">
        <v>47</v>
      </c>
      <c r="E55" s="330" t="s">
        <v>47</v>
      </c>
      <c r="F55" s="330" t="s">
        <v>47</v>
      </c>
      <c r="G55" s="330" t="s">
        <v>47</v>
      </c>
      <c r="H55" s="330" t="s">
        <v>47</v>
      </c>
      <c r="I55" s="330" t="s">
        <v>47</v>
      </c>
      <c r="J55" s="330" t="s">
        <v>47</v>
      </c>
      <c r="K55" s="330" t="s">
        <v>47</v>
      </c>
      <c r="L55" s="103"/>
      <c r="M55" s="335" t="s">
        <v>48</v>
      </c>
      <c r="N55" s="335" t="s">
        <v>48</v>
      </c>
    </row>
    <row r="56" spans="1:14" ht="15.6">
      <c r="A56" s="40">
        <f t="shared" si="0"/>
        <v>121</v>
      </c>
      <c r="B56" s="180" t="s">
        <v>68</v>
      </c>
      <c r="C56" s="330" t="s">
        <v>47</v>
      </c>
      <c r="D56" s="330" t="s">
        <v>47</v>
      </c>
      <c r="E56" s="330" t="s">
        <v>47</v>
      </c>
      <c r="F56" s="330" t="s">
        <v>47</v>
      </c>
      <c r="G56" s="330" t="s">
        <v>47</v>
      </c>
      <c r="H56" s="330" t="s">
        <v>47</v>
      </c>
      <c r="I56" s="330" t="s">
        <v>47</v>
      </c>
      <c r="J56" s="330" t="s">
        <v>47</v>
      </c>
      <c r="K56" s="330" t="s">
        <v>47</v>
      </c>
      <c r="L56" s="103"/>
      <c r="M56" s="335" t="s">
        <v>48</v>
      </c>
      <c r="N56" s="335" t="s">
        <v>48</v>
      </c>
    </row>
    <row r="57" spans="1:14" ht="15.6">
      <c r="A57" s="40">
        <f t="shared" si="0"/>
        <v>122</v>
      </c>
      <c r="B57" s="180" t="s">
        <v>69</v>
      </c>
      <c r="C57" s="330" t="s">
        <v>47</v>
      </c>
      <c r="D57" s="330" t="s">
        <v>47</v>
      </c>
      <c r="E57" s="330" t="s">
        <v>47</v>
      </c>
      <c r="F57" s="330" t="s">
        <v>47</v>
      </c>
      <c r="G57" s="330" t="s">
        <v>47</v>
      </c>
      <c r="H57" s="330" t="s">
        <v>47</v>
      </c>
      <c r="I57" s="330" t="s">
        <v>47</v>
      </c>
      <c r="J57" s="330" t="s">
        <v>47</v>
      </c>
      <c r="K57" s="330" t="s">
        <v>47</v>
      </c>
      <c r="L57" s="103"/>
      <c r="M57" s="335" t="s">
        <v>48</v>
      </c>
      <c r="N57" s="335" t="s">
        <v>48</v>
      </c>
    </row>
    <row r="58" spans="1:14" ht="15.6">
      <c r="A58" s="40">
        <f t="shared" si="0"/>
        <v>123</v>
      </c>
      <c r="B58" s="180" t="s">
        <v>70</v>
      </c>
      <c r="C58" s="330" t="s">
        <v>47</v>
      </c>
      <c r="D58" s="330" t="s">
        <v>47</v>
      </c>
      <c r="E58" s="330" t="s">
        <v>47</v>
      </c>
      <c r="F58" s="330" t="s">
        <v>47</v>
      </c>
      <c r="G58" s="330" t="s">
        <v>47</v>
      </c>
      <c r="H58" s="330" t="s">
        <v>47</v>
      </c>
      <c r="I58" s="330" t="s">
        <v>47</v>
      </c>
      <c r="J58" s="330" t="s">
        <v>47</v>
      </c>
      <c r="K58" s="330" t="s">
        <v>47</v>
      </c>
      <c r="L58" s="103"/>
      <c r="M58" s="335" t="s">
        <v>48</v>
      </c>
      <c r="N58" s="335" t="s">
        <v>48</v>
      </c>
    </row>
    <row r="59" spans="1:14" ht="15.6">
      <c r="A59" s="40">
        <f t="shared" si="0"/>
        <v>124</v>
      </c>
      <c r="B59" s="180" t="s">
        <v>71</v>
      </c>
      <c r="C59" s="330" t="s">
        <v>47</v>
      </c>
      <c r="D59" s="330" t="s">
        <v>47</v>
      </c>
      <c r="E59" s="330" t="s">
        <v>47</v>
      </c>
      <c r="F59" s="330" t="s">
        <v>47</v>
      </c>
      <c r="G59" s="330" t="s">
        <v>47</v>
      </c>
      <c r="H59" s="330" t="s">
        <v>47</v>
      </c>
      <c r="I59" s="330" t="s">
        <v>47</v>
      </c>
      <c r="J59" s="330" t="s">
        <v>47</v>
      </c>
      <c r="K59" s="330" t="s">
        <v>47</v>
      </c>
      <c r="L59" s="103"/>
      <c r="M59" s="335" t="s">
        <v>48</v>
      </c>
      <c r="N59" s="335" t="s">
        <v>48</v>
      </c>
    </row>
    <row r="60" spans="1:14" ht="15.6">
      <c r="A60" s="40">
        <f t="shared" si="0"/>
        <v>125</v>
      </c>
      <c r="B60" s="180" t="s">
        <v>72</v>
      </c>
      <c r="C60" s="330" t="s">
        <v>47</v>
      </c>
      <c r="D60" s="330" t="s">
        <v>47</v>
      </c>
      <c r="E60" s="330" t="s">
        <v>47</v>
      </c>
      <c r="F60" s="330" t="s">
        <v>47</v>
      </c>
      <c r="G60" s="330" t="s">
        <v>47</v>
      </c>
      <c r="H60" s="330" t="s">
        <v>47</v>
      </c>
      <c r="I60" s="330" t="s">
        <v>47</v>
      </c>
      <c r="J60" s="330" t="s">
        <v>47</v>
      </c>
      <c r="K60" s="330" t="s">
        <v>47</v>
      </c>
      <c r="L60" s="103"/>
      <c r="M60" s="335" t="s">
        <v>48</v>
      </c>
      <c r="N60" s="335" t="s">
        <v>48</v>
      </c>
    </row>
    <row r="61" spans="1:14" ht="15.6">
      <c r="A61" s="40">
        <f t="shared" si="0"/>
        <v>126</v>
      </c>
      <c r="B61" s="180" t="s">
        <v>73</v>
      </c>
      <c r="C61" s="330" t="s">
        <v>47</v>
      </c>
      <c r="D61" s="330" t="s">
        <v>47</v>
      </c>
      <c r="E61" s="330" t="s">
        <v>47</v>
      </c>
      <c r="F61" s="330" t="s">
        <v>47</v>
      </c>
      <c r="G61" s="330" t="s">
        <v>47</v>
      </c>
      <c r="H61" s="330" t="s">
        <v>47</v>
      </c>
      <c r="I61" s="330" t="s">
        <v>47</v>
      </c>
      <c r="J61" s="330" t="s">
        <v>47</v>
      </c>
      <c r="K61" s="330" t="s">
        <v>47</v>
      </c>
      <c r="L61" s="103"/>
      <c r="M61" s="335" t="s">
        <v>48</v>
      </c>
      <c r="N61" s="335" t="s">
        <v>48</v>
      </c>
    </row>
    <row r="62" spans="1:14" ht="15.6">
      <c r="A62" s="40">
        <f t="shared" si="0"/>
        <v>127</v>
      </c>
      <c r="B62" s="180" t="s">
        <v>74</v>
      </c>
      <c r="C62" s="330" t="s">
        <v>47</v>
      </c>
      <c r="D62" s="330" t="s">
        <v>47</v>
      </c>
      <c r="E62" s="330" t="s">
        <v>47</v>
      </c>
      <c r="F62" s="330" t="s">
        <v>47</v>
      </c>
      <c r="G62" s="330" t="s">
        <v>47</v>
      </c>
      <c r="H62" s="330" t="s">
        <v>47</v>
      </c>
      <c r="I62" s="330" t="s">
        <v>47</v>
      </c>
      <c r="J62" s="330" t="s">
        <v>47</v>
      </c>
      <c r="K62" s="330" t="s">
        <v>47</v>
      </c>
      <c r="L62" s="103"/>
      <c r="M62" s="335" t="s">
        <v>48</v>
      </c>
      <c r="N62" s="335" t="s">
        <v>48</v>
      </c>
    </row>
    <row r="63" spans="1:14" ht="15.6">
      <c r="A63" s="40">
        <f t="shared" si="0"/>
        <v>128</v>
      </c>
      <c r="B63" s="180" t="s">
        <v>75</v>
      </c>
      <c r="C63" s="330" t="s">
        <v>47</v>
      </c>
      <c r="D63" s="330" t="s">
        <v>47</v>
      </c>
      <c r="E63" s="330" t="s">
        <v>47</v>
      </c>
      <c r="F63" s="330" t="s">
        <v>47</v>
      </c>
      <c r="G63" s="330" t="s">
        <v>47</v>
      </c>
      <c r="H63" s="330" t="s">
        <v>47</v>
      </c>
      <c r="I63" s="330" t="s">
        <v>47</v>
      </c>
      <c r="J63" s="330" t="s">
        <v>47</v>
      </c>
      <c r="K63" s="330" t="s">
        <v>47</v>
      </c>
      <c r="L63" s="103"/>
      <c r="M63" s="335" t="s">
        <v>48</v>
      </c>
      <c r="N63" s="335" t="s">
        <v>48</v>
      </c>
    </row>
    <row r="64" spans="1:14" ht="15.6">
      <c r="A64" s="40">
        <f t="shared" si="0"/>
        <v>129</v>
      </c>
      <c r="B64" s="180" t="s">
        <v>76</v>
      </c>
      <c r="C64" s="330" t="s">
        <v>47</v>
      </c>
      <c r="D64" s="330" t="s">
        <v>47</v>
      </c>
      <c r="E64" s="330" t="s">
        <v>47</v>
      </c>
      <c r="F64" s="330" t="s">
        <v>47</v>
      </c>
      <c r="G64" s="330" t="s">
        <v>47</v>
      </c>
      <c r="H64" s="330" t="s">
        <v>47</v>
      </c>
      <c r="I64" s="330" t="s">
        <v>47</v>
      </c>
      <c r="J64" s="330" t="s">
        <v>47</v>
      </c>
      <c r="K64" s="330" t="s">
        <v>47</v>
      </c>
      <c r="L64" s="103"/>
      <c r="M64" s="335" t="s">
        <v>48</v>
      </c>
      <c r="N64" s="335" t="s">
        <v>48</v>
      </c>
    </row>
    <row r="65" spans="1:14" ht="15.6">
      <c r="A65" s="40">
        <f t="shared" si="0"/>
        <v>130</v>
      </c>
      <c r="B65" s="180" t="s">
        <v>77</v>
      </c>
      <c r="C65" s="330" t="s">
        <v>47</v>
      </c>
      <c r="D65" s="330" t="s">
        <v>47</v>
      </c>
      <c r="E65" s="330" t="s">
        <v>47</v>
      </c>
      <c r="F65" s="330" t="s">
        <v>47</v>
      </c>
      <c r="G65" s="330" t="s">
        <v>47</v>
      </c>
      <c r="H65" s="330" t="s">
        <v>47</v>
      </c>
      <c r="I65" s="330" t="s">
        <v>47</v>
      </c>
      <c r="J65" s="330" t="s">
        <v>47</v>
      </c>
      <c r="K65" s="330" t="s">
        <v>47</v>
      </c>
      <c r="L65" s="103"/>
      <c r="M65" s="335" t="s">
        <v>48</v>
      </c>
      <c r="N65" s="335" t="s">
        <v>48</v>
      </c>
    </row>
    <row r="66" spans="1:14" ht="15.6">
      <c r="A66" s="40">
        <f t="shared" si="0"/>
        <v>131</v>
      </c>
      <c r="B66" s="180" t="s">
        <v>78</v>
      </c>
      <c r="C66" s="330" t="s">
        <v>47</v>
      </c>
      <c r="D66" s="330" t="s">
        <v>47</v>
      </c>
      <c r="E66" s="330" t="s">
        <v>47</v>
      </c>
      <c r="F66" s="330" t="s">
        <v>47</v>
      </c>
      <c r="G66" s="330" t="s">
        <v>47</v>
      </c>
      <c r="H66" s="330" t="s">
        <v>47</v>
      </c>
      <c r="I66" s="330" t="s">
        <v>47</v>
      </c>
      <c r="J66" s="330" t="s">
        <v>47</v>
      </c>
      <c r="K66" s="330" t="s">
        <v>47</v>
      </c>
      <c r="L66" s="103"/>
      <c r="M66" s="335" t="s">
        <v>48</v>
      </c>
      <c r="N66" s="335" t="s">
        <v>48</v>
      </c>
    </row>
    <row r="67" spans="1:14" ht="15.6">
      <c r="A67" s="40">
        <f t="shared" si="0"/>
        <v>132</v>
      </c>
      <c r="B67" s="180" t="s">
        <v>79</v>
      </c>
      <c r="C67" s="330" t="s">
        <v>47</v>
      </c>
      <c r="D67" s="330" t="s">
        <v>47</v>
      </c>
      <c r="E67" s="330" t="s">
        <v>47</v>
      </c>
      <c r="F67" s="330" t="s">
        <v>47</v>
      </c>
      <c r="G67" s="330" t="s">
        <v>47</v>
      </c>
      <c r="H67" s="330" t="s">
        <v>47</v>
      </c>
      <c r="I67" s="330" t="s">
        <v>47</v>
      </c>
      <c r="J67" s="330" t="s">
        <v>47</v>
      </c>
      <c r="K67" s="330" t="s">
        <v>47</v>
      </c>
      <c r="L67" s="103"/>
      <c r="M67" s="335" t="s">
        <v>48</v>
      </c>
      <c r="N67" s="335" t="s">
        <v>48</v>
      </c>
    </row>
    <row r="68" spans="1:14" ht="15.6">
      <c r="A68" s="40">
        <f t="shared" si="0"/>
        <v>133</v>
      </c>
      <c r="B68" s="180" t="s">
        <v>80</v>
      </c>
      <c r="C68" s="330" t="s">
        <v>47</v>
      </c>
      <c r="D68" s="330" t="s">
        <v>47</v>
      </c>
      <c r="E68" s="330" t="s">
        <v>47</v>
      </c>
      <c r="F68" s="330" t="s">
        <v>47</v>
      </c>
      <c r="G68" s="330" t="s">
        <v>47</v>
      </c>
      <c r="H68" s="330" t="s">
        <v>47</v>
      </c>
      <c r="I68" s="330" t="s">
        <v>47</v>
      </c>
      <c r="J68" s="330" t="s">
        <v>47</v>
      </c>
      <c r="K68" s="330" t="s">
        <v>47</v>
      </c>
      <c r="L68" s="103"/>
      <c r="M68" s="335" t="s">
        <v>48</v>
      </c>
      <c r="N68" s="335" t="s">
        <v>48</v>
      </c>
    </row>
    <row r="69" spans="1:14" ht="15.6">
      <c r="A69" s="40">
        <f t="shared" si="0"/>
        <v>134</v>
      </c>
      <c r="B69" s="180" t="s">
        <v>81</v>
      </c>
      <c r="C69" s="330" t="s">
        <v>47</v>
      </c>
      <c r="D69" s="330" t="s">
        <v>47</v>
      </c>
      <c r="E69" s="330" t="s">
        <v>47</v>
      </c>
      <c r="F69" s="330" t="s">
        <v>47</v>
      </c>
      <c r="G69" s="330" t="s">
        <v>47</v>
      </c>
      <c r="H69" s="330" t="s">
        <v>47</v>
      </c>
      <c r="I69" s="330" t="s">
        <v>47</v>
      </c>
      <c r="J69" s="330" t="s">
        <v>47</v>
      </c>
      <c r="K69" s="330" t="s">
        <v>47</v>
      </c>
      <c r="L69" s="103"/>
      <c r="M69" s="335" t="s">
        <v>48</v>
      </c>
      <c r="N69" s="335" t="s">
        <v>48</v>
      </c>
    </row>
    <row r="70" spans="1:14" ht="15.6">
      <c r="A70" s="40">
        <f t="shared" si="0"/>
        <v>135</v>
      </c>
      <c r="B70" s="180" t="s">
        <v>82</v>
      </c>
      <c r="C70" s="330" t="s">
        <v>47</v>
      </c>
      <c r="D70" s="330" t="s">
        <v>47</v>
      </c>
      <c r="E70" s="330" t="s">
        <v>47</v>
      </c>
      <c r="F70" s="330" t="s">
        <v>47</v>
      </c>
      <c r="G70" s="330" t="s">
        <v>47</v>
      </c>
      <c r="H70" s="330" t="s">
        <v>47</v>
      </c>
      <c r="I70" s="330" t="s">
        <v>47</v>
      </c>
      <c r="J70" s="330" t="s">
        <v>47</v>
      </c>
      <c r="K70" s="330" t="s">
        <v>47</v>
      </c>
      <c r="L70" s="103"/>
      <c r="M70" s="335" t="s">
        <v>48</v>
      </c>
      <c r="N70" s="335" t="s">
        <v>48</v>
      </c>
    </row>
    <row r="71" spans="1:14" ht="15.6">
      <c r="A71" s="40">
        <f t="shared" si="0"/>
        <v>136</v>
      </c>
      <c r="B71" s="180" t="s">
        <v>83</v>
      </c>
      <c r="C71" s="330" t="s">
        <v>47</v>
      </c>
      <c r="D71" s="330" t="s">
        <v>47</v>
      </c>
      <c r="E71" s="330" t="s">
        <v>47</v>
      </c>
      <c r="F71" s="330" t="s">
        <v>47</v>
      </c>
      <c r="G71" s="330" t="s">
        <v>47</v>
      </c>
      <c r="H71" s="330" t="s">
        <v>47</v>
      </c>
      <c r="I71" s="330" t="s">
        <v>47</v>
      </c>
      <c r="J71" s="330" t="s">
        <v>47</v>
      </c>
      <c r="K71" s="330" t="s">
        <v>47</v>
      </c>
      <c r="L71" s="103"/>
      <c r="M71" s="335" t="s">
        <v>48</v>
      </c>
      <c r="N71" s="335" t="s">
        <v>48</v>
      </c>
    </row>
    <row r="72" spans="1:14" ht="15.6">
      <c r="A72" s="40">
        <f t="shared" si="0"/>
        <v>137</v>
      </c>
      <c r="B72" s="180" t="s">
        <v>84</v>
      </c>
      <c r="C72" s="330" t="s">
        <v>47</v>
      </c>
      <c r="D72" s="330" t="s">
        <v>47</v>
      </c>
      <c r="E72" s="330" t="s">
        <v>47</v>
      </c>
      <c r="F72" s="330" t="s">
        <v>47</v>
      </c>
      <c r="G72" s="330" t="s">
        <v>47</v>
      </c>
      <c r="H72" s="330" t="s">
        <v>47</v>
      </c>
      <c r="I72" s="330" t="s">
        <v>47</v>
      </c>
      <c r="J72" s="330" t="s">
        <v>47</v>
      </c>
      <c r="K72" s="330" t="s">
        <v>47</v>
      </c>
      <c r="L72" s="103"/>
      <c r="M72" s="335" t="s">
        <v>48</v>
      </c>
      <c r="N72" s="335" t="s">
        <v>48</v>
      </c>
    </row>
    <row r="73" spans="1:14" ht="15.6">
      <c r="A73" s="40">
        <f t="shared" si="0"/>
        <v>138</v>
      </c>
      <c r="B73" s="180" t="s">
        <v>85</v>
      </c>
      <c r="C73" s="330" t="s">
        <v>47</v>
      </c>
      <c r="D73" s="330" t="s">
        <v>47</v>
      </c>
      <c r="E73" s="330" t="s">
        <v>47</v>
      </c>
      <c r="F73" s="330" t="s">
        <v>47</v>
      </c>
      <c r="G73" s="330" t="s">
        <v>47</v>
      </c>
      <c r="H73" s="330" t="s">
        <v>47</v>
      </c>
      <c r="I73" s="330" t="s">
        <v>47</v>
      </c>
      <c r="J73" s="330" t="s">
        <v>47</v>
      </c>
      <c r="K73" s="330" t="s">
        <v>47</v>
      </c>
      <c r="L73" s="103"/>
      <c r="M73" s="335" t="s">
        <v>48</v>
      </c>
      <c r="N73" s="335" t="s">
        <v>48</v>
      </c>
    </row>
    <row r="74" spans="1:14" ht="15.6">
      <c r="A74" s="40">
        <f t="shared" si="0"/>
        <v>139</v>
      </c>
      <c r="B74" s="180" t="s">
        <v>86</v>
      </c>
      <c r="C74" s="330" t="s">
        <v>47</v>
      </c>
      <c r="D74" s="330" t="s">
        <v>47</v>
      </c>
      <c r="E74" s="330" t="s">
        <v>47</v>
      </c>
      <c r="F74" s="330" t="s">
        <v>47</v>
      </c>
      <c r="G74" s="330" t="s">
        <v>47</v>
      </c>
      <c r="H74" s="330" t="s">
        <v>47</v>
      </c>
      <c r="I74" s="330" t="s">
        <v>47</v>
      </c>
      <c r="J74" s="330" t="s">
        <v>47</v>
      </c>
      <c r="K74" s="330" t="s">
        <v>47</v>
      </c>
      <c r="L74" s="103"/>
      <c r="M74" s="335" t="s">
        <v>48</v>
      </c>
      <c r="N74" s="335" t="s">
        <v>48</v>
      </c>
    </row>
    <row r="75" spans="1:14" ht="15.6">
      <c r="A75" s="40">
        <f t="shared" si="0"/>
        <v>140</v>
      </c>
      <c r="B75" s="180" t="s">
        <v>87</v>
      </c>
      <c r="C75" s="330" t="s">
        <v>47</v>
      </c>
      <c r="D75" s="330" t="s">
        <v>47</v>
      </c>
      <c r="E75" s="330" t="s">
        <v>47</v>
      </c>
      <c r="F75" s="330" t="s">
        <v>47</v>
      </c>
      <c r="G75" s="330" t="s">
        <v>47</v>
      </c>
      <c r="H75" s="330" t="s">
        <v>47</v>
      </c>
      <c r="I75" s="330" t="s">
        <v>47</v>
      </c>
      <c r="J75" s="330" t="s">
        <v>47</v>
      </c>
      <c r="K75" s="330" t="s">
        <v>47</v>
      </c>
      <c r="L75" s="103"/>
      <c r="M75" s="335" t="s">
        <v>48</v>
      </c>
      <c r="N75" s="335" t="s">
        <v>48</v>
      </c>
    </row>
    <row r="76" spans="1:14" ht="15.6">
      <c r="A76" s="40">
        <f t="shared" si="0"/>
        <v>141</v>
      </c>
      <c r="B76" s="180" t="s">
        <v>88</v>
      </c>
      <c r="C76" s="330" t="s">
        <v>47</v>
      </c>
      <c r="D76" s="330" t="s">
        <v>47</v>
      </c>
      <c r="E76" s="330" t="s">
        <v>47</v>
      </c>
      <c r="F76" s="330" t="s">
        <v>47</v>
      </c>
      <c r="G76" s="330" t="s">
        <v>47</v>
      </c>
      <c r="H76" s="330" t="s">
        <v>47</v>
      </c>
      <c r="I76" s="330" t="s">
        <v>47</v>
      </c>
      <c r="J76" s="330" t="s">
        <v>47</v>
      </c>
      <c r="K76" s="330" t="s">
        <v>47</v>
      </c>
      <c r="L76" s="103"/>
      <c r="M76" s="335" t="s">
        <v>48</v>
      </c>
      <c r="N76" s="335" t="s">
        <v>48</v>
      </c>
    </row>
    <row r="77" spans="1:14" ht="15.6">
      <c r="A77" s="40">
        <f t="shared" si="0"/>
        <v>142</v>
      </c>
      <c r="B77" s="180" t="s">
        <v>89</v>
      </c>
      <c r="C77" s="330" t="s">
        <v>47</v>
      </c>
      <c r="D77" s="330" t="s">
        <v>47</v>
      </c>
      <c r="E77" s="330" t="s">
        <v>47</v>
      </c>
      <c r="F77" s="330" t="s">
        <v>47</v>
      </c>
      <c r="G77" s="330" t="s">
        <v>47</v>
      </c>
      <c r="H77" s="330" t="s">
        <v>47</v>
      </c>
      <c r="I77" s="330" t="s">
        <v>47</v>
      </c>
      <c r="J77" s="330" t="s">
        <v>47</v>
      </c>
      <c r="K77" s="330" t="s">
        <v>47</v>
      </c>
      <c r="L77" s="103"/>
      <c r="M77" s="335" t="s">
        <v>48</v>
      </c>
      <c r="N77" s="335" t="s">
        <v>48</v>
      </c>
    </row>
    <row r="78" spans="1:14" ht="15.6">
      <c r="A78" s="40">
        <f t="shared" si="0"/>
        <v>143</v>
      </c>
      <c r="B78" s="180" t="s">
        <v>90</v>
      </c>
      <c r="C78" s="330" t="s">
        <v>47</v>
      </c>
      <c r="D78" s="330" t="s">
        <v>47</v>
      </c>
      <c r="E78" s="330" t="s">
        <v>47</v>
      </c>
      <c r="F78" s="330" t="s">
        <v>47</v>
      </c>
      <c r="G78" s="330" t="s">
        <v>47</v>
      </c>
      <c r="H78" s="330" t="s">
        <v>47</v>
      </c>
      <c r="I78" s="330" t="s">
        <v>47</v>
      </c>
      <c r="J78" s="330" t="s">
        <v>47</v>
      </c>
      <c r="K78" s="330" t="s">
        <v>47</v>
      </c>
      <c r="L78" s="103"/>
      <c r="M78" s="335" t="s">
        <v>48</v>
      </c>
      <c r="N78" s="335" t="s">
        <v>48</v>
      </c>
    </row>
    <row r="79" spans="1:14" ht="15.6">
      <c r="A79" s="40">
        <f t="shared" si="0"/>
        <v>144</v>
      </c>
      <c r="B79" s="180" t="s">
        <v>91</v>
      </c>
      <c r="C79" s="330" t="s">
        <v>47</v>
      </c>
      <c r="D79" s="330" t="s">
        <v>47</v>
      </c>
      <c r="E79" s="330" t="s">
        <v>47</v>
      </c>
      <c r="F79" s="330" t="s">
        <v>47</v>
      </c>
      <c r="G79" s="330" t="s">
        <v>47</v>
      </c>
      <c r="H79" s="330" t="s">
        <v>47</v>
      </c>
      <c r="I79" s="330" t="s">
        <v>47</v>
      </c>
      <c r="J79" s="330" t="s">
        <v>47</v>
      </c>
      <c r="K79" s="330" t="s">
        <v>47</v>
      </c>
      <c r="L79" s="103"/>
      <c r="M79" s="335" t="s">
        <v>48</v>
      </c>
      <c r="N79" s="335" t="s">
        <v>48</v>
      </c>
    </row>
    <row r="80" spans="1:14" ht="15.6">
      <c r="A80" s="40">
        <f t="shared" si="0"/>
        <v>145</v>
      </c>
      <c r="B80" s="180" t="s">
        <v>92</v>
      </c>
      <c r="C80" s="330" t="s">
        <v>47</v>
      </c>
      <c r="D80" s="330" t="s">
        <v>47</v>
      </c>
      <c r="E80" s="330" t="s">
        <v>47</v>
      </c>
      <c r="F80" s="330" t="s">
        <v>47</v>
      </c>
      <c r="G80" s="330" t="s">
        <v>47</v>
      </c>
      <c r="H80" s="330" t="s">
        <v>47</v>
      </c>
      <c r="I80" s="330" t="s">
        <v>47</v>
      </c>
      <c r="J80" s="330" t="s">
        <v>47</v>
      </c>
      <c r="K80" s="330" t="s">
        <v>47</v>
      </c>
      <c r="L80" s="103"/>
      <c r="M80" s="335" t="s">
        <v>48</v>
      </c>
      <c r="N80" s="335" t="s">
        <v>48</v>
      </c>
    </row>
    <row r="81" spans="1:15" ht="15.6">
      <c r="A81" s="40">
        <f t="shared" si="0"/>
        <v>146</v>
      </c>
      <c r="B81" s="180" t="s">
        <v>93</v>
      </c>
      <c r="C81" s="330" t="s">
        <v>47</v>
      </c>
      <c r="D81" s="330" t="s">
        <v>47</v>
      </c>
      <c r="E81" s="330" t="s">
        <v>47</v>
      </c>
      <c r="F81" s="330" t="s">
        <v>47</v>
      </c>
      <c r="G81" s="330" t="s">
        <v>47</v>
      </c>
      <c r="H81" s="330" t="s">
        <v>47</v>
      </c>
      <c r="I81" s="330" t="s">
        <v>47</v>
      </c>
      <c r="J81" s="330" t="s">
        <v>47</v>
      </c>
      <c r="K81" s="330" t="s">
        <v>47</v>
      </c>
      <c r="L81" s="103"/>
      <c r="M81" s="335" t="s">
        <v>48</v>
      </c>
      <c r="N81" s="335" t="s">
        <v>48</v>
      </c>
    </row>
    <row r="82" spans="1:15" ht="15.6">
      <c r="A82" s="40">
        <f t="shared" si="0"/>
        <v>147</v>
      </c>
      <c r="B82" s="180" t="s">
        <v>94</v>
      </c>
      <c r="C82" s="330" t="s">
        <v>47</v>
      </c>
      <c r="D82" s="330" t="s">
        <v>47</v>
      </c>
      <c r="E82" s="330" t="s">
        <v>47</v>
      </c>
      <c r="F82" s="330" t="s">
        <v>47</v>
      </c>
      <c r="G82" s="330" t="s">
        <v>47</v>
      </c>
      <c r="H82" s="330" t="s">
        <v>47</v>
      </c>
      <c r="I82" s="330" t="s">
        <v>47</v>
      </c>
      <c r="J82" s="330" t="s">
        <v>47</v>
      </c>
      <c r="K82" s="330" t="s">
        <v>47</v>
      </c>
      <c r="L82" s="103"/>
      <c r="M82" s="335" t="s">
        <v>48</v>
      </c>
      <c r="N82" s="335" t="s">
        <v>48</v>
      </c>
    </row>
    <row r="83" spans="1:15" ht="15.6">
      <c r="A83" s="40">
        <f t="shared" si="0"/>
        <v>148</v>
      </c>
      <c r="B83" s="180" t="s">
        <v>95</v>
      </c>
      <c r="C83" s="330" t="s">
        <v>47</v>
      </c>
      <c r="D83" s="330" t="s">
        <v>47</v>
      </c>
      <c r="E83" s="330" t="s">
        <v>47</v>
      </c>
      <c r="F83" s="330" t="s">
        <v>47</v>
      </c>
      <c r="G83" s="330" t="s">
        <v>47</v>
      </c>
      <c r="H83" s="330" t="s">
        <v>47</v>
      </c>
      <c r="I83" s="330" t="s">
        <v>47</v>
      </c>
      <c r="J83" s="330" t="s">
        <v>47</v>
      </c>
      <c r="K83" s="330" t="s">
        <v>47</v>
      </c>
      <c r="L83" s="103"/>
      <c r="M83" s="335" t="s">
        <v>48</v>
      </c>
      <c r="N83" s="335" t="s">
        <v>48</v>
      </c>
    </row>
    <row r="84" spans="1:15" ht="15.6">
      <c r="A84" s="40">
        <f t="shared" si="0"/>
        <v>149</v>
      </c>
      <c r="B84" s="180" t="s">
        <v>96</v>
      </c>
      <c r="C84" s="330" t="s">
        <v>47</v>
      </c>
      <c r="D84" s="330" t="s">
        <v>47</v>
      </c>
      <c r="E84" s="330" t="s">
        <v>47</v>
      </c>
      <c r="F84" s="330" t="s">
        <v>47</v>
      </c>
      <c r="G84" s="330" t="s">
        <v>47</v>
      </c>
      <c r="H84" s="330" t="s">
        <v>47</v>
      </c>
      <c r="I84" s="330" t="s">
        <v>47</v>
      </c>
      <c r="J84" s="330" t="s">
        <v>47</v>
      </c>
      <c r="K84" s="330" t="s">
        <v>47</v>
      </c>
      <c r="L84" s="103"/>
      <c r="M84" s="335" t="s">
        <v>48</v>
      </c>
      <c r="N84" s="335" t="s">
        <v>48</v>
      </c>
    </row>
    <row r="85" spans="1:15">
      <c r="F85" s="280"/>
      <c r="G85" s="280"/>
      <c r="H85" s="286"/>
      <c r="I85" s="286"/>
    </row>
    <row r="86" spans="1:15">
      <c r="A86" s="44" t="s">
        <v>97</v>
      </c>
      <c r="B86" s="113"/>
      <c r="C86" s="42" t="str">
        <f>IF(PremiumLimit="Combined Single Limit","CSL","BI")</f>
        <v>BI</v>
      </c>
      <c r="D86" s="284"/>
      <c r="E86" s="284" t="str">
        <f>IF(PremiumLimit="Combined Single Limit","---","PD")</f>
        <v>PD</v>
      </c>
      <c r="F86" s="284" t="s">
        <v>98</v>
      </c>
      <c r="G86" s="284"/>
      <c r="H86" s="284" t="s">
        <v>99</v>
      </c>
      <c r="I86" s="284"/>
      <c r="J86" s="284" t="str">
        <f>J35</f>
        <v>Comp</v>
      </c>
      <c r="K86" s="284" t="str">
        <f>K35</f>
        <v>Coll</v>
      </c>
      <c r="L86" s="42"/>
      <c r="M86" s="284" t="s">
        <v>44</v>
      </c>
      <c r="N86" s="300" t="s">
        <v>45</v>
      </c>
      <c r="O86" s="64"/>
    </row>
    <row r="87" spans="1:15" ht="15.6">
      <c r="A87" s="41" t="s">
        <v>100</v>
      </c>
      <c r="B87" s="146"/>
      <c r="C87" s="331" t="s">
        <v>101</v>
      </c>
      <c r="D87" s="285"/>
      <c r="E87" s="332" t="s">
        <v>48</v>
      </c>
      <c r="F87" s="291" t="s">
        <v>102</v>
      </c>
      <c r="G87" s="291"/>
      <c r="H87" s="333" t="s">
        <v>48</v>
      </c>
      <c r="I87" s="291"/>
      <c r="J87" s="333" t="s">
        <v>48</v>
      </c>
      <c r="K87" s="333" t="s">
        <v>48</v>
      </c>
      <c r="L87" s="104"/>
      <c r="M87" s="333" t="s">
        <v>48</v>
      </c>
      <c r="N87" s="334" t="s">
        <v>48</v>
      </c>
      <c r="O87" s="64"/>
    </row>
    <row r="88" spans="1:15">
      <c r="K88" s="281"/>
      <c r="L88" s="64"/>
    </row>
    <row r="89" spans="1:15">
      <c r="A89" s="137" t="s">
        <v>103</v>
      </c>
      <c r="B89" s="63"/>
      <c r="C89" s="336"/>
      <c r="D89" s="337"/>
      <c r="E89" s="337"/>
      <c r="F89" s="338"/>
      <c r="G89" s="338"/>
      <c r="H89" s="337"/>
      <c r="I89" s="337"/>
      <c r="J89" s="337"/>
      <c r="K89" s="339"/>
      <c r="L89" s="340"/>
      <c r="M89" s="337"/>
      <c r="N89" s="337"/>
    </row>
    <row r="90" spans="1:15">
      <c r="A90" s="336"/>
      <c r="B90" s="336"/>
      <c r="C90" s="336"/>
      <c r="D90" s="337"/>
      <c r="E90" s="337"/>
      <c r="F90" s="338"/>
      <c r="G90" s="338"/>
      <c r="H90" s="337"/>
      <c r="I90" s="337"/>
      <c r="J90" s="337"/>
      <c r="K90" s="337"/>
    </row>
    <row r="91" spans="1:15">
      <c r="A91" s="336"/>
      <c r="B91" s="336"/>
      <c r="C91" s="336"/>
      <c r="D91" s="337"/>
      <c r="E91" s="337"/>
      <c r="F91" s="338"/>
      <c r="G91" s="338"/>
      <c r="H91" s="337"/>
      <c r="I91" s="337"/>
      <c r="J91" s="337"/>
      <c r="K91" s="337"/>
    </row>
    <row r="92" spans="1:15">
      <c r="A92" s="336"/>
      <c r="B92" s="336"/>
      <c r="C92" s="336"/>
      <c r="D92" s="337"/>
      <c r="E92" s="337"/>
      <c r="F92" s="338"/>
      <c r="G92" s="338"/>
      <c r="H92" s="337"/>
      <c r="I92" s="337"/>
      <c r="J92" s="337"/>
      <c r="K92" s="337"/>
    </row>
    <row r="93" spans="1:15">
      <c r="A93" s="336"/>
      <c r="B93" s="336"/>
      <c r="C93" s="336"/>
      <c r="D93" s="337"/>
      <c r="E93" s="337"/>
      <c r="F93" s="338"/>
      <c r="G93" s="338"/>
      <c r="H93" s="337"/>
      <c r="I93" s="337"/>
      <c r="J93" s="337"/>
      <c r="K93" s="337"/>
    </row>
    <row r="94" spans="1:15">
      <c r="A94" s="336"/>
      <c r="B94" s="336"/>
      <c r="C94" s="336"/>
      <c r="D94" s="337"/>
      <c r="E94" s="337"/>
      <c r="F94" s="338"/>
      <c r="G94" s="338"/>
      <c r="H94" s="337"/>
      <c r="I94" s="337"/>
      <c r="J94" s="337"/>
      <c r="K94" s="337"/>
    </row>
    <row r="95" spans="1:15">
      <c r="A95" s="336"/>
      <c r="B95" s="336"/>
      <c r="C95" s="336"/>
      <c r="D95" s="337"/>
      <c r="E95" s="337"/>
      <c r="F95" s="338"/>
      <c r="G95" s="338"/>
      <c r="H95" s="337"/>
      <c r="I95" s="337"/>
      <c r="J95" s="337"/>
      <c r="K95" s="337"/>
    </row>
    <row r="96" spans="1:15">
      <c r="A96" s="336"/>
      <c r="B96" s="336"/>
      <c r="C96" s="336"/>
      <c r="D96" s="337"/>
      <c r="E96" s="337"/>
      <c r="F96" s="338"/>
      <c r="G96" s="338"/>
      <c r="H96" s="337"/>
      <c r="I96" s="337"/>
      <c r="J96" s="337"/>
      <c r="K96" s="337"/>
    </row>
    <row r="97" spans="3:4">
      <c r="C97" s="63"/>
      <c r="D97" s="283"/>
    </row>
    <row r="98" spans="3:4">
      <c r="C98" s="63"/>
      <c r="D98" s="283"/>
    </row>
    <row r="99" spans="3:4">
      <c r="C99" s="63"/>
      <c r="D99" s="283"/>
    </row>
    <row r="100" spans="3:4">
      <c r="C100" s="63"/>
      <c r="D100" s="283"/>
    </row>
    <row r="103" spans="3:4">
      <c r="C103" s="63"/>
      <c r="D103" s="283"/>
    </row>
    <row r="106" spans="3:4">
      <c r="C106" s="63"/>
      <c r="D106" s="283"/>
    </row>
  </sheetData>
  <sheetProtection selectLockedCells="1"/>
  <phoneticPr fontId="0" type="noConversion"/>
  <dataValidations count="4">
    <dataValidation type="list" showInputMessage="1" showErrorMessage="1" sqref="D6">
      <formula1>"2001,2002,2003,2004,2005"</formula1>
    </dataValidation>
    <dataValidation type="list" showInputMessage="1" showErrorMessage="1" sqref="C6">
      <formula1>"2012,2013,2014,2015,2016"</formula1>
    </dataValidation>
    <dataValidation type="whole" allowBlank="1" showInputMessage="1" showErrorMessage="1" sqref="C7">
      <formula1>0</formula1>
      <formula2>9999</formula2>
    </dataValidation>
    <dataValidation type="whole" allowBlank="1" showInputMessage="1" showErrorMessage="1" sqref="C8">
      <formula1>10000</formula1>
      <formula2>99999</formula2>
    </dataValidation>
  </dataValidations>
  <pageMargins left="0.75" right="0.75" top="1" bottom="1" header="0.5" footer="0.5"/>
  <pageSetup scale="45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2">
    <pageSetUpPr fitToPage="1"/>
  </sheetPr>
  <dimension ref="A1:AY100"/>
  <sheetViews>
    <sheetView zoomScale="75" workbookViewId="0">
      <selection activeCell="C97" sqref="C97"/>
    </sheetView>
  </sheetViews>
  <sheetFormatPr defaultColWidth="12.81640625" defaultRowHeight="15.6"/>
  <cols>
    <col min="1" max="1" width="12.81640625" style="2"/>
    <col min="2" max="3" width="12.6328125" style="2" customWidth="1"/>
    <col min="4" max="29" width="14.81640625" style="2" customWidth="1"/>
    <col min="30" max="16384" width="12.81640625" style="2"/>
  </cols>
  <sheetData>
    <row r="1" spans="1:51" s="107" customFormat="1">
      <c r="A1" s="45" t="str">
        <f>"Appendix #4 - New Rating Example 4A - " &amp; EvalDate</f>
        <v>Appendix #4 - New Rating Example 4A - 2016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spans="1:51">
      <c r="A2" s="16" t="str">
        <f>"#" &amp; TEXT(GroupNum,"0000") &amp; " " &amp; GroupName</f>
        <v>#enter here enter Group Name here</v>
      </c>
      <c r="G2" s="16" t="str">
        <f>"#" &amp; CompNum &amp; " " &amp; CompName</f>
        <v>#enter here enter Company Name here</v>
      </c>
    </row>
    <row r="3" spans="1:51">
      <c r="A3" s="16"/>
    </row>
    <row r="4" spans="1:51">
      <c r="A4" s="17" t="s">
        <v>155</v>
      </c>
      <c r="B4" s="2" t="s">
        <v>210</v>
      </c>
    </row>
    <row r="5" spans="1:51">
      <c r="A5" s="17" t="s">
        <v>157</v>
      </c>
      <c r="B5" s="2" t="s">
        <v>209</v>
      </c>
    </row>
    <row r="6" spans="1:51" ht="16.2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</row>
    <row r="7" spans="1:51" ht="16.2" thickTop="1">
      <c r="A7" s="3" t="str">
        <f>'Example 5'!A7</f>
        <v>Class Code</v>
      </c>
      <c r="B7" s="345" t="s">
        <v>5</v>
      </c>
      <c r="D7" s="4" t="str">
        <f>'Example 5'!D7</f>
        <v>Class Factor</v>
      </c>
      <c r="E7" s="346" t="s">
        <v>5</v>
      </c>
      <c r="F7" s="105"/>
      <c r="G7" s="4" t="s">
        <v>159</v>
      </c>
      <c r="H7" s="4"/>
      <c r="I7" s="347"/>
      <c r="J7" s="4" t="s">
        <v>196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348"/>
      <c r="AD7" s="170"/>
      <c r="AY7" s="218"/>
    </row>
    <row r="8" spans="1:51">
      <c r="A8" s="3" t="str">
        <f>'Example 5'!A8</f>
        <v>Tier Number</v>
      </c>
      <c r="B8" s="350" t="s">
        <v>5</v>
      </c>
      <c r="D8" s="4" t="str">
        <f>'Example 5'!D8</f>
        <v>Tier Factor</v>
      </c>
      <c r="E8" s="351" t="s">
        <v>5</v>
      </c>
      <c r="F8" s="106"/>
      <c r="G8" s="352" t="s">
        <v>161</v>
      </c>
      <c r="H8" s="352"/>
      <c r="I8" s="352"/>
      <c r="J8" s="353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53"/>
      <c r="AD8" s="170"/>
      <c r="AY8" s="203"/>
    </row>
    <row r="9" spans="1:51">
      <c r="A9" s="3" t="str">
        <f>'Example 5'!A9</f>
        <v>Model Year</v>
      </c>
      <c r="B9" s="350" t="s">
        <v>5</v>
      </c>
      <c r="D9" s="4" t="str">
        <f>'Example 5'!D9</f>
        <v>Model Yr Factor</v>
      </c>
      <c r="E9" s="351" t="s">
        <v>5</v>
      </c>
      <c r="F9" s="106"/>
      <c r="G9" s="352"/>
      <c r="H9" s="352"/>
      <c r="I9" s="352"/>
      <c r="J9" s="353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53"/>
      <c r="AD9" s="170"/>
      <c r="AY9" s="203"/>
    </row>
    <row r="10" spans="1:51">
      <c r="A10" s="3" t="str">
        <f>'Example 5'!A10</f>
        <v>Symbol</v>
      </c>
      <c r="B10" s="350" t="s">
        <v>5</v>
      </c>
      <c r="D10" s="4" t="str">
        <f>'Example 5'!D10</f>
        <v>Symbol Factor</v>
      </c>
      <c r="E10" s="351" t="s">
        <v>5</v>
      </c>
      <c r="F10" s="106"/>
      <c r="G10" s="352"/>
      <c r="H10" s="352"/>
      <c r="I10" s="352"/>
      <c r="J10" s="353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53"/>
      <c r="AD10" s="170"/>
      <c r="AY10" s="203"/>
    </row>
    <row r="11" spans="1:51">
      <c r="A11" s="3" t="str">
        <f>'Example 5'!A11</f>
        <v>BI/CSL Limits</v>
      </c>
      <c r="B11" s="355" t="s">
        <v>5</v>
      </c>
      <c r="D11" s="4" t="str">
        <f>'Example 5'!D11</f>
        <v>PIP Limits</v>
      </c>
      <c r="E11" s="358" t="s">
        <v>5</v>
      </c>
      <c r="F11" s="106"/>
      <c r="G11" s="352"/>
      <c r="H11" s="352"/>
      <c r="I11" s="352"/>
      <c r="J11" s="357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5"/>
      <c r="AD11" s="170"/>
      <c r="AY11" s="203"/>
    </row>
    <row r="12" spans="1:51">
      <c r="A12" s="3" t="str">
        <f>'Example 5'!A12</f>
        <v>PD Limit</v>
      </c>
      <c r="B12" s="358" t="s">
        <v>5</v>
      </c>
      <c r="D12" s="116" t="str">
        <f>'Example 5'!D12</f>
        <v>Comp. Ded.</v>
      </c>
      <c r="E12" s="359" t="s">
        <v>5</v>
      </c>
      <c r="F12" s="106"/>
      <c r="G12" s="352"/>
      <c r="H12" s="352"/>
      <c r="I12" s="352"/>
      <c r="J12" s="357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5"/>
      <c r="AD12" s="170"/>
      <c r="AY12" s="203"/>
    </row>
    <row r="13" spans="1:51">
      <c r="A13" s="3" t="str">
        <f>'Example 5'!A13</f>
        <v>UM Limits</v>
      </c>
      <c r="B13" s="355" t="s">
        <v>5</v>
      </c>
      <c r="D13" s="116" t="str">
        <f>'Example 5'!D13</f>
        <v>Coll Ded.</v>
      </c>
      <c r="E13" s="359" t="s">
        <v>5</v>
      </c>
      <c r="F13" s="106"/>
      <c r="G13" s="352"/>
      <c r="H13" s="352"/>
      <c r="I13" s="352"/>
      <c r="J13" s="357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5"/>
      <c r="AD13" s="170"/>
      <c r="AY13" s="203"/>
    </row>
    <row r="14" spans="1:51" ht="16.2" thickBot="1">
      <c r="A14" s="3" t="s">
        <v>162</v>
      </c>
      <c r="B14" s="163" t="str">
        <f>IF(AND(MID($C$18,11,1)="L",MID($C$43,12,1)="L",MID($C$56,11,1)="L"),"Limited",IF(AND(MID($C$18,11,1)="U",MID($C$43,12,1)="U",MID($C$56,11,1)="U"),"Unlimited","Basic"))</f>
        <v>Limited</v>
      </c>
      <c r="D14" s="116" t="s">
        <v>163</v>
      </c>
      <c r="E14" s="360" t="s">
        <v>5</v>
      </c>
      <c r="F14" s="8"/>
      <c r="G14" s="352"/>
      <c r="H14" s="352"/>
      <c r="I14" s="352"/>
      <c r="J14" s="353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6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19"/>
    </row>
    <row r="15" spans="1:51" ht="16.2" thickTop="1">
      <c r="A15" s="5"/>
      <c r="B15" s="8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170"/>
    </row>
    <row r="16" spans="1:51">
      <c r="A16" s="3" t="str">
        <f>'Example 3B'!A16</f>
        <v>ZIP CODE:</v>
      </c>
      <c r="B16" s="8"/>
      <c r="C16" s="9" t="str">
        <f t="shared" ref="C16:AY16" si="0">VLOOKUP(C17,Terr,2,FALSE)</f>
        <v>07001</v>
      </c>
      <c r="D16" s="9" t="str">
        <f t="shared" si="0"/>
        <v>07002</v>
      </c>
      <c r="E16" s="9" t="str">
        <f t="shared" si="0"/>
        <v>07003</v>
      </c>
      <c r="F16" s="9" t="str">
        <f t="shared" si="0"/>
        <v>07960</v>
      </c>
      <c r="G16" s="9" t="str">
        <f t="shared" si="0"/>
        <v>07065</v>
      </c>
      <c r="H16" s="9" t="str">
        <f t="shared" si="0"/>
        <v>07042</v>
      </c>
      <c r="I16" s="9" t="str">
        <f t="shared" si="0"/>
        <v>07650</v>
      </c>
      <c r="J16" s="9" t="str">
        <f t="shared" si="0"/>
        <v>07012</v>
      </c>
      <c r="K16" s="9" t="str">
        <f t="shared" si="0"/>
        <v>08805</v>
      </c>
      <c r="L16" s="9" t="str">
        <f t="shared" si="0"/>
        <v>07310</v>
      </c>
      <c r="M16" s="9" t="str">
        <f t="shared" si="0"/>
        <v>07073</v>
      </c>
      <c r="N16" s="9" t="str">
        <f t="shared" si="0"/>
        <v>07052</v>
      </c>
      <c r="O16" s="9" t="str">
        <f t="shared" si="0"/>
        <v>08807</v>
      </c>
      <c r="P16" s="9" t="str">
        <f t="shared" si="0"/>
        <v>07063</v>
      </c>
      <c r="Q16" s="9" t="str">
        <f t="shared" si="0"/>
        <v>07666</v>
      </c>
      <c r="R16" s="9" t="str">
        <f t="shared" si="0"/>
        <v>08901</v>
      </c>
      <c r="S16" s="9" t="str">
        <f t="shared" si="0"/>
        <v>07645</v>
      </c>
      <c r="T16" s="9" t="str">
        <f t="shared" si="0"/>
        <v>07866</v>
      </c>
      <c r="U16" s="9" t="str">
        <f t="shared" si="0"/>
        <v>07663</v>
      </c>
      <c r="V16" s="9" t="str">
        <f t="shared" si="0"/>
        <v>07840</v>
      </c>
      <c r="W16" s="9" t="str">
        <f t="shared" si="0"/>
        <v>07652</v>
      </c>
      <c r="X16" s="9" t="str">
        <f t="shared" si="0"/>
        <v>07733</v>
      </c>
      <c r="Y16" s="9" t="str">
        <f t="shared" si="0"/>
        <v>07740</v>
      </c>
      <c r="Z16" s="9" t="str">
        <f t="shared" si="0"/>
        <v>08735</v>
      </c>
      <c r="AA16" s="9" t="str">
        <f t="shared" si="0"/>
        <v>08821</v>
      </c>
      <c r="AB16" s="9" t="str">
        <f t="shared" si="0"/>
        <v>08002</v>
      </c>
      <c r="AC16" s="9" t="str">
        <f t="shared" si="0"/>
        <v>08328</v>
      </c>
      <c r="AD16" s="9" t="str">
        <f t="shared" si="0"/>
        <v>08753</v>
      </c>
      <c r="AE16" s="9" t="str">
        <f t="shared" si="0"/>
        <v>08030</v>
      </c>
      <c r="AF16" s="9" t="str">
        <f t="shared" si="0"/>
        <v>08079</v>
      </c>
      <c r="AG16" s="9" t="str">
        <f t="shared" si="0"/>
        <v>08540</v>
      </c>
      <c r="AH16" s="9" t="str">
        <f t="shared" si="0"/>
        <v>08046</v>
      </c>
      <c r="AI16" s="9" t="str">
        <f t="shared" si="0"/>
        <v>08109</v>
      </c>
      <c r="AJ16" s="9" t="str">
        <f t="shared" si="0"/>
        <v>08360</v>
      </c>
      <c r="AK16" s="9" t="str">
        <f t="shared" si="0"/>
        <v>08204</v>
      </c>
      <c r="AL16" s="9" t="str">
        <f t="shared" si="0"/>
        <v>08611</v>
      </c>
      <c r="AM16" s="9" t="str">
        <f t="shared" si="0"/>
        <v>08610</v>
      </c>
      <c r="AN16" s="9" t="str">
        <f t="shared" si="0"/>
        <v>08701</v>
      </c>
      <c r="AO16" s="9" t="str">
        <f t="shared" si="0"/>
        <v>08361</v>
      </c>
      <c r="AP16" s="9" t="str">
        <f t="shared" si="0"/>
        <v>08861</v>
      </c>
      <c r="AQ16" s="9" t="str">
        <f t="shared" si="0"/>
        <v>08401</v>
      </c>
      <c r="AR16" s="9" t="str">
        <f t="shared" si="0"/>
        <v>08102</v>
      </c>
      <c r="AS16" s="9" t="str">
        <f t="shared" si="0"/>
        <v>07513</v>
      </c>
      <c r="AT16" s="9" t="str">
        <f t="shared" si="0"/>
        <v>07201</v>
      </c>
      <c r="AU16" s="9" t="str">
        <f t="shared" si="0"/>
        <v>07103</v>
      </c>
      <c r="AV16" s="9" t="str">
        <f t="shared" si="0"/>
        <v>07087</v>
      </c>
      <c r="AW16" s="9" t="str">
        <f t="shared" si="0"/>
        <v>07055</v>
      </c>
      <c r="AX16" s="9" t="str">
        <f t="shared" si="0"/>
        <v>07017</v>
      </c>
      <c r="AY16" s="9" t="str">
        <f t="shared" si="0"/>
        <v>07047</v>
      </c>
    </row>
    <row r="17" spans="1:51">
      <c r="A17" s="3" t="str">
        <f>'Example 5'!A17</f>
        <v>TERRITORY:</v>
      </c>
      <c r="B17" s="4"/>
      <c r="C17" s="72">
        <v>101</v>
      </c>
      <c r="D17" s="72">
        <f>C17+1</f>
        <v>102</v>
      </c>
      <c r="E17" s="72">
        <f t="shared" ref="E17:AC17" si="1">D17+1</f>
        <v>103</v>
      </c>
      <c r="F17" s="72">
        <f t="shared" si="1"/>
        <v>104</v>
      </c>
      <c r="G17" s="72">
        <f t="shared" si="1"/>
        <v>105</v>
      </c>
      <c r="H17" s="72">
        <f t="shared" si="1"/>
        <v>106</v>
      </c>
      <c r="I17" s="72">
        <f t="shared" si="1"/>
        <v>107</v>
      </c>
      <c r="J17" s="72">
        <f t="shared" si="1"/>
        <v>108</v>
      </c>
      <c r="K17" s="72">
        <f t="shared" si="1"/>
        <v>109</v>
      </c>
      <c r="L17" s="72">
        <f t="shared" si="1"/>
        <v>110</v>
      </c>
      <c r="M17" s="72">
        <f t="shared" si="1"/>
        <v>111</v>
      </c>
      <c r="N17" s="72">
        <f t="shared" si="1"/>
        <v>112</v>
      </c>
      <c r="O17" s="72">
        <f t="shared" si="1"/>
        <v>113</v>
      </c>
      <c r="P17" s="72">
        <f t="shared" si="1"/>
        <v>114</v>
      </c>
      <c r="Q17" s="72">
        <f t="shared" si="1"/>
        <v>115</v>
      </c>
      <c r="R17" s="72">
        <f t="shared" si="1"/>
        <v>116</v>
      </c>
      <c r="S17" s="72">
        <f t="shared" si="1"/>
        <v>117</v>
      </c>
      <c r="T17" s="72">
        <f t="shared" si="1"/>
        <v>118</v>
      </c>
      <c r="U17" s="72">
        <f t="shared" si="1"/>
        <v>119</v>
      </c>
      <c r="V17" s="72">
        <f t="shared" si="1"/>
        <v>120</v>
      </c>
      <c r="W17" s="72">
        <f t="shared" si="1"/>
        <v>121</v>
      </c>
      <c r="X17" s="72">
        <f t="shared" si="1"/>
        <v>122</v>
      </c>
      <c r="Y17" s="72">
        <f t="shared" si="1"/>
        <v>123</v>
      </c>
      <c r="Z17" s="72">
        <f t="shared" si="1"/>
        <v>124</v>
      </c>
      <c r="AA17" s="72">
        <f t="shared" si="1"/>
        <v>125</v>
      </c>
      <c r="AB17" s="72">
        <f t="shared" si="1"/>
        <v>126</v>
      </c>
      <c r="AC17" s="72">
        <f t="shared" si="1"/>
        <v>127</v>
      </c>
      <c r="AD17" s="169">
        <f t="shared" ref="AD17:AY17" si="2">AC17+1</f>
        <v>128</v>
      </c>
      <c r="AE17" s="169">
        <f t="shared" si="2"/>
        <v>129</v>
      </c>
      <c r="AF17" s="169">
        <f t="shared" si="2"/>
        <v>130</v>
      </c>
      <c r="AG17" s="169">
        <f t="shared" si="2"/>
        <v>131</v>
      </c>
      <c r="AH17" s="169">
        <f t="shared" si="2"/>
        <v>132</v>
      </c>
      <c r="AI17" s="169">
        <f t="shared" si="2"/>
        <v>133</v>
      </c>
      <c r="AJ17" s="169">
        <f t="shared" si="2"/>
        <v>134</v>
      </c>
      <c r="AK17" s="169">
        <f t="shared" si="2"/>
        <v>135</v>
      </c>
      <c r="AL17" s="169">
        <f t="shared" si="2"/>
        <v>136</v>
      </c>
      <c r="AM17" s="169">
        <f t="shared" si="2"/>
        <v>137</v>
      </c>
      <c r="AN17" s="169">
        <f t="shared" si="2"/>
        <v>138</v>
      </c>
      <c r="AO17" s="169">
        <f t="shared" si="2"/>
        <v>139</v>
      </c>
      <c r="AP17" s="169">
        <f t="shared" si="2"/>
        <v>140</v>
      </c>
      <c r="AQ17" s="169">
        <f t="shared" si="2"/>
        <v>141</v>
      </c>
      <c r="AR17" s="169">
        <f t="shared" si="2"/>
        <v>142</v>
      </c>
      <c r="AS17" s="169">
        <f t="shared" si="2"/>
        <v>143</v>
      </c>
      <c r="AT17" s="169">
        <f t="shared" si="2"/>
        <v>144</v>
      </c>
      <c r="AU17" s="169">
        <f t="shared" si="2"/>
        <v>145</v>
      </c>
      <c r="AV17" s="169">
        <f t="shared" si="2"/>
        <v>146</v>
      </c>
      <c r="AW17" s="169">
        <f t="shared" si="2"/>
        <v>147</v>
      </c>
      <c r="AX17" s="169">
        <f t="shared" si="2"/>
        <v>148</v>
      </c>
      <c r="AY17" s="169">
        <f t="shared" si="2"/>
        <v>149</v>
      </c>
    </row>
    <row r="18" spans="1:51">
      <c r="A18" s="13" t="str">
        <f>'Example 5'!A18</f>
        <v/>
      </c>
      <c r="B18" s="4"/>
      <c r="C18" s="73" t="str">
        <f t="shared" ref="C18:AY18" si="3">"BaseRateBIL_" &amp; TEXT(C$17,"00")</f>
        <v>BaseRateBIL_101</v>
      </c>
      <c r="D18" s="73" t="str">
        <f t="shared" si="3"/>
        <v>BaseRateBIL_102</v>
      </c>
      <c r="E18" s="73" t="str">
        <f t="shared" si="3"/>
        <v>BaseRateBIL_103</v>
      </c>
      <c r="F18" s="73" t="str">
        <f t="shared" si="3"/>
        <v>BaseRateBIL_104</v>
      </c>
      <c r="G18" s="73" t="str">
        <f t="shared" si="3"/>
        <v>BaseRateBIL_105</v>
      </c>
      <c r="H18" s="73" t="str">
        <f t="shared" si="3"/>
        <v>BaseRateBIL_106</v>
      </c>
      <c r="I18" s="73" t="str">
        <f t="shared" si="3"/>
        <v>BaseRateBIL_107</v>
      </c>
      <c r="J18" s="73" t="str">
        <f t="shared" si="3"/>
        <v>BaseRateBIL_108</v>
      </c>
      <c r="K18" s="73" t="str">
        <f t="shared" si="3"/>
        <v>BaseRateBIL_109</v>
      </c>
      <c r="L18" s="73" t="str">
        <f t="shared" si="3"/>
        <v>BaseRateBIL_110</v>
      </c>
      <c r="M18" s="73" t="str">
        <f t="shared" si="3"/>
        <v>BaseRateBIL_111</v>
      </c>
      <c r="N18" s="73" t="str">
        <f t="shared" si="3"/>
        <v>BaseRateBIL_112</v>
      </c>
      <c r="O18" s="73" t="str">
        <f t="shared" si="3"/>
        <v>BaseRateBIL_113</v>
      </c>
      <c r="P18" s="73" t="str">
        <f t="shared" si="3"/>
        <v>BaseRateBIL_114</v>
      </c>
      <c r="Q18" s="73" t="str">
        <f t="shared" si="3"/>
        <v>BaseRateBIL_115</v>
      </c>
      <c r="R18" s="73" t="str">
        <f t="shared" si="3"/>
        <v>BaseRateBIL_116</v>
      </c>
      <c r="S18" s="73" t="str">
        <f t="shared" si="3"/>
        <v>BaseRateBIL_117</v>
      </c>
      <c r="T18" s="73" t="str">
        <f t="shared" si="3"/>
        <v>BaseRateBIL_118</v>
      </c>
      <c r="U18" s="73" t="str">
        <f t="shared" si="3"/>
        <v>BaseRateBIL_119</v>
      </c>
      <c r="V18" s="73" t="str">
        <f t="shared" si="3"/>
        <v>BaseRateBIL_120</v>
      </c>
      <c r="W18" s="73" t="str">
        <f t="shared" si="3"/>
        <v>BaseRateBIL_121</v>
      </c>
      <c r="X18" s="73" t="str">
        <f t="shared" si="3"/>
        <v>BaseRateBIL_122</v>
      </c>
      <c r="Y18" s="73" t="str">
        <f t="shared" si="3"/>
        <v>BaseRateBIL_123</v>
      </c>
      <c r="Z18" s="73" t="str">
        <f t="shared" si="3"/>
        <v>BaseRateBIL_124</v>
      </c>
      <c r="AA18" s="73" t="str">
        <f t="shared" si="3"/>
        <v>BaseRateBIL_125</v>
      </c>
      <c r="AB18" s="73" t="str">
        <f t="shared" si="3"/>
        <v>BaseRateBIL_126</v>
      </c>
      <c r="AC18" s="167" t="str">
        <f t="shared" si="3"/>
        <v>BaseRateBIL_127</v>
      </c>
      <c r="AD18" s="273" t="str">
        <f t="shared" si="3"/>
        <v>BaseRateBIL_128</v>
      </c>
      <c r="AE18" s="273" t="str">
        <f t="shared" si="3"/>
        <v>BaseRateBIL_129</v>
      </c>
      <c r="AF18" s="273" t="str">
        <f t="shared" si="3"/>
        <v>BaseRateBIL_130</v>
      </c>
      <c r="AG18" s="273" t="str">
        <f t="shared" si="3"/>
        <v>BaseRateBIL_131</v>
      </c>
      <c r="AH18" s="273" t="str">
        <f t="shared" si="3"/>
        <v>BaseRateBIL_132</v>
      </c>
      <c r="AI18" s="273" t="str">
        <f t="shared" si="3"/>
        <v>BaseRateBIL_133</v>
      </c>
      <c r="AJ18" s="273" t="str">
        <f t="shared" si="3"/>
        <v>BaseRateBIL_134</v>
      </c>
      <c r="AK18" s="273" t="str">
        <f t="shared" si="3"/>
        <v>BaseRateBIL_135</v>
      </c>
      <c r="AL18" s="273" t="str">
        <f t="shared" si="3"/>
        <v>BaseRateBIL_136</v>
      </c>
      <c r="AM18" s="273" t="str">
        <f t="shared" si="3"/>
        <v>BaseRateBIL_137</v>
      </c>
      <c r="AN18" s="273" t="str">
        <f t="shared" si="3"/>
        <v>BaseRateBIL_138</v>
      </c>
      <c r="AO18" s="273" t="str">
        <f t="shared" si="3"/>
        <v>BaseRateBIL_139</v>
      </c>
      <c r="AP18" s="273" t="str">
        <f t="shared" si="3"/>
        <v>BaseRateBIL_140</v>
      </c>
      <c r="AQ18" s="273" t="str">
        <f t="shared" si="3"/>
        <v>BaseRateBIL_141</v>
      </c>
      <c r="AR18" s="273" t="str">
        <f t="shared" si="3"/>
        <v>BaseRateBIL_142</v>
      </c>
      <c r="AS18" s="273" t="str">
        <f t="shared" si="3"/>
        <v>BaseRateBIL_143</v>
      </c>
      <c r="AT18" s="273" t="str">
        <f t="shared" si="3"/>
        <v>BaseRateBIL_144</v>
      </c>
      <c r="AU18" s="273" t="str">
        <f t="shared" si="3"/>
        <v>BaseRateBIL_145</v>
      </c>
      <c r="AV18" s="273" t="str">
        <f t="shared" si="3"/>
        <v>BaseRateBIL_146</v>
      </c>
      <c r="AW18" s="273" t="str">
        <f t="shared" si="3"/>
        <v>BaseRateBIL_147</v>
      </c>
      <c r="AX18" s="273" t="str">
        <f t="shared" si="3"/>
        <v>BaseRateBIL_148</v>
      </c>
      <c r="AY18" s="273" t="str">
        <f t="shared" si="3"/>
        <v>BaseRateBIL_149</v>
      </c>
    </row>
    <row r="19" spans="1:51">
      <c r="A19" s="21" t="str">
        <f>IF(PremiumLimit="Combined Single Limit","CSL Ltd. Base Rate","Bodily Injury Ltd. Base Rate")</f>
        <v>Bodily Injury Ltd. Base Rate</v>
      </c>
      <c r="B19" s="4"/>
      <c r="C19" s="124" t="str">
        <f>'Example 1A'!C19</f>
        <v xml:space="preserve">enter   </v>
      </c>
      <c r="D19" s="124" t="str">
        <f>'Example 1A'!D19</f>
        <v xml:space="preserve">enter   </v>
      </c>
      <c r="E19" s="124" t="str">
        <f>'Example 1A'!E19</f>
        <v xml:space="preserve">enter   </v>
      </c>
      <c r="F19" s="124" t="str">
        <f>'Example 1A'!F19</f>
        <v xml:space="preserve">enter   </v>
      </c>
      <c r="G19" s="124" t="str">
        <f>'Example 1A'!G19</f>
        <v xml:space="preserve">enter   </v>
      </c>
      <c r="H19" s="124" t="str">
        <f>'Example 1A'!H19</f>
        <v xml:space="preserve">enter   </v>
      </c>
      <c r="I19" s="124" t="str">
        <f>'Example 1A'!I19</f>
        <v xml:space="preserve">enter   </v>
      </c>
      <c r="J19" s="124" t="str">
        <f>'Example 1A'!J19</f>
        <v xml:space="preserve">enter   </v>
      </c>
      <c r="K19" s="124" t="str">
        <f>'Example 1A'!K19</f>
        <v xml:space="preserve">enter   </v>
      </c>
      <c r="L19" s="124" t="str">
        <f>'Example 1A'!L19</f>
        <v xml:space="preserve">enter   </v>
      </c>
      <c r="M19" s="124" t="str">
        <f>'Example 1A'!M19</f>
        <v xml:space="preserve">enter   </v>
      </c>
      <c r="N19" s="124" t="str">
        <f>'Example 1A'!N19</f>
        <v xml:space="preserve">enter   </v>
      </c>
      <c r="O19" s="124" t="str">
        <f>'Example 1A'!O19</f>
        <v xml:space="preserve">enter   </v>
      </c>
      <c r="P19" s="124" t="str">
        <f>'Example 1A'!P19</f>
        <v xml:space="preserve">enter   </v>
      </c>
      <c r="Q19" s="124" t="str">
        <f>'Example 1A'!Q19</f>
        <v xml:space="preserve">enter   </v>
      </c>
      <c r="R19" s="124" t="str">
        <f>'Example 1A'!R19</f>
        <v xml:space="preserve">enter   </v>
      </c>
      <c r="S19" s="124" t="str">
        <f>'Example 1A'!S19</f>
        <v xml:space="preserve">enter   </v>
      </c>
      <c r="T19" s="124" t="str">
        <f>'Example 1A'!T19</f>
        <v xml:space="preserve">enter   </v>
      </c>
      <c r="U19" s="124" t="str">
        <f>'Example 1A'!U19</f>
        <v xml:space="preserve">enter   </v>
      </c>
      <c r="V19" s="124" t="str">
        <f>'Example 1A'!V19</f>
        <v xml:space="preserve">enter   </v>
      </c>
      <c r="W19" s="124" t="str">
        <f>'Example 1A'!W19</f>
        <v xml:space="preserve">enter   </v>
      </c>
      <c r="X19" s="124" t="str">
        <f>'Example 1A'!X19</f>
        <v xml:space="preserve">enter   </v>
      </c>
      <c r="Y19" s="124" t="str">
        <f>'Example 1A'!Y19</f>
        <v xml:space="preserve">enter   </v>
      </c>
      <c r="Z19" s="124" t="str">
        <f>'Example 1A'!Z19</f>
        <v xml:space="preserve">enter   </v>
      </c>
      <c r="AA19" s="124" t="str">
        <f>'Example 1A'!AA19</f>
        <v xml:space="preserve">enter   </v>
      </c>
      <c r="AB19" s="124" t="str">
        <f>'Example 1A'!AB19</f>
        <v xml:space="preserve">enter   </v>
      </c>
      <c r="AC19" s="124" t="str">
        <f>'Example 1A'!AC19</f>
        <v xml:space="preserve">enter   </v>
      </c>
      <c r="AD19" s="124" t="str">
        <f>'Example 1A'!AD19</f>
        <v xml:space="preserve">enter   </v>
      </c>
      <c r="AE19" s="124" t="str">
        <f>'Example 1A'!AE19</f>
        <v xml:space="preserve">enter   </v>
      </c>
      <c r="AF19" s="124" t="str">
        <f>'Example 1A'!AF19</f>
        <v xml:space="preserve">enter   </v>
      </c>
      <c r="AG19" s="124" t="str">
        <f>'Example 1A'!AG19</f>
        <v xml:space="preserve">enter   </v>
      </c>
      <c r="AH19" s="124" t="str">
        <f>'Example 1A'!AH19</f>
        <v xml:space="preserve">enter   </v>
      </c>
      <c r="AI19" s="124" t="str">
        <f>'Example 1A'!AI19</f>
        <v xml:space="preserve">enter   </v>
      </c>
      <c r="AJ19" s="124" t="str">
        <f>'Example 1A'!AJ19</f>
        <v xml:space="preserve">enter   </v>
      </c>
      <c r="AK19" s="124" t="str">
        <f>'Example 1A'!AK19</f>
        <v xml:space="preserve">enter   </v>
      </c>
      <c r="AL19" s="124" t="str">
        <f>'Example 1A'!AL19</f>
        <v xml:space="preserve">enter   </v>
      </c>
      <c r="AM19" s="124" t="str">
        <f>'Example 1A'!AM19</f>
        <v xml:space="preserve">enter   </v>
      </c>
      <c r="AN19" s="124" t="str">
        <f>'Example 1A'!AN19</f>
        <v xml:space="preserve">enter   </v>
      </c>
      <c r="AO19" s="124" t="str">
        <f>'Example 1A'!AO19</f>
        <v xml:space="preserve">enter   </v>
      </c>
      <c r="AP19" s="124" t="str">
        <f>'Example 1A'!AP19</f>
        <v xml:space="preserve">enter   </v>
      </c>
      <c r="AQ19" s="124" t="str">
        <f>'Example 1A'!AQ19</f>
        <v xml:space="preserve">enter   </v>
      </c>
      <c r="AR19" s="124" t="str">
        <f>'Example 1A'!AR19</f>
        <v xml:space="preserve">enter   </v>
      </c>
      <c r="AS19" s="124" t="str">
        <f>'Example 1A'!AS19</f>
        <v xml:space="preserve">enter   </v>
      </c>
      <c r="AT19" s="124" t="str">
        <f>'Example 1A'!AT19</f>
        <v xml:space="preserve">enter   </v>
      </c>
      <c r="AU19" s="124" t="str">
        <f>'Example 1A'!AU19</f>
        <v xml:space="preserve">enter   </v>
      </c>
      <c r="AV19" s="124" t="str">
        <f>'Example 1A'!AV19</f>
        <v xml:space="preserve">enter   </v>
      </c>
      <c r="AW19" s="124" t="str">
        <f>'Example 1A'!AW19</f>
        <v xml:space="preserve">enter   </v>
      </c>
      <c r="AX19" s="124" t="str">
        <f>'Example 1A'!AX19</f>
        <v xml:space="preserve">enter   </v>
      </c>
      <c r="AY19" s="124" t="str">
        <f>'Example 1A'!AY19</f>
        <v xml:space="preserve">enter   </v>
      </c>
    </row>
    <row r="20" spans="1:51">
      <c r="A20" s="3" t="s">
        <v>165</v>
      </c>
      <c r="B20" s="4"/>
      <c r="C20" s="301" t="s">
        <v>166</v>
      </c>
      <c r="D20" s="119" t="str">
        <f t="shared" ref="D20:AC20" si="4">C20</f>
        <v>-----</v>
      </c>
      <c r="E20" s="119" t="str">
        <f t="shared" si="4"/>
        <v>-----</v>
      </c>
      <c r="F20" s="119" t="str">
        <f t="shared" si="4"/>
        <v>-----</v>
      </c>
      <c r="G20" s="119" t="str">
        <f t="shared" si="4"/>
        <v>-----</v>
      </c>
      <c r="H20" s="119" t="str">
        <f t="shared" si="4"/>
        <v>-----</v>
      </c>
      <c r="I20" s="119" t="str">
        <f t="shared" si="4"/>
        <v>-----</v>
      </c>
      <c r="J20" s="119" t="str">
        <f t="shared" si="4"/>
        <v>-----</v>
      </c>
      <c r="K20" s="119" t="str">
        <f t="shared" si="4"/>
        <v>-----</v>
      </c>
      <c r="L20" s="119" t="str">
        <f t="shared" si="4"/>
        <v>-----</v>
      </c>
      <c r="M20" s="119" t="str">
        <f t="shared" si="4"/>
        <v>-----</v>
      </c>
      <c r="N20" s="119" t="str">
        <f t="shared" si="4"/>
        <v>-----</v>
      </c>
      <c r="O20" s="119" t="str">
        <f t="shared" si="4"/>
        <v>-----</v>
      </c>
      <c r="P20" s="119" t="str">
        <f t="shared" si="4"/>
        <v>-----</v>
      </c>
      <c r="Q20" s="119" t="str">
        <f t="shared" si="4"/>
        <v>-----</v>
      </c>
      <c r="R20" s="119" t="str">
        <f t="shared" si="4"/>
        <v>-----</v>
      </c>
      <c r="S20" s="119" t="str">
        <f t="shared" si="4"/>
        <v>-----</v>
      </c>
      <c r="T20" s="119" t="str">
        <f t="shared" si="4"/>
        <v>-----</v>
      </c>
      <c r="U20" s="119" t="str">
        <f t="shared" si="4"/>
        <v>-----</v>
      </c>
      <c r="V20" s="119" t="str">
        <f t="shared" si="4"/>
        <v>-----</v>
      </c>
      <c r="W20" s="119" t="str">
        <f t="shared" si="4"/>
        <v>-----</v>
      </c>
      <c r="X20" s="119" t="str">
        <f t="shared" si="4"/>
        <v>-----</v>
      </c>
      <c r="Y20" s="119" t="str">
        <f t="shared" si="4"/>
        <v>-----</v>
      </c>
      <c r="Z20" s="119" t="str">
        <f t="shared" si="4"/>
        <v>-----</v>
      </c>
      <c r="AA20" s="119" t="str">
        <f t="shared" si="4"/>
        <v>-----</v>
      </c>
      <c r="AB20" s="119" t="str">
        <f t="shared" si="4"/>
        <v>-----</v>
      </c>
      <c r="AC20" s="126" t="str">
        <f t="shared" si="4"/>
        <v>-----</v>
      </c>
      <c r="AD20" s="126" t="str">
        <f t="shared" ref="AD20:AY20" si="5">AC20</f>
        <v>-----</v>
      </c>
      <c r="AE20" s="126" t="str">
        <f t="shared" si="5"/>
        <v>-----</v>
      </c>
      <c r="AF20" s="126" t="str">
        <f t="shared" si="5"/>
        <v>-----</v>
      </c>
      <c r="AG20" s="126" t="str">
        <f t="shared" si="5"/>
        <v>-----</v>
      </c>
      <c r="AH20" s="126" t="str">
        <f t="shared" si="5"/>
        <v>-----</v>
      </c>
      <c r="AI20" s="126" t="str">
        <f t="shared" si="5"/>
        <v>-----</v>
      </c>
      <c r="AJ20" s="126" t="str">
        <f t="shared" si="5"/>
        <v>-----</v>
      </c>
      <c r="AK20" s="126" t="str">
        <f t="shared" si="5"/>
        <v>-----</v>
      </c>
      <c r="AL20" s="126" t="str">
        <f t="shared" si="5"/>
        <v>-----</v>
      </c>
      <c r="AM20" s="126" t="str">
        <f t="shared" si="5"/>
        <v>-----</v>
      </c>
      <c r="AN20" s="126" t="str">
        <f t="shared" si="5"/>
        <v>-----</v>
      </c>
      <c r="AO20" s="126" t="str">
        <f t="shared" si="5"/>
        <v>-----</v>
      </c>
      <c r="AP20" s="126" t="str">
        <f t="shared" si="5"/>
        <v>-----</v>
      </c>
      <c r="AQ20" s="126" t="str">
        <f t="shared" si="5"/>
        <v>-----</v>
      </c>
      <c r="AR20" s="126" t="str">
        <f t="shared" si="5"/>
        <v>-----</v>
      </c>
      <c r="AS20" s="126" t="str">
        <f t="shared" si="5"/>
        <v>-----</v>
      </c>
      <c r="AT20" s="126" t="str">
        <f t="shared" si="5"/>
        <v>-----</v>
      </c>
      <c r="AU20" s="126" t="str">
        <f t="shared" si="5"/>
        <v>-----</v>
      </c>
      <c r="AV20" s="126" t="str">
        <f t="shared" si="5"/>
        <v>-----</v>
      </c>
      <c r="AW20" s="126" t="str">
        <f t="shared" si="5"/>
        <v>-----</v>
      </c>
      <c r="AX20" s="126" t="str">
        <f t="shared" si="5"/>
        <v>-----</v>
      </c>
      <c r="AY20" s="126" t="str">
        <f t="shared" si="5"/>
        <v>-----</v>
      </c>
    </row>
    <row r="21" spans="1:51">
      <c r="A21" s="3" t="s">
        <v>167</v>
      </c>
      <c r="B21" s="4"/>
      <c r="C21" s="301" t="s">
        <v>166</v>
      </c>
      <c r="D21" s="119" t="str">
        <f t="shared" ref="D21:AC22" si="6">C21</f>
        <v>-----</v>
      </c>
      <c r="E21" s="119" t="str">
        <f t="shared" si="6"/>
        <v>-----</v>
      </c>
      <c r="F21" s="119" t="str">
        <f t="shared" si="6"/>
        <v>-----</v>
      </c>
      <c r="G21" s="119" t="str">
        <f t="shared" si="6"/>
        <v>-----</v>
      </c>
      <c r="H21" s="119" t="str">
        <f t="shared" si="6"/>
        <v>-----</v>
      </c>
      <c r="I21" s="119" t="str">
        <f t="shared" si="6"/>
        <v>-----</v>
      </c>
      <c r="J21" s="119" t="str">
        <f t="shared" si="6"/>
        <v>-----</v>
      </c>
      <c r="K21" s="119" t="str">
        <f t="shared" si="6"/>
        <v>-----</v>
      </c>
      <c r="L21" s="119" t="str">
        <f t="shared" si="6"/>
        <v>-----</v>
      </c>
      <c r="M21" s="119" t="str">
        <f t="shared" si="6"/>
        <v>-----</v>
      </c>
      <c r="N21" s="119" t="str">
        <f t="shared" si="6"/>
        <v>-----</v>
      </c>
      <c r="O21" s="119" t="str">
        <f t="shared" si="6"/>
        <v>-----</v>
      </c>
      <c r="P21" s="119" t="str">
        <f t="shared" si="6"/>
        <v>-----</v>
      </c>
      <c r="Q21" s="119" t="str">
        <f t="shared" si="6"/>
        <v>-----</v>
      </c>
      <c r="R21" s="119" t="str">
        <f t="shared" si="6"/>
        <v>-----</v>
      </c>
      <c r="S21" s="119" t="str">
        <f t="shared" si="6"/>
        <v>-----</v>
      </c>
      <c r="T21" s="119" t="str">
        <f t="shared" si="6"/>
        <v>-----</v>
      </c>
      <c r="U21" s="119" t="str">
        <f t="shared" si="6"/>
        <v>-----</v>
      </c>
      <c r="V21" s="119" t="str">
        <f t="shared" si="6"/>
        <v>-----</v>
      </c>
      <c r="W21" s="119" t="str">
        <f t="shared" si="6"/>
        <v>-----</v>
      </c>
      <c r="X21" s="119" t="str">
        <f t="shared" si="6"/>
        <v>-----</v>
      </c>
      <c r="Y21" s="119" t="str">
        <f t="shared" si="6"/>
        <v>-----</v>
      </c>
      <c r="Z21" s="119" t="str">
        <f t="shared" si="6"/>
        <v>-----</v>
      </c>
      <c r="AA21" s="119" t="str">
        <f t="shared" si="6"/>
        <v>-----</v>
      </c>
      <c r="AB21" s="119" t="str">
        <f t="shared" si="6"/>
        <v>-----</v>
      </c>
      <c r="AC21" s="126" t="str">
        <f t="shared" si="6"/>
        <v>-----</v>
      </c>
      <c r="AD21" s="126" t="str">
        <f t="shared" ref="AD21:AY22" si="7">AC21</f>
        <v>-----</v>
      </c>
      <c r="AE21" s="126" t="str">
        <f t="shared" si="7"/>
        <v>-----</v>
      </c>
      <c r="AF21" s="126" t="str">
        <f t="shared" si="7"/>
        <v>-----</v>
      </c>
      <c r="AG21" s="126" t="str">
        <f t="shared" si="7"/>
        <v>-----</v>
      </c>
      <c r="AH21" s="126" t="str">
        <f t="shared" si="7"/>
        <v>-----</v>
      </c>
      <c r="AI21" s="126" t="str">
        <f t="shared" si="7"/>
        <v>-----</v>
      </c>
      <c r="AJ21" s="126" t="str">
        <f t="shared" si="7"/>
        <v>-----</v>
      </c>
      <c r="AK21" s="126" t="str">
        <f t="shared" si="7"/>
        <v>-----</v>
      </c>
      <c r="AL21" s="126" t="str">
        <f t="shared" si="7"/>
        <v>-----</v>
      </c>
      <c r="AM21" s="126" t="str">
        <f t="shared" si="7"/>
        <v>-----</v>
      </c>
      <c r="AN21" s="126" t="str">
        <f t="shared" si="7"/>
        <v>-----</v>
      </c>
      <c r="AO21" s="126" t="str">
        <f t="shared" si="7"/>
        <v>-----</v>
      </c>
      <c r="AP21" s="126" t="str">
        <f t="shared" si="7"/>
        <v>-----</v>
      </c>
      <c r="AQ21" s="126" t="str">
        <f t="shared" si="7"/>
        <v>-----</v>
      </c>
      <c r="AR21" s="126" t="str">
        <f t="shared" si="7"/>
        <v>-----</v>
      </c>
      <c r="AS21" s="126" t="str">
        <f t="shared" si="7"/>
        <v>-----</v>
      </c>
      <c r="AT21" s="126" t="str">
        <f t="shared" si="7"/>
        <v>-----</v>
      </c>
      <c r="AU21" s="126" t="str">
        <f t="shared" si="7"/>
        <v>-----</v>
      </c>
      <c r="AV21" s="126" t="str">
        <f t="shared" si="7"/>
        <v>-----</v>
      </c>
      <c r="AW21" s="126" t="str">
        <f t="shared" si="7"/>
        <v>-----</v>
      </c>
      <c r="AX21" s="126" t="str">
        <f t="shared" si="7"/>
        <v>-----</v>
      </c>
      <c r="AY21" s="126" t="str">
        <f t="shared" si="7"/>
        <v>-----</v>
      </c>
    </row>
    <row r="22" spans="1:51">
      <c r="A22" s="3" t="s">
        <v>168</v>
      </c>
      <c r="B22" s="4"/>
      <c r="C22" s="301" t="s">
        <v>166</v>
      </c>
      <c r="D22" s="119" t="str">
        <f t="shared" si="6"/>
        <v>-----</v>
      </c>
      <c r="E22" s="119" t="str">
        <f t="shared" si="6"/>
        <v>-----</v>
      </c>
      <c r="F22" s="119" t="str">
        <f t="shared" si="6"/>
        <v>-----</v>
      </c>
      <c r="G22" s="119" t="str">
        <f t="shared" si="6"/>
        <v>-----</v>
      </c>
      <c r="H22" s="119" t="str">
        <f t="shared" si="6"/>
        <v>-----</v>
      </c>
      <c r="I22" s="119" t="str">
        <f t="shared" si="6"/>
        <v>-----</v>
      </c>
      <c r="J22" s="119" t="str">
        <f t="shared" si="6"/>
        <v>-----</v>
      </c>
      <c r="K22" s="119" t="str">
        <f t="shared" si="6"/>
        <v>-----</v>
      </c>
      <c r="L22" s="119" t="str">
        <f t="shared" si="6"/>
        <v>-----</v>
      </c>
      <c r="M22" s="119" t="str">
        <f t="shared" si="6"/>
        <v>-----</v>
      </c>
      <c r="N22" s="119" t="str">
        <f t="shared" si="6"/>
        <v>-----</v>
      </c>
      <c r="O22" s="119" t="str">
        <f t="shared" si="6"/>
        <v>-----</v>
      </c>
      <c r="P22" s="119" t="str">
        <f t="shared" si="6"/>
        <v>-----</v>
      </c>
      <c r="Q22" s="119" t="str">
        <f t="shared" si="6"/>
        <v>-----</v>
      </c>
      <c r="R22" s="119" t="str">
        <f t="shared" si="6"/>
        <v>-----</v>
      </c>
      <c r="S22" s="119" t="str">
        <f t="shared" si="6"/>
        <v>-----</v>
      </c>
      <c r="T22" s="119" t="str">
        <f t="shared" si="6"/>
        <v>-----</v>
      </c>
      <c r="U22" s="119" t="str">
        <f t="shared" si="6"/>
        <v>-----</v>
      </c>
      <c r="V22" s="119" t="str">
        <f t="shared" si="6"/>
        <v>-----</v>
      </c>
      <c r="W22" s="119" t="str">
        <f t="shared" si="6"/>
        <v>-----</v>
      </c>
      <c r="X22" s="119" t="str">
        <f t="shared" si="6"/>
        <v>-----</v>
      </c>
      <c r="Y22" s="119" t="str">
        <f t="shared" si="6"/>
        <v>-----</v>
      </c>
      <c r="Z22" s="119" t="str">
        <f t="shared" si="6"/>
        <v>-----</v>
      </c>
      <c r="AA22" s="119" t="str">
        <f t="shared" si="6"/>
        <v>-----</v>
      </c>
      <c r="AB22" s="119" t="str">
        <f t="shared" si="6"/>
        <v>-----</v>
      </c>
      <c r="AC22" s="119" t="str">
        <f t="shared" si="6"/>
        <v>-----</v>
      </c>
      <c r="AD22" s="119" t="str">
        <f t="shared" si="7"/>
        <v>-----</v>
      </c>
      <c r="AE22" s="119" t="str">
        <f t="shared" si="7"/>
        <v>-----</v>
      </c>
      <c r="AF22" s="119" t="str">
        <f t="shared" si="7"/>
        <v>-----</v>
      </c>
      <c r="AG22" s="119" t="str">
        <f t="shared" si="7"/>
        <v>-----</v>
      </c>
      <c r="AH22" s="119" t="str">
        <f t="shared" si="7"/>
        <v>-----</v>
      </c>
      <c r="AI22" s="119" t="str">
        <f t="shared" si="7"/>
        <v>-----</v>
      </c>
      <c r="AJ22" s="119" t="str">
        <f t="shared" si="7"/>
        <v>-----</v>
      </c>
      <c r="AK22" s="119" t="str">
        <f t="shared" si="7"/>
        <v>-----</v>
      </c>
      <c r="AL22" s="119" t="str">
        <f t="shared" si="7"/>
        <v>-----</v>
      </c>
      <c r="AM22" s="119" t="str">
        <f t="shared" si="7"/>
        <v>-----</v>
      </c>
      <c r="AN22" s="119" t="str">
        <f t="shared" si="7"/>
        <v>-----</v>
      </c>
      <c r="AO22" s="119" t="str">
        <f t="shared" si="7"/>
        <v>-----</v>
      </c>
      <c r="AP22" s="119" t="str">
        <f t="shared" si="7"/>
        <v>-----</v>
      </c>
      <c r="AQ22" s="119" t="str">
        <f t="shared" si="7"/>
        <v>-----</v>
      </c>
      <c r="AR22" s="119" t="str">
        <f t="shared" si="7"/>
        <v>-----</v>
      </c>
      <c r="AS22" s="119" t="str">
        <f t="shared" si="7"/>
        <v>-----</v>
      </c>
      <c r="AT22" s="119" t="str">
        <f t="shared" si="7"/>
        <v>-----</v>
      </c>
      <c r="AU22" s="119" t="str">
        <f t="shared" si="7"/>
        <v>-----</v>
      </c>
      <c r="AV22" s="119" t="str">
        <f t="shared" si="7"/>
        <v>-----</v>
      </c>
      <c r="AW22" s="119" t="str">
        <f t="shared" si="7"/>
        <v>-----</v>
      </c>
      <c r="AX22" s="119" t="str">
        <f t="shared" si="7"/>
        <v>-----</v>
      </c>
      <c r="AY22" s="119" t="str">
        <f t="shared" si="7"/>
        <v>-----</v>
      </c>
    </row>
    <row r="23" spans="1:51">
      <c r="A23" s="3" t="s">
        <v>169</v>
      </c>
      <c r="B23" s="4"/>
      <c r="C23" s="301" t="s">
        <v>166</v>
      </c>
      <c r="D23" s="119" t="str">
        <f t="shared" ref="D23:AC23" si="8">C23</f>
        <v>-----</v>
      </c>
      <c r="E23" s="119" t="str">
        <f t="shared" si="8"/>
        <v>-----</v>
      </c>
      <c r="F23" s="119" t="str">
        <f t="shared" si="8"/>
        <v>-----</v>
      </c>
      <c r="G23" s="119" t="str">
        <f t="shared" si="8"/>
        <v>-----</v>
      </c>
      <c r="H23" s="119" t="str">
        <f t="shared" si="8"/>
        <v>-----</v>
      </c>
      <c r="I23" s="119" t="str">
        <f t="shared" si="8"/>
        <v>-----</v>
      </c>
      <c r="J23" s="119" t="str">
        <f t="shared" si="8"/>
        <v>-----</v>
      </c>
      <c r="K23" s="119" t="str">
        <f t="shared" si="8"/>
        <v>-----</v>
      </c>
      <c r="L23" s="119" t="str">
        <f t="shared" si="8"/>
        <v>-----</v>
      </c>
      <c r="M23" s="119" t="str">
        <f t="shared" si="8"/>
        <v>-----</v>
      </c>
      <c r="N23" s="119" t="str">
        <f t="shared" si="8"/>
        <v>-----</v>
      </c>
      <c r="O23" s="119" t="str">
        <f t="shared" si="8"/>
        <v>-----</v>
      </c>
      <c r="P23" s="119" t="str">
        <f t="shared" si="8"/>
        <v>-----</v>
      </c>
      <c r="Q23" s="119" t="str">
        <f t="shared" si="8"/>
        <v>-----</v>
      </c>
      <c r="R23" s="119" t="str">
        <f t="shared" si="8"/>
        <v>-----</v>
      </c>
      <c r="S23" s="119" t="str">
        <f t="shared" si="8"/>
        <v>-----</v>
      </c>
      <c r="T23" s="119" t="str">
        <f t="shared" si="8"/>
        <v>-----</v>
      </c>
      <c r="U23" s="119" t="str">
        <f t="shared" si="8"/>
        <v>-----</v>
      </c>
      <c r="V23" s="119" t="str">
        <f t="shared" si="8"/>
        <v>-----</v>
      </c>
      <c r="W23" s="119" t="str">
        <f t="shared" si="8"/>
        <v>-----</v>
      </c>
      <c r="X23" s="119" t="str">
        <f t="shared" si="8"/>
        <v>-----</v>
      </c>
      <c r="Y23" s="119" t="str">
        <f t="shared" si="8"/>
        <v>-----</v>
      </c>
      <c r="Z23" s="119" t="str">
        <f t="shared" si="8"/>
        <v>-----</v>
      </c>
      <c r="AA23" s="119" t="str">
        <f t="shared" si="8"/>
        <v>-----</v>
      </c>
      <c r="AB23" s="119" t="str">
        <f t="shared" si="8"/>
        <v>-----</v>
      </c>
      <c r="AC23" s="126" t="str">
        <f t="shared" si="8"/>
        <v>-----</v>
      </c>
      <c r="AD23" s="126" t="str">
        <f t="shared" ref="AD23:AY23" si="9">AC23</f>
        <v>-----</v>
      </c>
      <c r="AE23" s="126" t="str">
        <f t="shared" si="9"/>
        <v>-----</v>
      </c>
      <c r="AF23" s="126" t="str">
        <f t="shared" si="9"/>
        <v>-----</v>
      </c>
      <c r="AG23" s="126" t="str">
        <f t="shared" si="9"/>
        <v>-----</v>
      </c>
      <c r="AH23" s="126" t="str">
        <f t="shared" si="9"/>
        <v>-----</v>
      </c>
      <c r="AI23" s="126" t="str">
        <f t="shared" si="9"/>
        <v>-----</v>
      </c>
      <c r="AJ23" s="126" t="str">
        <f t="shared" si="9"/>
        <v>-----</v>
      </c>
      <c r="AK23" s="126" t="str">
        <f t="shared" si="9"/>
        <v>-----</v>
      </c>
      <c r="AL23" s="126" t="str">
        <f t="shared" si="9"/>
        <v>-----</v>
      </c>
      <c r="AM23" s="126" t="str">
        <f t="shared" si="9"/>
        <v>-----</v>
      </c>
      <c r="AN23" s="126" t="str">
        <f t="shared" si="9"/>
        <v>-----</v>
      </c>
      <c r="AO23" s="126" t="str">
        <f t="shared" si="9"/>
        <v>-----</v>
      </c>
      <c r="AP23" s="126" t="str">
        <f t="shared" si="9"/>
        <v>-----</v>
      </c>
      <c r="AQ23" s="126" t="str">
        <f t="shared" si="9"/>
        <v>-----</v>
      </c>
      <c r="AR23" s="126" t="str">
        <f t="shared" si="9"/>
        <v>-----</v>
      </c>
      <c r="AS23" s="126" t="str">
        <f t="shared" si="9"/>
        <v>-----</v>
      </c>
      <c r="AT23" s="126" t="str">
        <f t="shared" si="9"/>
        <v>-----</v>
      </c>
      <c r="AU23" s="126" t="str">
        <f t="shared" si="9"/>
        <v>-----</v>
      </c>
      <c r="AV23" s="126" t="str">
        <f t="shared" si="9"/>
        <v>-----</v>
      </c>
      <c r="AW23" s="126" t="str">
        <f t="shared" si="9"/>
        <v>-----</v>
      </c>
      <c r="AX23" s="126" t="str">
        <f t="shared" si="9"/>
        <v>-----</v>
      </c>
      <c r="AY23" s="126" t="str">
        <f t="shared" si="9"/>
        <v>-----</v>
      </c>
    </row>
    <row r="24" spans="1:51">
      <c r="A24" s="3" t="s">
        <v>169</v>
      </c>
      <c r="B24" s="4"/>
      <c r="C24" s="301" t="s">
        <v>166</v>
      </c>
      <c r="D24" s="119" t="str">
        <f t="shared" ref="D24:AC24" si="10">C24</f>
        <v>-----</v>
      </c>
      <c r="E24" s="119" t="str">
        <f t="shared" si="10"/>
        <v>-----</v>
      </c>
      <c r="F24" s="119" t="str">
        <f t="shared" si="10"/>
        <v>-----</v>
      </c>
      <c r="G24" s="119" t="str">
        <f t="shared" si="10"/>
        <v>-----</v>
      </c>
      <c r="H24" s="119" t="str">
        <f t="shared" si="10"/>
        <v>-----</v>
      </c>
      <c r="I24" s="119" t="str">
        <f t="shared" si="10"/>
        <v>-----</v>
      </c>
      <c r="J24" s="119" t="str">
        <f t="shared" si="10"/>
        <v>-----</v>
      </c>
      <c r="K24" s="119" t="str">
        <f t="shared" si="10"/>
        <v>-----</v>
      </c>
      <c r="L24" s="119" t="str">
        <f t="shared" si="10"/>
        <v>-----</v>
      </c>
      <c r="M24" s="119" t="str">
        <f t="shared" si="10"/>
        <v>-----</v>
      </c>
      <c r="N24" s="119" t="str">
        <f t="shared" si="10"/>
        <v>-----</v>
      </c>
      <c r="O24" s="119" t="str">
        <f t="shared" si="10"/>
        <v>-----</v>
      </c>
      <c r="P24" s="119" t="str">
        <f t="shared" si="10"/>
        <v>-----</v>
      </c>
      <c r="Q24" s="119" t="str">
        <f t="shared" si="10"/>
        <v>-----</v>
      </c>
      <c r="R24" s="119" t="str">
        <f t="shared" si="10"/>
        <v>-----</v>
      </c>
      <c r="S24" s="119" t="str">
        <f t="shared" si="10"/>
        <v>-----</v>
      </c>
      <c r="T24" s="119" t="str">
        <f t="shared" si="10"/>
        <v>-----</v>
      </c>
      <c r="U24" s="119" t="str">
        <f t="shared" si="10"/>
        <v>-----</v>
      </c>
      <c r="V24" s="119" t="str">
        <f t="shared" si="10"/>
        <v>-----</v>
      </c>
      <c r="W24" s="119" t="str">
        <f t="shared" si="10"/>
        <v>-----</v>
      </c>
      <c r="X24" s="119" t="str">
        <f t="shared" si="10"/>
        <v>-----</v>
      </c>
      <c r="Y24" s="119" t="str">
        <f t="shared" si="10"/>
        <v>-----</v>
      </c>
      <c r="Z24" s="119" t="str">
        <f t="shared" si="10"/>
        <v>-----</v>
      </c>
      <c r="AA24" s="119" t="str">
        <f t="shared" si="10"/>
        <v>-----</v>
      </c>
      <c r="AB24" s="119" t="str">
        <f t="shared" si="10"/>
        <v>-----</v>
      </c>
      <c r="AC24" s="126" t="str">
        <f t="shared" si="10"/>
        <v>-----</v>
      </c>
      <c r="AD24" s="126" t="str">
        <f t="shared" ref="AD24:AY24" si="11">AC24</f>
        <v>-----</v>
      </c>
      <c r="AE24" s="126" t="str">
        <f t="shared" si="11"/>
        <v>-----</v>
      </c>
      <c r="AF24" s="126" t="str">
        <f t="shared" si="11"/>
        <v>-----</v>
      </c>
      <c r="AG24" s="126" t="str">
        <f t="shared" si="11"/>
        <v>-----</v>
      </c>
      <c r="AH24" s="126" t="str">
        <f t="shared" si="11"/>
        <v>-----</v>
      </c>
      <c r="AI24" s="126" t="str">
        <f t="shared" si="11"/>
        <v>-----</v>
      </c>
      <c r="AJ24" s="126" t="str">
        <f t="shared" si="11"/>
        <v>-----</v>
      </c>
      <c r="AK24" s="126" t="str">
        <f t="shared" si="11"/>
        <v>-----</v>
      </c>
      <c r="AL24" s="126" t="str">
        <f t="shared" si="11"/>
        <v>-----</v>
      </c>
      <c r="AM24" s="126" t="str">
        <f t="shared" si="11"/>
        <v>-----</v>
      </c>
      <c r="AN24" s="126" t="str">
        <f t="shared" si="11"/>
        <v>-----</v>
      </c>
      <c r="AO24" s="126" t="str">
        <f t="shared" si="11"/>
        <v>-----</v>
      </c>
      <c r="AP24" s="126" t="str">
        <f t="shared" si="11"/>
        <v>-----</v>
      </c>
      <c r="AQ24" s="126" t="str">
        <f t="shared" si="11"/>
        <v>-----</v>
      </c>
      <c r="AR24" s="126" t="str">
        <f t="shared" si="11"/>
        <v>-----</v>
      </c>
      <c r="AS24" s="126" t="str">
        <f t="shared" si="11"/>
        <v>-----</v>
      </c>
      <c r="AT24" s="126" t="str">
        <f t="shared" si="11"/>
        <v>-----</v>
      </c>
      <c r="AU24" s="126" t="str">
        <f t="shared" si="11"/>
        <v>-----</v>
      </c>
      <c r="AV24" s="126" t="str">
        <f t="shared" si="11"/>
        <v>-----</v>
      </c>
      <c r="AW24" s="126" t="str">
        <f t="shared" si="11"/>
        <v>-----</v>
      </c>
      <c r="AX24" s="126" t="str">
        <f t="shared" si="11"/>
        <v>-----</v>
      </c>
      <c r="AY24" s="126" t="str">
        <f t="shared" si="11"/>
        <v>-----</v>
      </c>
    </row>
    <row r="25" spans="1:51">
      <c r="A25" s="3" t="s">
        <v>170</v>
      </c>
      <c r="B25" s="4"/>
      <c r="C25" s="301" t="s">
        <v>166</v>
      </c>
      <c r="D25" s="119" t="str">
        <f t="shared" ref="D25:AC25" si="12">C25</f>
        <v>-----</v>
      </c>
      <c r="E25" s="119" t="str">
        <f t="shared" si="12"/>
        <v>-----</v>
      </c>
      <c r="F25" s="119" t="str">
        <f t="shared" si="12"/>
        <v>-----</v>
      </c>
      <c r="G25" s="119" t="str">
        <f t="shared" si="12"/>
        <v>-----</v>
      </c>
      <c r="H25" s="119" t="str">
        <f t="shared" si="12"/>
        <v>-----</v>
      </c>
      <c r="I25" s="119" t="str">
        <f t="shared" si="12"/>
        <v>-----</v>
      </c>
      <c r="J25" s="119" t="str">
        <f t="shared" si="12"/>
        <v>-----</v>
      </c>
      <c r="K25" s="119" t="str">
        <f t="shared" si="12"/>
        <v>-----</v>
      </c>
      <c r="L25" s="119" t="str">
        <f t="shared" si="12"/>
        <v>-----</v>
      </c>
      <c r="M25" s="119" t="str">
        <f t="shared" si="12"/>
        <v>-----</v>
      </c>
      <c r="N25" s="119" t="str">
        <f t="shared" si="12"/>
        <v>-----</v>
      </c>
      <c r="O25" s="119" t="str">
        <f t="shared" si="12"/>
        <v>-----</v>
      </c>
      <c r="P25" s="119" t="str">
        <f t="shared" si="12"/>
        <v>-----</v>
      </c>
      <c r="Q25" s="119" t="str">
        <f t="shared" si="12"/>
        <v>-----</v>
      </c>
      <c r="R25" s="119" t="str">
        <f t="shared" si="12"/>
        <v>-----</v>
      </c>
      <c r="S25" s="119" t="str">
        <f t="shared" si="12"/>
        <v>-----</v>
      </c>
      <c r="T25" s="119" t="str">
        <f t="shared" si="12"/>
        <v>-----</v>
      </c>
      <c r="U25" s="119" t="str">
        <f t="shared" si="12"/>
        <v>-----</v>
      </c>
      <c r="V25" s="119" t="str">
        <f t="shared" si="12"/>
        <v>-----</v>
      </c>
      <c r="W25" s="119" t="str">
        <f t="shared" si="12"/>
        <v>-----</v>
      </c>
      <c r="X25" s="119" t="str">
        <f t="shared" si="12"/>
        <v>-----</v>
      </c>
      <c r="Y25" s="119" t="str">
        <f t="shared" si="12"/>
        <v>-----</v>
      </c>
      <c r="Z25" s="119" t="str">
        <f t="shared" si="12"/>
        <v>-----</v>
      </c>
      <c r="AA25" s="119" t="str">
        <f t="shared" si="12"/>
        <v>-----</v>
      </c>
      <c r="AB25" s="119" t="str">
        <f t="shared" si="12"/>
        <v>-----</v>
      </c>
      <c r="AC25" s="126" t="str">
        <f t="shared" si="12"/>
        <v>-----</v>
      </c>
      <c r="AD25" s="126" t="str">
        <f t="shared" ref="AD25:AY25" si="13">AC25</f>
        <v>-----</v>
      </c>
      <c r="AE25" s="126" t="str">
        <f t="shared" si="13"/>
        <v>-----</v>
      </c>
      <c r="AF25" s="126" t="str">
        <f t="shared" si="13"/>
        <v>-----</v>
      </c>
      <c r="AG25" s="126" t="str">
        <f t="shared" si="13"/>
        <v>-----</v>
      </c>
      <c r="AH25" s="126" t="str">
        <f t="shared" si="13"/>
        <v>-----</v>
      </c>
      <c r="AI25" s="126" t="str">
        <f t="shared" si="13"/>
        <v>-----</v>
      </c>
      <c r="AJ25" s="126" t="str">
        <f t="shared" si="13"/>
        <v>-----</v>
      </c>
      <c r="AK25" s="126" t="str">
        <f t="shared" si="13"/>
        <v>-----</v>
      </c>
      <c r="AL25" s="126" t="str">
        <f t="shared" si="13"/>
        <v>-----</v>
      </c>
      <c r="AM25" s="126" t="str">
        <f t="shared" si="13"/>
        <v>-----</v>
      </c>
      <c r="AN25" s="126" t="str">
        <f t="shared" si="13"/>
        <v>-----</v>
      </c>
      <c r="AO25" s="126" t="str">
        <f t="shared" si="13"/>
        <v>-----</v>
      </c>
      <c r="AP25" s="126" t="str">
        <f t="shared" si="13"/>
        <v>-----</v>
      </c>
      <c r="AQ25" s="126" t="str">
        <f t="shared" si="13"/>
        <v>-----</v>
      </c>
      <c r="AR25" s="126" t="str">
        <f t="shared" si="13"/>
        <v>-----</v>
      </c>
      <c r="AS25" s="126" t="str">
        <f t="shared" si="13"/>
        <v>-----</v>
      </c>
      <c r="AT25" s="126" t="str">
        <f t="shared" si="13"/>
        <v>-----</v>
      </c>
      <c r="AU25" s="126" t="str">
        <f t="shared" si="13"/>
        <v>-----</v>
      </c>
      <c r="AV25" s="126" t="str">
        <f t="shared" si="13"/>
        <v>-----</v>
      </c>
      <c r="AW25" s="126" t="str">
        <f t="shared" si="13"/>
        <v>-----</v>
      </c>
      <c r="AX25" s="126" t="str">
        <f t="shared" si="13"/>
        <v>-----</v>
      </c>
      <c r="AY25" s="126" t="str">
        <f t="shared" si="13"/>
        <v>-----</v>
      </c>
    </row>
    <row r="26" spans="1:51">
      <c r="A26" s="3" t="s">
        <v>170</v>
      </c>
      <c r="B26" s="4"/>
      <c r="C26" s="301" t="s">
        <v>166</v>
      </c>
      <c r="D26" s="119" t="str">
        <f t="shared" ref="D26:AC26" si="14">C26</f>
        <v>-----</v>
      </c>
      <c r="E26" s="119" t="str">
        <f t="shared" si="14"/>
        <v>-----</v>
      </c>
      <c r="F26" s="119" t="str">
        <f t="shared" si="14"/>
        <v>-----</v>
      </c>
      <c r="G26" s="119" t="str">
        <f t="shared" si="14"/>
        <v>-----</v>
      </c>
      <c r="H26" s="119" t="str">
        <f t="shared" si="14"/>
        <v>-----</v>
      </c>
      <c r="I26" s="119" t="str">
        <f t="shared" si="14"/>
        <v>-----</v>
      </c>
      <c r="J26" s="119" t="str">
        <f t="shared" si="14"/>
        <v>-----</v>
      </c>
      <c r="K26" s="119" t="str">
        <f t="shared" si="14"/>
        <v>-----</v>
      </c>
      <c r="L26" s="119" t="str">
        <f t="shared" si="14"/>
        <v>-----</v>
      </c>
      <c r="M26" s="119" t="str">
        <f t="shared" si="14"/>
        <v>-----</v>
      </c>
      <c r="N26" s="119" t="str">
        <f t="shared" si="14"/>
        <v>-----</v>
      </c>
      <c r="O26" s="119" t="str">
        <f t="shared" si="14"/>
        <v>-----</v>
      </c>
      <c r="P26" s="119" t="str">
        <f t="shared" si="14"/>
        <v>-----</v>
      </c>
      <c r="Q26" s="119" t="str">
        <f t="shared" si="14"/>
        <v>-----</v>
      </c>
      <c r="R26" s="119" t="str">
        <f t="shared" si="14"/>
        <v>-----</v>
      </c>
      <c r="S26" s="119" t="str">
        <f t="shared" si="14"/>
        <v>-----</v>
      </c>
      <c r="T26" s="119" t="str">
        <f t="shared" si="14"/>
        <v>-----</v>
      </c>
      <c r="U26" s="119" t="str">
        <f t="shared" si="14"/>
        <v>-----</v>
      </c>
      <c r="V26" s="119" t="str">
        <f t="shared" si="14"/>
        <v>-----</v>
      </c>
      <c r="W26" s="119" t="str">
        <f t="shared" si="14"/>
        <v>-----</v>
      </c>
      <c r="X26" s="119" t="str">
        <f t="shared" si="14"/>
        <v>-----</v>
      </c>
      <c r="Y26" s="119" t="str">
        <f t="shared" si="14"/>
        <v>-----</v>
      </c>
      <c r="Z26" s="119" t="str">
        <f t="shared" si="14"/>
        <v>-----</v>
      </c>
      <c r="AA26" s="119" t="str">
        <f t="shared" si="14"/>
        <v>-----</v>
      </c>
      <c r="AB26" s="119" t="str">
        <f t="shared" si="14"/>
        <v>-----</v>
      </c>
      <c r="AC26" s="126" t="str">
        <f t="shared" si="14"/>
        <v>-----</v>
      </c>
      <c r="AD26" s="126" t="str">
        <f t="shared" ref="AD26:AY26" si="15">AC26</f>
        <v>-----</v>
      </c>
      <c r="AE26" s="126" t="str">
        <f t="shared" si="15"/>
        <v>-----</v>
      </c>
      <c r="AF26" s="126" t="str">
        <f t="shared" si="15"/>
        <v>-----</v>
      </c>
      <c r="AG26" s="126" t="str">
        <f t="shared" si="15"/>
        <v>-----</v>
      </c>
      <c r="AH26" s="126" t="str">
        <f t="shared" si="15"/>
        <v>-----</v>
      </c>
      <c r="AI26" s="126" t="str">
        <f t="shared" si="15"/>
        <v>-----</v>
      </c>
      <c r="AJ26" s="126" t="str">
        <f t="shared" si="15"/>
        <v>-----</v>
      </c>
      <c r="AK26" s="126" t="str">
        <f t="shared" si="15"/>
        <v>-----</v>
      </c>
      <c r="AL26" s="126" t="str">
        <f t="shared" si="15"/>
        <v>-----</v>
      </c>
      <c r="AM26" s="126" t="str">
        <f t="shared" si="15"/>
        <v>-----</v>
      </c>
      <c r="AN26" s="126" t="str">
        <f t="shared" si="15"/>
        <v>-----</v>
      </c>
      <c r="AO26" s="126" t="str">
        <f t="shared" si="15"/>
        <v>-----</v>
      </c>
      <c r="AP26" s="126" t="str">
        <f t="shared" si="15"/>
        <v>-----</v>
      </c>
      <c r="AQ26" s="126" t="str">
        <f t="shared" si="15"/>
        <v>-----</v>
      </c>
      <c r="AR26" s="126" t="str">
        <f t="shared" si="15"/>
        <v>-----</v>
      </c>
      <c r="AS26" s="126" t="str">
        <f t="shared" si="15"/>
        <v>-----</v>
      </c>
      <c r="AT26" s="126" t="str">
        <f t="shared" si="15"/>
        <v>-----</v>
      </c>
      <c r="AU26" s="126" t="str">
        <f t="shared" si="15"/>
        <v>-----</v>
      </c>
      <c r="AV26" s="126" t="str">
        <f t="shared" si="15"/>
        <v>-----</v>
      </c>
      <c r="AW26" s="126" t="str">
        <f t="shared" si="15"/>
        <v>-----</v>
      </c>
      <c r="AX26" s="126" t="str">
        <f t="shared" si="15"/>
        <v>-----</v>
      </c>
      <c r="AY26" s="126" t="str">
        <f t="shared" si="15"/>
        <v>-----</v>
      </c>
    </row>
    <row r="27" spans="1:51">
      <c r="A27" s="3" t="s">
        <v>170</v>
      </c>
      <c r="B27" s="4"/>
      <c r="C27" s="301" t="s">
        <v>166</v>
      </c>
      <c r="D27" s="119" t="str">
        <f t="shared" ref="D27:AC27" si="16">C27</f>
        <v>-----</v>
      </c>
      <c r="E27" s="119" t="str">
        <f t="shared" si="16"/>
        <v>-----</v>
      </c>
      <c r="F27" s="119" t="str">
        <f t="shared" si="16"/>
        <v>-----</v>
      </c>
      <c r="G27" s="119" t="str">
        <f t="shared" si="16"/>
        <v>-----</v>
      </c>
      <c r="H27" s="119" t="str">
        <f t="shared" si="16"/>
        <v>-----</v>
      </c>
      <c r="I27" s="119" t="str">
        <f t="shared" si="16"/>
        <v>-----</v>
      </c>
      <c r="J27" s="119" t="str">
        <f t="shared" si="16"/>
        <v>-----</v>
      </c>
      <c r="K27" s="119" t="str">
        <f t="shared" si="16"/>
        <v>-----</v>
      </c>
      <c r="L27" s="119" t="str">
        <f t="shared" si="16"/>
        <v>-----</v>
      </c>
      <c r="M27" s="119" t="str">
        <f t="shared" si="16"/>
        <v>-----</v>
      </c>
      <c r="N27" s="119" t="str">
        <f t="shared" si="16"/>
        <v>-----</v>
      </c>
      <c r="O27" s="119" t="str">
        <f t="shared" si="16"/>
        <v>-----</v>
      </c>
      <c r="P27" s="119" t="str">
        <f t="shared" si="16"/>
        <v>-----</v>
      </c>
      <c r="Q27" s="119" t="str">
        <f t="shared" si="16"/>
        <v>-----</v>
      </c>
      <c r="R27" s="119" t="str">
        <f t="shared" si="16"/>
        <v>-----</v>
      </c>
      <c r="S27" s="119" t="str">
        <f t="shared" si="16"/>
        <v>-----</v>
      </c>
      <c r="T27" s="119" t="str">
        <f t="shared" si="16"/>
        <v>-----</v>
      </c>
      <c r="U27" s="119" t="str">
        <f t="shared" si="16"/>
        <v>-----</v>
      </c>
      <c r="V27" s="119" t="str">
        <f t="shared" si="16"/>
        <v>-----</v>
      </c>
      <c r="W27" s="119" t="str">
        <f t="shared" si="16"/>
        <v>-----</v>
      </c>
      <c r="X27" s="119" t="str">
        <f t="shared" si="16"/>
        <v>-----</v>
      </c>
      <c r="Y27" s="119" t="str">
        <f t="shared" si="16"/>
        <v>-----</v>
      </c>
      <c r="Z27" s="119" t="str">
        <f t="shared" si="16"/>
        <v>-----</v>
      </c>
      <c r="AA27" s="119" t="str">
        <f t="shared" si="16"/>
        <v>-----</v>
      </c>
      <c r="AB27" s="119" t="str">
        <f t="shared" si="16"/>
        <v>-----</v>
      </c>
      <c r="AC27" s="126" t="str">
        <f t="shared" si="16"/>
        <v>-----</v>
      </c>
      <c r="AD27" s="126" t="str">
        <f t="shared" ref="AD27:AY27" si="17">AC27</f>
        <v>-----</v>
      </c>
      <c r="AE27" s="126" t="str">
        <f t="shared" si="17"/>
        <v>-----</v>
      </c>
      <c r="AF27" s="126" t="str">
        <f t="shared" si="17"/>
        <v>-----</v>
      </c>
      <c r="AG27" s="126" t="str">
        <f t="shared" si="17"/>
        <v>-----</v>
      </c>
      <c r="AH27" s="126" t="str">
        <f t="shared" si="17"/>
        <v>-----</v>
      </c>
      <c r="AI27" s="126" t="str">
        <f t="shared" si="17"/>
        <v>-----</v>
      </c>
      <c r="AJ27" s="126" t="str">
        <f t="shared" si="17"/>
        <v>-----</v>
      </c>
      <c r="AK27" s="126" t="str">
        <f t="shared" si="17"/>
        <v>-----</v>
      </c>
      <c r="AL27" s="126" t="str">
        <f t="shared" si="17"/>
        <v>-----</v>
      </c>
      <c r="AM27" s="126" t="str">
        <f t="shared" si="17"/>
        <v>-----</v>
      </c>
      <c r="AN27" s="126" t="str">
        <f t="shared" si="17"/>
        <v>-----</v>
      </c>
      <c r="AO27" s="126" t="str">
        <f t="shared" si="17"/>
        <v>-----</v>
      </c>
      <c r="AP27" s="126" t="str">
        <f t="shared" si="17"/>
        <v>-----</v>
      </c>
      <c r="AQ27" s="126" t="str">
        <f t="shared" si="17"/>
        <v>-----</v>
      </c>
      <c r="AR27" s="126" t="str">
        <f t="shared" si="17"/>
        <v>-----</v>
      </c>
      <c r="AS27" s="126" t="str">
        <f t="shared" si="17"/>
        <v>-----</v>
      </c>
      <c r="AT27" s="126" t="str">
        <f t="shared" si="17"/>
        <v>-----</v>
      </c>
      <c r="AU27" s="126" t="str">
        <f t="shared" si="17"/>
        <v>-----</v>
      </c>
      <c r="AV27" s="126" t="str">
        <f t="shared" si="17"/>
        <v>-----</v>
      </c>
      <c r="AW27" s="126" t="str">
        <f t="shared" si="17"/>
        <v>-----</v>
      </c>
      <c r="AX27" s="126" t="str">
        <f t="shared" si="17"/>
        <v>-----</v>
      </c>
      <c r="AY27" s="126" t="str">
        <f t="shared" si="17"/>
        <v>-----</v>
      </c>
    </row>
    <row r="28" spans="1:51">
      <c r="A28" s="3" t="s">
        <v>170</v>
      </c>
      <c r="B28" s="4"/>
      <c r="C28" s="301" t="s">
        <v>166</v>
      </c>
      <c r="D28" s="119" t="str">
        <f t="shared" ref="D28:AC28" si="18">C28</f>
        <v>-----</v>
      </c>
      <c r="E28" s="119" t="str">
        <f t="shared" si="18"/>
        <v>-----</v>
      </c>
      <c r="F28" s="119" t="str">
        <f t="shared" si="18"/>
        <v>-----</v>
      </c>
      <c r="G28" s="119" t="str">
        <f t="shared" si="18"/>
        <v>-----</v>
      </c>
      <c r="H28" s="119" t="str">
        <f t="shared" si="18"/>
        <v>-----</v>
      </c>
      <c r="I28" s="119" t="str">
        <f t="shared" si="18"/>
        <v>-----</v>
      </c>
      <c r="J28" s="119" t="str">
        <f t="shared" si="18"/>
        <v>-----</v>
      </c>
      <c r="K28" s="119" t="str">
        <f t="shared" si="18"/>
        <v>-----</v>
      </c>
      <c r="L28" s="119" t="str">
        <f t="shared" si="18"/>
        <v>-----</v>
      </c>
      <c r="M28" s="119" t="str">
        <f t="shared" si="18"/>
        <v>-----</v>
      </c>
      <c r="N28" s="119" t="str">
        <f t="shared" si="18"/>
        <v>-----</v>
      </c>
      <c r="O28" s="119" t="str">
        <f t="shared" si="18"/>
        <v>-----</v>
      </c>
      <c r="P28" s="119" t="str">
        <f t="shared" si="18"/>
        <v>-----</v>
      </c>
      <c r="Q28" s="119" t="str">
        <f t="shared" si="18"/>
        <v>-----</v>
      </c>
      <c r="R28" s="119" t="str">
        <f t="shared" si="18"/>
        <v>-----</v>
      </c>
      <c r="S28" s="119" t="str">
        <f t="shared" si="18"/>
        <v>-----</v>
      </c>
      <c r="T28" s="119" t="str">
        <f t="shared" si="18"/>
        <v>-----</v>
      </c>
      <c r="U28" s="119" t="str">
        <f t="shared" si="18"/>
        <v>-----</v>
      </c>
      <c r="V28" s="119" t="str">
        <f t="shared" si="18"/>
        <v>-----</v>
      </c>
      <c r="W28" s="119" t="str">
        <f t="shared" si="18"/>
        <v>-----</v>
      </c>
      <c r="X28" s="119" t="str">
        <f t="shared" si="18"/>
        <v>-----</v>
      </c>
      <c r="Y28" s="119" t="str">
        <f t="shared" si="18"/>
        <v>-----</v>
      </c>
      <c r="Z28" s="119" t="str">
        <f t="shared" si="18"/>
        <v>-----</v>
      </c>
      <c r="AA28" s="119" t="str">
        <f t="shared" si="18"/>
        <v>-----</v>
      </c>
      <c r="AB28" s="119" t="str">
        <f t="shared" si="18"/>
        <v>-----</v>
      </c>
      <c r="AC28" s="126" t="str">
        <f t="shared" si="18"/>
        <v>-----</v>
      </c>
      <c r="AD28" s="126" t="str">
        <f t="shared" ref="AD28:AY28" si="19">AC28</f>
        <v>-----</v>
      </c>
      <c r="AE28" s="126" t="str">
        <f t="shared" si="19"/>
        <v>-----</v>
      </c>
      <c r="AF28" s="126" t="str">
        <f t="shared" si="19"/>
        <v>-----</v>
      </c>
      <c r="AG28" s="126" t="str">
        <f t="shared" si="19"/>
        <v>-----</v>
      </c>
      <c r="AH28" s="126" t="str">
        <f t="shared" si="19"/>
        <v>-----</v>
      </c>
      <c r="AI28" s="126" t="str">
        <f t="shared" si="19"/>
        <v>-----</v>
      </c>
      <c r="AJ28" s="126" t="str">
        <f t="shared" si="19"/>
        <v>-----</v>
      </c>
      <c r="AK28" s="126" t="str">
        <f t="shared" si="19"/>
        <v>-----</v>
      </c>
      <c r="AL28" s="126" t="str">
        <f t="shared" si="19"/>
        <v>-----</v>
      </c>
      <c r="AM28" s="126" t="str">
        <f t="shared" si="19"/>
        <v>-----</v>
      </c>
      <c r="AN28" s="126" t="str">
        <f t="shared" si="19"/>
        <v>-----</v>
      </c>
      <c r="AO28" s="126" t="str">
        <f t="shared" si="19"/>
        <v>-----</v>
      </c>
      <c r="AP28" s="126" t="str">
        <f t="shared" si="19"/>
        <v>-----</v>
      </c>
      <c r="AQ28" s="126" t="str">
        <f t="shared" si="19"/>
        <v>-----</v>
      </c>
      <c r="AR28" s="126" t="str">
        <f t="shared" si="19"/>
        <v>-----</v>
      </c>
      <c r="AS28" s="126" t="str">
        <f t="shared" si="19"/>
        <v>-----</v>
      </c>
      <c r="AT28" s="126" t="str">
        <f t="shared" si="19"/>
        <v>-----</v>
      </c>
      <c r="AU28" s="126" t="str">
        <f t="shared" si="19"/>
        <v>-----</v>
      </c>
      <c r="AV28" s="126" t="str">
        <f t="shared" si="19"/>
        <v>-----</v>
      </c>
      <c r="AW28" s="126" t="str">
        <f t="shared" si="19"/>
        <v>-----</v>
      </c>
      <c r="AX28" s="126" t="str">
        <f t="shared" si="19"/>
        <v>-----</v>
      </c>
      <c r="AY28" s="126" t="str">
        <f t="shared" si="19"/>
        <v>-----</v>
      </c>
    </row>
    <row r="29" spans="1:51">
      <c r="A29" s="3" t="s">
        <v>171</v>
      </c>
      <c r="B29" s="4"/>
      <c r="C29" s="119" t="str">
        <f t="shared" ref="C29:AY29" si="20">ExpFeeBI</f>
        <v xml:space="preserve">enter </v>
      </c>
      <c r="D29" s="119" t="str">
        <f t="shared" si="20"/>
        <v xml:space="preserve">enter </v>
      </c>
      <c r="E29" s="119" t="str">
        <f t="shared" si="20"/>
        <v xml:space="preserve">enter </v>
      </c>
      <c r="F29" s="119" t="str">
        <f t="shared" si="20"/>
        <v xml:space="preserve">enter </v>
      </c>
      <c r="G29" s="119" t="str">
        <f t="shared" si="20"/>
        <v xml:space="preserve">enter </v>
      </c>
      <c r="H29" s="119" t="str">
        <f t="shared" si="20"/>
        <v xml:space="preserve">enter </v>
      </c>
      <c r="I29" s="119" t="str">
        <f t="shared" si="20"/>
        <v xml:space="preserve">enter </v>
      </c>
      <c r="J29" s="119" t="str">
        <f t="shared" si="20"/>
        <v xml:space="preserve">enter </v>
      </c>
      <c r="K29" s="119" t="str">
        <f t="shared" si="20"/>
        <v xml:space="preserve">enter </v>
      </c>
      <c r="L29" s="119" t="str">
        <f t="shared" si="20"/>
        <v xml:space="preserve">enter </v>
      </c>
      <c r="M29" s="119" t="str">
        <f t="shared" si="20"/>
        <v xml:space="preserve">enter </v>
      </c>
      <c r="N29" s="119" t="str">
        <f t="shared" si="20"/>
        <v xml:space="preserve">enter </v>
      </c>
      <c r="O29" s="119" t="str">
        <f t="shared" si="20"/>
        <v xml:space="preserve">enter </v>
      </c>
      <c r="P29" s="119" t="str">
        <f t="shared" si="20"/>
        <v xml:space="preserve">enter </v>
      </c>
      <c r="Q29" s="119" t="str">
        <f t="shared" si="20"/>
        <v xml:space="preserve">enter </v>
      </c>
      <c r="R29" s="119" t="str">
        <f t="shared" si="20"/>
        <v xml:space="preserve">enter </v>
      </c>
      <c r="S29" s="119" t="str">
        <f t="shared" si="20"/>
        <v xml:space="preserve">enter </v>
      </c>
      <c r="T29" s="119" t="str">
        <f t="shared" si="20"/>
        <v xml:space="preserve">enter </v>
      </c>
      <c r="U29" s="119" t="str">
        <f t="shared" si="20"/>
        <v xml:space="preserve">enter </v>
      </c>
      <c r="V29" s="119" t="str">
        <f t="shared" si="20"/>
        <v xml:space="preserve">enter </v>
      </c>
      <c r="W29" s="119" t="str">
        <f t="shared" si="20"/>
        <v xml:space="preserve">enter </v>
      </c>
      <c r="X29" s="119" t="str">
        <f t="shared" si="20"/>
        <v xml:space="preserve">enter </v>
      </c>
      <c r="Y29" s="119" t="str">
        <f t="shared" si="20"/>
        <v xml:space="preserve">enter </v>
      </c>
      <c r="Z29" s="119" t="str">
        <f t="shared" si="20"/>
        <v xml:space="preserve">enter </v>
      </c>
      <c r="AA29" s="119" t="str">
        <f t="shared" si="20"/>
        <v xml:space="preserve">enter </v>
      </c>
      <c r="AB29" s="119" t="str">
        <f t="shared" si="20"/>
        <v xml:space="preserve">enter </v>
      </c>
      <c r="AC29" s="126" t="str">
        <f t="shared" si="20"/>
        <v xml:space="preserve">enter </v>
      </c>
      <c r="AD29" s="126" t="str">
        <f t="shared" si="20"/>
        <v xml:space="preserve">enter </v>
      </c>
      <c r="AE29" s="126" t="str">
        <f t="shared" si="20"/>
        <v xml:space="preserve">enter </v>
      </c>
      <c r="AF29" s="126" t="str">
        <f t="shared" si="20"/>
        <v xml:space="preserve">enter </v>
      </c>
      <c r="AG29" s="126" t="str">
        <f t="shared" si="20"/>
        <v xml:space="preserve">enter </v>
      </c>
      <c r="AH29" s="126" t="str">
        <f t="shared" si="20"/>
        <v xml:space="preserve">enter </v>
      </c>
      <c r="AI29" s="126" t="str">
        <f t="shared" si="20"/>
        <v xml:space="preserve">enter </v>
      </c>
      <c r="AJ29" s="126" t="str">
        <f t="shared" si="20"/>
        <v xml:space="preserve">enter </v>
      </c>
      <c r="AK29" s="126" t="str">
        <f t="shared" si="20"/>
        <v xml:space="preserve">enter </v>
      </c>
      <c r="AL29" s="126" t="str">
        <f t="shared" si="20"/>
        <v xml:space="preserve">enter </v>
      </c>
      <c r="AM29" s="126" t="str">
        <f t="shared" si="20"/>
        <v xml:space="preserve">enter </v>
      </c>
      <c r="AN29" s="126" t="str">
        <f t="shared" si="20"/>
        <v xml:space="preserve">enter </v>
      </c>
      <c r="AO29" s="126" t="str">
        <f t="shared" si="20"/>
        <v xml:space="preserve">enter </v>
      </c>
      <c r="AP29" s="126" t="str">
        <f t="shared" si="20"/>
        <v xml:space="preserve">enter </v>
      </c>
      <c r="AQ29" s="126" t="str">
        <f t="shared" si="20"/>
        <v xml:space="preserve">enter </v>
      </c>
      <c r="AR29" s="126" t="str">
        <f t="shared" si="20"/>
        <v xml:space="preserve">enter </v>
      </c>
      <c r="AS29" s="126" t="str">
        <f t="shared" si="20"/>
        <v xml:space="preserve">enter </v>
      </c>
      <c r="AT29" s="126" t="str">
        <f t="shared" si="20"/>
        <v xml:space="preserve">enter </v>
      </c>
      <c r="AU29" s="126" t="str">
        <f t="shared" si="20"/>
        <v xml:space="preserve">enter </v>
      </c>
      <c r="AV29" s="126" t="str">
        <f t="shared" si="20"/>
        <v xml:space="preserve">enter </v>
      </c>
      <c r="AW29" s="126" t="str">
        <f t="shared" si="20"/>
        <v xml:space="preserve">enter </v>
      </c>
      <c r="AX29" s="126" t="str">
        <f t="shared" si="20"/>
        <v xml:space="preserve">enter </v>
      </c>
      <c r="AY29" s="126" t="str">
        <f t="shared" si="20"/>
        <v xml:space="preserve">enter </v>
      </c>
    </row>
    <row r="30" spans="1:51">
      <c r="A30" s="3" t="s">
        <v>170</v>
      </c>
      <c r="B30" s="4"/>
      <c r="C30" s="301" t="s">
        <v>166</v>
      </c>
      <c r="D30" s="119" t="str">
        <f t="shared" ref="D30:AC30" si="21">C30</f>
        <v>-----</v>
      </c>
      <c r="E30" s="119" t="str">
        <f t="shared" si="21"/>
        <v>-----</v>
      </c>
      <c r="F30" s="119" t="str">
        <f t="shared" si="21"/>
        <v>-----</v>
      </c>
      <c r="G30" s="119" t="str">
        <f t="shared" si="21"/>
        <v>-----</v>
      </c>
      <c r="H30" s="119" t="str">
        <f t="shared" si="21"/>
        <v>-----</v>
      </c>
      <c r="I30" s="119" t="str">
        <f t="shared" si="21"/>
        <v>-----</v>
      </c>
      <c r="J30" s="119" t="str">
        <f t="shared" si="21"/>
        <v>-----</v>
      </c>
      <c r="K30" s="119" t="str">
        <f t="shared" si="21"/>
        <v>-----</v>
      </c>
      <c r="L30" s="119" t="str">
        <f t="shared" si="21"/>
        <v>-----</v>
      </c>
      <c r="M30" s="119" t="str">
        <f t="shared" si="21"/>
        <v>-----</v>
      </c>
      <c r="N30" s="119" t="str">
        <f t="shared" si="21"/>
        <v>-----</v>
      </c>
      <c r="O30" s="119" t="str">
        <f t="shared" si="21"/>
        <v>-----</v>
      </c>
      <c r="P30" s="119" t="str">
        <f t="shared" si="21"/>
        <v>-----</v>
      </c>
      <c r="Q30" s="119" t="str">
        <f t="shared" si="21"/>
        <v>-----</v>
      </c>
      <c r="R30" s="119" t="str">
        <f t="shared" si="21"/>
        <v>-----</v>
      </c>
      <c r="S30" s="119" t="str">
        <f t="shared" si="21"/>
        <v>-----</v>
      </c>
      <c r="T30" s="119" t="str">
        <f t="shared" si="21"/>
        <v>-----</v>
      </c>
      <c r="U30" s="119" t="str">
        <f t="shared" si="21"/>
        <v>-----</v>
      </c>
      <c r="V30" s="119" t="str">
        <f t="shared" si="21"/>
        <v>-----</v>
      </c>
      <c r="W30" s="119" t="str">
        <f t="shared" si="21"/>
        <v>-----</v>
      </c>
      <c r="X30" s="119" t="str">
        <f t="shared" si="21"/>
        <v>-----</v>
      </c>
      <c r="Y30" s="119" t="str">
        <f t="shared" si="21"/>
        <v>-----</v>
      </c>
      <c r="Z30" s="119" t="str">
        <f t="shared" si="21"/>
        <v>-----</v>
      </c>
      <c r="AA30" s="119" t="str">
        <f t="shared" si="21"/>
        <v>-----</v>
      </c>
      <c r="AB30" s="119" t="str">
        <f t="shared" si="21"/>
        <v>-----</v>
      </c>
      <c r="AC30" s="126" t="str">
        <f t="shared" si="21"/>
        <v>-----</v>
      </c>
      <c r="AD30" s="126" t="str">
        <f t="shared" ref="AD30:AY30" si="22">AC30</f>
        <v>-----</v>
      </c>
      <c r="AE30" s="126" t="str">
        <f t="shared" si="22"/>
        <v>-----</v>
      </c>
      <c r="AF30" s="126" t="str">
        <f t="shared" si="22"/>
        <v>-----</v>
      </c>
      <c r="AG30" s="126" t="str">
        <f t="shared" si="22"/>
        <v>-----</v>
      </c>
      <c r="AH30" s="126" t="str">
        <f t="shared" si="22"/>
        <v>-----</v>
      </c>
      <c r="AI30" s="126" t="str">
        <f t="shared" si="22"/>
        <v>-----</v>
      </c>
      <c r="AJ30" s="126" t="str">
        <f t="shared" si="22"/>
        <v>-----</v>
      </c>
      <c r="AK30" s="126" t="str">
        <f t="shared" si="22"/>
        <v>-----</v>
      </c>
      <c r="AL30" s="126" t="str">
        <f t="shared" si="22"/>
        <v>-----</v>
      </c>
      <c r="AM30" s="126" t="str">
        <f t="shared" si="22"/>
        <v>-----</v>
      </c>
      <c r="AN30" s="126" t="str">
        <f t="shared" si="22"/>
        <v>-----</v>
      </c>
      <c r="AO30" s="126" t="str">
        <f t="shared" si="22"/>
        <v>-----</v>
      </c>
      <c r="AP30" s="126" t="str">
        <f t="shared" si="22"/>
        <v>-----</v>
      </c>
      <c r="AQ30" s="126" t="str">
        <f t="shared" si="22"/>
        <v>-----</v>
      </c>
      <c r="AR30" s="126" t="str">
        <f t="shared" si="22"/>
        <v>-----</v>
      </c>
      <c r="AS30" s="126" t="str">
        <f t="shared" si="22"/>
        <v>-----</v>
      </c>
      <c r="AT30" s="126" t="str">
        <f t="shared" si="22"/>
        <v>-----</v>
      </c>
      <c r="AU30" s="126" t="str">
        <f t="shared" si="22"/>
        <v>-----</v>
      </c>
      <c r="AV30" s="126" t="str">
        <f t="shared" si="22"/>
        <v>-----</v>
      </c>
      <c r="AW30" s="126" t="str">
        <f t="shared" si="22"/>
        <v>-----</v>
      </c>
      <c r="AX30" s="126" t="str">
        <f t="shared" si="22"/>
        <v>-----</v>
      </c>
      <c r="AY30" s="126" t="str">
        <f t="shared" si="22"/>
        <v>-----</v>
      </c>
    </row>
    <row r="31" spans="1:51" ht="16.2" thickBot="1">
      <c r="A31" s="11" t="s">
        <v>172</v>
      </c>
      <c r="B31" s="74"/>
      <c r="C31" s="75" t="e">
        <f t="shared" ref="C31:AC31" si="23">PRODUCT(PRODUCT(C19:C28)+C29,C30)</f>
        <v>#VALUE!</v>
      </c>
      <c r="D31" s="75" t="e">
        <f t="shared" si="23"/>
        <v>#VALUE!</v>
      </c>
      <c r="E31" s="75" t="e">
        <f t="shared" si="23"/>
        <v>#VALUE!</v>
      </c>
      <c r="F31" s="75" t="e">
        <f t="shared" si="23"/>
        <v>#VALUE!</v>
      </c>
      <c r="G31" s="75" t="e">
        <f t="shared" si="23"/>
        <v>#VALUE!</v>
      </c>
      <c r="H31" s="75" t="e">
        <f t="shared" si="23"/>
        <v>#VALUE!</v>
      </c>
      <c r="I31" s="75" t="e">
        <f t="shared" si="23"/>
        <v>#VALUE!</v>
      </c>
      <c r="J31" s="75" t="e">
        <f t="shared" si="23"/>
        <v>#VALUE!</v>
      </c>
      <c r="K31" s="75" t="e">
        <f t="shared" si="23"/>
        <v>#VALUE!</v>
      </c>
      <c r="L31" s="75" t="e">
        <f t="shared" si="23"/>
        <v>#VALUE!</v>
      </c>
      <c r="M31" s="75" t="e">
        <f t="shared" si="23"/>
        <v>#VALUE!</v>
      </c>
      <c r="N31" s="75" t="e">
        <f t="shared" si="23"/>
        <v>#VALUE!</v>
      </c>
      <c r="O31" s="75" t="e">
        <f t="shared" si="23"/>
        <v>#VALUE!</v>
      </c>
      <c r="P31" s="75" t="e">
        <f t="shared" si="23"/>
        <v>#VALUE!</v>
      </c>
      <c r="Q31" s="75" t="e">
        <f t="shared" si="23"/>
        <v>#VALUE!</v>
      </c>
      <c r="R31" s="75" t="e">
        <f t="shared" si="23"/>
        <v>#VALUE!</v>
      </c>
      <c r="S31" s="75" t="e">
        <f t="shared" si="23"/>
        <v>#VALUE!</v>
      </c>
      <c r="T31" s="75" t="e">
        <f t="shared" si="23"/>
        <v>#VALUE!</v>
      </c>
      <c r="U31" s="75" t="e">
        <f t="shared" si="23"/>
        <v>#VALUE!</v>
      </c>
      <c r="V31" s="75" t="e">
        <f t="shared" si="23"/>
        <v>#VALUE!</v>
      </c>
      <c r="W31" s="75" t="e">
        <f t="shared" si="23"/>
        <v>#VALUE!</v>
      </c>
      <c r="X31" s="75" t="e">
        <f t="shared" si="23"/>
        <v>#VALUE!</v>
      </c>
      <c r="Y31" s="75" t="e">
        <f t="shared" si="23"/>
        <v>#VALUE!</v>
      </c>
      <c r="Z31" s="75" t="e">
        <f t="shared" si="23"/>
        <v>#VALUE!</v>
      </c>
      <c r="AA31" s="75" t="e">
        <f t="shared" si="23"/>
        <v>#VALUE!</v>
      </c>
      <c r="AB31" s="75" t="e">
        <f t="shared" si="23"/>
        <v>#VALUE!</v>
      </c>
      <c r="AC31" s="127" t="e">
        <f t="shared" si="23"/>
        <v>#VALUE!</v>
      </c>
      <c r="AD31" s="127" t="e">
        <f t="shared" ref="AD31:AY31" si="24">PRODUCT(PRODUCT(AD19:AD28)+AD29,AD30)</f>
        <v>#VALUE!</v>
      </c>
      <c r="AE31" s="127" t="e">
        <f t="shared" si="24"/>
        <v>#VALUE!</v>
      </c>
      <c r="AF31" s="127" t="e">
        <f t="shared" si="24"/>
        <v>#VALUE!</v>
      </c>
      <c r="AG31" s="127" t="e">
        <f t="shared" si="24"/>
        <v>#VALUE!</v>
      </c>
      <c r="AH31" s="127" t="e">
        <f t="shared" si="24"/>
        <v>#VALUE!</v>
      </c>
      <c r="AI31" s="127" t="e">
        <f t="shared" si="24"/>
        <v>#VALUE!</v>
      </c>
      <c r="AJ31" s="127" t="e">
        <f t="shared" si="24"/>
        <v>#VALUE!</v>
      </c>
      <c r="AK31" s="127" t="e">
        <f t="shared" si="24"/>
        <v>#VALUE!</v>
      </c>
      <c r="AL31" s="127" t="e">
        <f t="shared" si="24"/>
        <v>#VALUE!</v>
      </c>
      <c r="AM31" s="127" t="e">
        <f t="shared" si="24"/>
        <v>#VALUE!</v>
      </c>
      <c r="AN31" s="127" t="e">
        <f t="shared" si="24"/>
        <v>#VALUE!</v>
      </c>
      <c r="AO31" s="127" t="e">
        <f t="shared" si="24"/>
        <v>#VALUE!</v>
      </c>
      <c r="AP31" s="127" t="e">
        <f t="shared" si="24"/>
        <v>#VALUE!</v>
      </c>
      <c r="AQ31" s="127" t="e">
        <f t="shared" si="24"/>
        <v>#VALUE!</v>
      </c>
      <c r="AR31" s="127" t="e">
        <f t="shared" si="24"/>
        <v>#VALUE!</v>
      </c>
      <c r="AS31" s="127" t="e">
        <f t="shared" si="24"/>
        <v>#VALUE!</v>
      </c>
      <c r="AT31" s="127" t="e">
        <f t="shared" si="24"/>
        <v>#VALUE!</v>
      </c>
      <c r="AU31" s="127" t="e">
        <f t="shared" si="24"/>
        <v>#VALUE!</v>
      </c>
      <c r="AV31" s="127" t="e">
        <f t="shared" si="24"/>
        <v>#VALUE!</v>
      </c>
      <c r="AW31" s="127" t="e">
        <f t="shared" si="24"/>
        <v>#VALUE!</v>
      </c>
      <c r="AX31" s="127" t="e">
        <f t="shared" si="24"/>
        <v>#VALUE!</v>
      </c>
      <c r="AY31" s="127" t="e">
        <f t="shared" si="24"/>
        <v>#VALUE!</v>
      </c>
    </row>
    <row r="32" spans="1:51" ht="16.2" thickTop="1">
      <c r="A32" s="52" t="s">
        <v>173</v>
      </c>
      <c r="B32" s="6"/>
      <c r="C32" s="136" t="str">
        <f t="shared" ref="C32:AY32" si="25">"BaseRatePD_" &amp; TEXT(C$17,"00")</f>
        <v>BaseRatePD_101</v>
      </c>
      <c r="D32" s="136" t="str">
        <f t="shared" si="25"/>
        <v>BaseRatePD_102</v>
      </c>
      <c r="E32" s="73" t="str">
        <f t="shared" si="25"/>
        <v>BaseRatePD_103</v>
      </c>
      <c r="F32" s="73" t="str">
        <f t="shared" si="25"/>
        <v>BaseRatePD_104</v>
      </c>
      <c r="G32" s="73" t="str">
        <f t="shared" si="25"/>
        <v>BaseRatePD_105</v>
      </c>
      <c r="H32" s="73" t="str">
        <f t="shared" si="25"/>
        <v>BaseRatePD_106</v>
      </c>
      <c r="I32" s="73" t="str">
        <f t="shared" si="25"/>
        <v>BaseRatePD_107</v>
      </c>
      <c r="J32" s="73" t="str">
        <f t="shared" si="25"/>
        <v>BaseRatePD_108</v>
      </c>
      <c r="K32" s="73" t="str">
        <f t="shared" si="25"/>
        <v>BaseRatePD_109</v>
      </c>
      <c r="L32" s="73" t="str">
        <f t="shared" si="25"/>
        <v>BaseRatePD_110</v>
      </c>
      <c r="M32" s="73" t="str">
        <f t="shared" si="25"/>
        <v>BaseRatePD_111</v>
      </c>
      <c r="N32" s="73" t="str">
        <f t="shared" si="25"/>
        <v>BaseRatePD_112</v>
      </c>
      <c r="O32" s="73" t="str">
        <f t="shared" si="25"/>
        <v>BaseRatePD_113</v>
      </c>
      <c r="P32" s="73" t="str">
        <f t="shared" si="25"/>
        <v>BaseRatePD_114</v>
      </c>
      <c r="Q32" s="73" t="str">
        <f t="shared" si="25"/>
        <v>BaseRatePD_115</v>
      </c>
      <c r="R32" s="73" t="str">
        <f t="shared" si="25"/>
        <v>BaseRatePD_116</v>
      </c>
      <c r="S32" s="73" t="str">
        <f t="shared" si="25"/>
        <v>BaseRatePD_117</v>
      </c>
      <c r="T32" s="73" t="str">
        <f t="shared" si="25"/>
        <v>BaseRatePD_118</v>
      </c>
      <c r="U32" s="73" t="str">
        <f t="shared" si="25"/>
        <v>BaseRatePD_119</v>
      </c>
      <c r="V32" s="73" t="str">
        <f t="shared" si="25"/>
        <v>BaseRatePD_120</v>
      </c>
      <c r="W32" s="73" t="str">
        <f t="shared" si="25"/>
        <v>BaseRatePD_121</v>
      </c>
      <c r="X32" s="73" t="str">
        <f t="shared" si="25"/>
        <v>BaseRatePD_122</v>
      </c>
      <c r="Y32" s="73" t="str">
        <f t="shared" si="25"/>
        <v>BaseRatePD_123</v>
      </c>
      <c r="Z32" s="73" t="str">
        <f t="shared" si="25"/>
        <v>BaseRatePD_124</v>
      </c>
      <c r="AA32" s="73" t="str">
        <f t="shared" si="25"/>
        <v>BaseRatePD_125</v>
      </c>
      <c r="AB32" s="73" t="str">
        <f t="shared" si="25"/>
        <v>BaseRatePD_126</v>
      </c>
      <c r="AC32" s="134" t="str">
        <f t="shared" si="25"/>
        <v>BaseRatePD_127</v>
      </c>
      <c r="AD32" s="134" t="str">
        <f t="shared" si="25"/>
        <v>BaseRatePD_128</v>
      </c>
      <c r="AE32" s="134" t="str">
        <f t="shared" si="25"/>
        <v>BaseRatePD_129</v>
      </c>
      <c r="AF32" s="134" t="str">
        <f t="shared" si="25"/>
        <v>BaseRatePD_130</v>
      </c>
      <c r="AG32" s="134" t="str">
        <f t="shared" si="25"/>
        <v>BaseRatePD_131</v>
      </c>
      <c r="AH32" s="134" t="str">
        <f t="shared" si="25"/>
        <v>BaseRatePD_132</v>
      </c>
      <c r="AI32" s="134" t="str">
        <f t="shared" si="25"/>
        <v>BaseRatePD_133</v>
      </c>
      <c r="AJ32" s="134" t="str">
        <f t="shared" si="25"/>
        <v>BaseRatePD_134</v>
      </c>
      <c r="AK32" s="134" t="str">
        <f t="shared" si="25"/>
        <v>BaseRatePD_135</v>
      </c>
      <c r="AL32" s="134" t="str">
        <f t="shared" si="25"/>
        <v>BaseRatePD_136</v>
      </c>
      <c r="AM32" s="134" t="str">
        <f t="shared" si="25"/>
        <v>BaseRatePD_137</v>
      </c>
      <c r="AN32" s="134" t="str">
        <f t="shared" si="25"/>
        <v>BaseRatePD_138</v>
      </c>
      <c r="AO32" s="134" t="str">
        <f t="shared" si="25"/>
        <v>BaseRatePD_139</v>
      </c>
      <c r="AP32" s="134" t="str">
        <f t="shared" si="25"/>
        <v>BaseRatePD_140</v>
      </c>
      <c r="AQ32" s="134" t="str">
        <f t="shared" si="25"/>
        <v>BaseRatePD_141</v>
      </c>
      <c r="AR32" s="134" t="str">
        <f t="shared" si="25"/>
        <v>BaseRatePD_142</v>
      </c>
      <c r="AS32" s="134" t="str">
        <f t="shared" si="25"/>
        <v>BaseRatePD_143</v>
      </c>
      <c r="AT32" s="134" t="str">
        <f t="shared" si="25"/>
        <v>BaseRatePD_144</v>
      </c>
      <c r="AU32" s="134" t="str">
        <f t="shared" si="25"/>
        <v>BaseRatePD_145</v>
      </c>
      <c r="AV32" s="134" t="str">
        <f t="shared" si="25"/>
        <v>BaseRatePD_146</v>
      </c>
      <c r="AW32" s="134" t="str">
        <f t="shared" si="25"/>
        <v>BaseRatePD_147</v>
      </c>
      <c r="AX32" s="134" t="str">
        <f t="shared" si="25"/>
        <v>BaseRatePD_148</v>
      </c>
      <c r="AY32" s="134" t="str">
        <f t="shared" si="25"/>
        <v>BaseRatePD_149</v>
      </c>
    </row>
    <row r="33" spans="1:51">
      <c r="A33" s="21" t="str">
        <f>IF(PremiumLimit="Combined Single Limit","-----","Prop. Damage Base Rate")</f>
        <v>Prop. Damage Base Rate</v>
      </c>
      <c r="B33" s="8"/>
      <c r="C33" s="159" t="str">
        <f>'Example 1A'!C33</f>
        <v xml:space="preserve">enter   </v>
      </c>
      <c r="D33" s="159" t="str">
        <f>'Example 1A'!D33</f>
        <v xml:space="preserve">enter   </v>
      </c>
      <c r="E33" s="159" t="str">
        <f>'Example 1A'!E33</f>
        <v xml:space="preserve">enter   </v>
      </c>
      <c r="F33" s="159" t="str">
        <f>'Example 1A'!F33</f>
        <v xml:space="preserve">enter   </v>
      </c>
      <c r="G33" s="159" t="str">
        <f>'Example 1A'!G33</f>
        <v xml:space="preserve">enter   </v>
      </c>
      <c r="H33" s="159" t="str">
        <f>'Example 1A'!H33</f>
        <v xml:space="preserve">enter   </v>
      </c>
      <c r="I33" s="159" t="str">
        <f>'Example 1A'!I33</f>
        <v xml:space="preserve">enter   </v>
      </c>
      <c r="J33" s="159" t="str">
        <f>'Example 1A'!J33</f>
        <v xml:space="preserve">enter   </v>
      </c>
      <c r="K33" s="159" t="str">
        <f>'Example 1A'!K33</f>
        <v xml:space="preserve">enter   </v>
      </c>
      <c r="L33" s="159" t="str">
        <f>'Example 1A'!L33</f>
        <v xml:space="preserve">enter   </v>
      </c>
      <c r="M33" s="159" t="str">
        <f>'Example 1A'!M33</f>
        <v xml:space="preserve">enter   </v>
      </c>
      <c r="N33" s="159" t="str">
        <f>'Example 1A'!N33</f>
        <v xml:space="preserve">enter   </v>
      </c>
      <c r="O33" s="159" t="str">
        <f>'Example 1A'!O33</f>
        <v xml:space="preserve">enter   </v>
      </c>
      <c r="P33" s="159" t="str">
        <f>'Example 1A'!P33</f>
        <v xml:space="preserve">enter   </v>
      </c>
      <c r="Q33" s="159" t="str">
        <f>'Example 1A'!Q33</f>
        <v xml:space="preserve">enter   </v>
      </c>
      <c r="R33" s="159" t="str">
        <f>'Example 1A'!R33</f>
        <v xml:space="preserve">enter   </v>
      </c>
      <c r="S33" s="159" t="str">
        <f>'Example 1A'!S33</f>
        <v xml:space="preserve">enter   </v>
      </c>
      <c r="T33" s="159" t="str">
        <f>'Example 1A'!T33</f>
        <v xml:space="preserve">enter   </v>
      </c>
      <c r="U33" s="159" t="str">
        <f>'Example 1A'!U33</f>
        <v xml:space="preserve">enter   </v>
      </c>
      <c r="V33" s="159" t="str">
        <f>'Example 1A'!V33</f>
        <v xml:space="preserve">enter   </v>
      </c>
      <c r="W33" s="159" t="str">
        <f>'Example 1A'!W33</f>
        <v xml:space="preserve">enter   </v>
      </c>
      <c r="X33" s="159" t="str">
        <f>'Example 1A'!X33</f>
        <v xml:space="preserve">enter   </v>
      </c>
      <c r="Y33" s="159" t="str">
        <f>'Example 1A'!Y33</f>
        <v xml:space="preserve">enter   </v>
      </c>
      <c r="Z33" s="159" t="str">
        <f>'Example 1A'!Z33</f>
        <v xml:space="preserve">enter   </v>
      </c>
      <c r="AA33" s="159" t="str">
        <f>'Example 1A'!AA33</f>
        <v xml:space="preserve">enter   </v>
      </c>
      <c r="AB33" s="159" t="str">
        <f>'Example 1A'!AB33</f>
        <v xml:space="preserve">enter   </v>
      </c>
      <c r="AC33" s="159" t="str">
        <f>'Example 1A'!AC33</f>
        <v xml:space="preserve">enter   </v>
      </c>
      <c r="AD33" s="159" t="str">
        <f>'Example 1A'!AD33</f>
        <v xml:space="preserve">enter   </v>
      </c>
      <c r="AE33" s="159" t="str">
        <f>'Example 1A'!AE33</f>
        <v xml:space="preserve">enter   </v>
      </c>
      <c r="AF33" s="159" t="str">
        <f>'Example 1A'!AF33</f>
        <v xml:space="preserve">enter   </v>
      </c>
      <c r="AG33" s="159" t="str">
        <f>'Example 1A'!AG33</f>
        <v xml:space="preserve">enter   </v>
      </c>
      <c r="AH33" s="159" t="str">
        <f>'Example 1A'!AH33</f>
        <v xml:space="preserve">enter   </v>
      </c>
      <c r="AI33" s="159" t="str">
        <f>'Example 1A'!AI33</f>
        <v xml:space="preserve">enter   </v>
      </c>
      <c r="AJ33" s="159" t="str">
        <f>'Example 1A'!AJ33</f>
        <v xml:space="preserve">enter   </v>
      </c>
      <c r="AK33" s="159" t="str">
        <f>'Example 1A'!AK33</f>
        <v xml:space="preserve">enter   </v>
      </c>
      <c r="AL33" s="159" t="str">
        <f>'Example 1A'!AL33</f>
        <v xml:space="preserve">enter   </v>
      </c>
      <c r="AM33" s="159" t="str">
        <f>'Example 1A'!AM33</f>
        <v xml:space="preserve">enter   </v>
      </c>
      <c r="AN33" s="159" t="str">
        <f>'Example 1A'!AN33</f>
        <v xml:space="preserve">enter   </v>
      </c>
      <c r="AO33" s="159" t="str">
        <f>'Example 1A'!AO33</f>
        <v xml:space="preserve">enter   </v>
      </c>
      <c r="AP33" s="159" t="str">
        <f>'Example 1A'!AP33</f>
        <v xml:space="preserve">enter   </v>
      </c>
      <c r="AQ33" s="159" t="str">
        <f>'Example 1A'!AQ33</f>
        <v xml:space="preserve">enter   </v>
      </c>
      <c r="AR33" s="159" t="str">
        <f>'Example 1A'!AR33</f>
        <v xml:space="preserve">enter   </v>
      </c>
      <c r="AS33" s="159" t="str">
        <f>'Example 1A'!AS33</f>
        <v xml:space="preserve">enter   </v>
      </c>
      <c r="AT33" s="159" t="str">
        <f>'Example 1A'!AT33</f>
        <v xml:space="preserve">enter   </v>
      </c>
      <c r="AU33" s="159" t="str">
        <f>'Example 1A'!AU33</f>
        <v xml:space="preserve">enter   </v>
      </c>
      <c r="AV33" s="159" t="str">
        <f>'Example 1A'!AV33</f>
        <v xml:space="preserve">enter   </v>
      </c>
      <c r="AW33" s="159" t="str">
        <f>'Example 1A'!AW33</f>
        <v xml:space="preserve">enter   </v>
      </c>
      <c r="AX33" s="159" t="str">
        <f>'Example 1A'!AX33</f>
        <v xml:space="preserve">enter   </v>
      </c>
      <c r="AY33" s="159" t="str">
        <f>'Example 1A'!AY33</f>
        <v xml:space="preserve">enter   </v>
      </c>
    </row>
    <row r="34" spans="1:51">
      <c r="A34" s="3" t="s">
        <v>165</v>
      </c>
      <c r="B34" s="4"/>
      <c r="C34" s="301" t="s">
        <v>166</v>
      </c>
      <c r="D34" s="119" t="str">
        <f t="shared" ref="D34:AC34" si="26">C34</f>
        <v>-----</v>
      </c>
      <c r="E34" s="119" t="str">
        <f t="shared" si="26"/>
        <v>-----</v>
      </c>
      <c r="F34" s="119" t="str">
        <f t="shared" si="26"/>
        <v>-----</v>
      </c>
      <c r="G34" s="119" t="str">
        <f t="shared" si="26"/>
        <v>-----</v>
      </c>
      <c r="H34" s="119" t="str">
        <f t="shared" si="26"/>
        <v>-----</v>
      </c>
      <c r="I34" s="119" t="str">
        <f t="shared" si="26"/>
        <v>-----</v>
      </c>
      <c r="J34" s="119" t="str">
        <f t="shared" si="26"/>
        <v>-----</v>
      </c>
      <c r="K34" s="119" t="str">
        <f t="shared" si="26"/>
        <v>-----</v>
      </c>
      <c r="L34" s="119" t="str">
        <f t="shared" si="26"/>
        <v>-----</v>
      </c>
      <c r="M34" s="119" t="str">
        <f t="shared" si="26"/>
        <v>-----</v>
      </c>
      <c r="N34" s="119" t="str">
        <f t="shared" si="26"/>
        <v>-----</v>
      </c>
      <c r="O34" s="119" t="str">
        <f t="shared" si="26"/>
        <v>-----</v>
      </c>
      <c r="P34" s="119" t="str">
        <f t="shared" si="26"/>
        <v>-----</v>
      </c>
      <c r="Q34" s="119" t="str">
        <f t="shared" si="26"/>
        <v>-----</v>
      </c>
      <c r="R34" s="119" t="str">
        <f t="shared" si="26"/>
        <v>-----</v>
      </c>
      <c r="S34" s="119" t="str">
        <f t="shared" si="26"/>
        <v>-----</v>
      </c>
      <c r="T34" s="119" t="str">
        <f t="shared" si="26"/>
        <v>-----</v>
      </c>
      <c r="U34" s="119" t="str">
        <f t="shared" si="26"/>
        <v>-----</v>
      </c>
      <c r="V34" s="119" t="str">
        <f t="shared" si="26"/>
        <v>-----</v>
      </c>
      <c r="W34" s="119" t="str">
        <f t="shared" si="26"/>
        <v>-----</v>
      </c>
      <c r="X34" s="119" t="str">
        <f t="shared" si="26"/>
        <v>-----</v>
      </c>
      <c r="Y34" s="119" t="str">
        <f t="shared" si="26"/>
        <v>-----</v>
      </c>
      <c r="Z34" s="119" t="str">
        <f t="shared" si="26"/>
        <v>-----</v>
      </c>
      <c r="AA34" s="119" t="str">
        <f t="shared" si="26"/>
        <v>-----</v>
      </c>
      <c r="AB34" s="119" t="str">
        <f t="shared" si="26"/>
        <v>-----</v>
      </c>
      <c r="AC34" s="126" t="str">
        <f t="shared" si="26"/>
        <v>-----</v>
      </c>
      <c r="AD34" s="126" t="str">
        <f t="shared" ref="AD34:AY34" si="27">AC34</f>
        <v>-----</v>
      </c>
      <c r="AE34" s="126" t="str">
        <f t="shared" si="27"/>
        <v>-----</v>
      </c>
      <c r="AF34" s="126" t="str">
        <f t="shared" si="27"/>
        <v>-----</v>
      </c>
      <c r="AG34" s="126" t="str">
        <f t="shared" si="27"/>
        <v>-----</v>
      </c>
      <c r="AH34" s="126" t="str">
        <f t="shared" si="27"/>
        <v>-----</v>
      </c>
      <c r="AI34" s="126" t="str">
        <f t="shared" si="27"/>
        <v>-----</v>
      </c>
      <c r="AJ34" s="126" t="str">
        <f t="shared" si="27"/>
        <v>-----</v>
      </c>
      <c r="AK34" s="126" t="str">
        <f t="shared" si="27"/>
        <v>-----</v>
      </c>
      <c r="AL34" s="126" t="str">
        <f t="shared" si="27"/>
        <v>-----</v>
      </c>
      <c r="AM34" s="126" t="str">
        <f t="shared" si="27"/>
        <v>-----</v>
      </c>
      <c r="AN34" s="126" t="str">
        <f t="shared" si="27"/>
        <v>-----</v>
      </c>
      <c r="AO34" s="126" t="str">
        <f t="shared" si="27"/>
        <v>-----</v>
      </c>
      <c r="AP34" s="126" t="str">
        <f t="shared" si="27"/>
        <v>-----</v>
      </c>
      <c r="AQ34" s="126" t="str">
        <f t="shared" si="27"/>
        <v>-----</v>
      </c>
      <c r="AR34" s="126" t="str">
        <f t="shared" si="27"/>
        <v>-----</v>
      </c>
      <c r="AS34" s="126" t="str">
        <f t="shared" si="27"/>
        <v>-----</v>
      </c>
      <c r="AT34" s="126" t="str">
        <f t="shared" si="27"/>
        <v>-----</v>
      </c>
      <c r="AU34" s="126" t="str">
        <f t="shared" si="27"/>
        <v>-----</v>
      </c>
      <c r="AV34" s="126" t="str">
        <f t="shared" si="27"/>
        <v>-----</v>
      </c>
      <c r="AW34" s="126" t="str">
        <f t="shared" si="27"/>
        <v>-----</v>
      </c>
      <c r="AX34" s="126" t="str">
        <f t="shared" si="27"/>
        <v>-----</v>
      </c>
      <c r="AY34" s="126" t="str">
        <f t="shared" si="27"/>
        <v>-----</v>
      </c>
    </row>
    <row r="35" spans="1:51">
      <c r="A35" s="3" t="s">
        <v>167</v>
      </c>
      <c r="B35" s="4"/>
      <c r="C35" s="301" t="s">
        <v>166</v>
      </c>
      <c r="D35" s="119" t="str">
        <f t="shared" ref="D35:AC36" si="28">C35</f>
        <v>-----</v>
      </c>
      <c r="E35" s="119" t="str">
        <f t="shared" si="28"/>
        <v>-----</v>
      </c>
      <c r="F35" s="119" t="str">
        <f t="shared" si="28"/>
        <v>-----</v>
      </c>
      <c r="G35" s="119" t="str">
        <f t="shared" si="28"/>
        <v>-----</v>
      </c>
      <c r="H35" s="119" t="str">
        <f t="shared" si="28"/>
        <v>-----</v>
      </c>
      <c r="I35" s="119" t="str">
        <f t="shared" si="28"/>
        <v>-----</v>
      </c>
      <c r="J35" s="119" t="str">
        <f t="shared" si="28"/>
        <v>-----</v>
      </c>
      <c r="K35" s="119" t="str">
        <f t="shared" si="28"/>
        <v>-----</v>
      </c>
      <c r="L35" s="119" t="str">
        <f t="shared" si="28"/>
        <v>-----</v>
      </c>
      <c r="M35" s="119" t="str">
        <f t="shared" si="28"/>
        <v>-----</v>
      </c>
      <c r="N35" s="119" t="str">
        <f t="shared" si="28"/>
        <v>-----</v>
      </c>
      <c r="O35" s="119" t="str">
        <f t="shared" si="28"/>
        <v>-----</v>
      </c>
      <c r="P35" s="119" t="str">
        <f t="shared" si="28"/>
        <v>-----</v>
      </c>
      <c r="Q35" s="119" t="str">
        <f t="shared" si="28"/>
        <v>-----</v>
      </c>
      <c r="R35" s="119" t="str">
        <f t="shared" si="28"/>
        <v>-----</v>
      </c>
      <c r="S35" s="119" t="str">
        <f t="shared" si="28"/>
        <v>-----</v>
      </c>
      <c r="T35" s="119" t="str">
        <f t="shared" si="28"/>
        <v>-----</v>
      </c>
      <c r="U35" s="119" t="str">
        <f t="shared" si="28"/>
        <v>-----</v>
      </c>
      <c r="V35" s="119" t="str">
        <f t="shared" si="28"/>
        <v>-----</v>
      </c>
      <c r="W35" s="119" t="str">
        <f t="shared" si="28"/>
        <v>-----</v>
      </c>
      <c r="X35" s="119" t="str">
        <f t="shared" si="28"/>
        <v>-----</v>
      </c>
      <c r="Y35" s="119" t="str">
        <f t="shared" si="28"/>
        <v>-----</v>
      </c>
      <c r="Z35" s="119" t="str">
        <f t="shared" si="28"/>
        <v>-----</v>
      </c>
      <c r="AA35" s="119" t="str">
        <f t="shared" si="28"/>
        <v>-----</v>
      </c>
      <c r="AB35" s="119" t="str">
        <f t="shared" si="28"/>
        <v>-----</v>
      </c>
      <c r="AC35" s="126" t="str">
        <f t="shared" si="28"/>
        <v>-----</v>
      </c>
      <c r="AD35" s="126" t="str">
        <f t="shared" ref="AD35:AY36" si="29">AC35</f>
        <v>-----</v>
      </c>
      <c r="AE35" s="126" t="str">
        <f t="shared" si="29"/>
        <v>-----</v>
      </c>
      <c r="AF35" s="126" t="str">
        <f t="shared" si="29"/>
        <v>-----</v>
      </c>
      <c r="AG35" s="126" t="str">
        <f t="shared" si="29"/>
        <v>-----</v>
      </c>
      <c r="AH35" s="126" t="str">
        <f t="shared" si="29"/>
        <v>-----</v>
      </c>
      <c r="AI35" s="126" t="str">
        <f t="shared" si="29"/>
        <v>-----</v>
      </c>
      <c r="AJ35" s="126" t="str">
        <f t="shared" si="29"/>
        <v>-----</v>
      </c>
      <c r="AK35" s="126" t="str">
        <f t="shared" si="29"/>
        <v>-----</v>
      </c>
      <c r="AL35" s="126" t="str">
        <f t="shared" si="29"/>
        <v>-----</v>
      </c>
      <c r="AM35" s="126" t="str">
        <f t="shared" si="29"/>
        <v>-----</v>
      </c>
      <c r="AN35" s="126" t="str">
        <f t="shared" si="29"/>
        <v>-----</v>
      </c>
      <c r="AO35" s="126" t="str">
        <f t="shared" si="29"/>
        <v>-----</v>
      </c>
      <c r="AP35" s="126" t="str">
        <f t="shared" si="29"/>
        <v>-----</v>
      </c>
      <c r="AQ35" s="126" t="str">
        <f t="shared" si="29"/>
        <v>-----</v>
      </c>
      <c r="AR35" s="126" t="str">
        <f t="shared" si="29"/>
        <v>-----</v>
      </c>
      <c r="AS35" s="126" t="str">
        <f t="shared" si="29"/>
        <v>-----</v>
      </c>
      <c r="AT35" s="126" t="str">
        <f t="shared" si="29"/>
        <v>-----</v>
      </c>
      <c r="AU35" s="126" t="str">
        <f t="shared" si="29"/>
        <v>-----</v>
      </c>
      <c r="AV35" s="126" t="str">
        <f t="shared" si="29"/>
        <v>-----</v>
      </c>
      <c r="AW35" s="126" t="str">
        <f t="shared" si="29"/>
        <v>-----</v>
      </c>
      <c r="AX35" s="126" t="str">
        <f t="shared" si="29"/>
        <v>-----</v>
      </c>
      <c r="AY35" s="126" t="str">
        <f t="shared" si="29"/>
        <v>-----</v>
      </c>
    </row>
    <row r="36" spans="1:51">
      <c r="A36" s="3" t="s">
        <v>168</v>
      </c>
      <c r="B36" s="4"/>
      <c r="C36" s="301" t="s">
        <v>166</v>
      </c>
      <c r="D36" s="119" t="str">
        <f t="shared" si="28"/>
        <v>-----</v>
      </c>
      <c r="E36" s="119" t="str">
        <f t="shared" si="28"/>
        <v>-----</v>
      </c>
      <c r="F36" s="119" t="str">
        <f t="shared" si="28"/>
        <v>-----</v>
      </c>
      <c r="G36" s="119" t="str">
        <f t="shared" si="28"/>
        <v>-----</v>
      </c>
      <c r="H36" s="119" t="str">
        <f t="shared" si="28"/>
        <v>-----</v>
      </c>
      <c r="I36" s="119" t="str">
        <f t="shared" si="28"/>
        <v>-----</v>
      </c>
      <c r="J36" s="119" t="str">
        <f t="shared" si="28"/>
        <v>-----</v>
      </c>
      <c r="K36" s="119" t="str">
        <f t="shared" si="28"/>
        <v>-----</v>
      </c>
      <c r="L36" s="119" t="str">
        <f t="shared" si="28"/>
        <v>-----</v>
      </c>
      <c r="M36" s="119" t="str">
        <f t="shared" si="28"/>
        <v>-----</v>
      </c>
      <c r="N36" s="119" t="str">
        <f t="shared" si="28"/>
        <v>-----</v>
      </c>
      <c r="O36" s="119" t="str">
        <f t="shared" si="28"/>
        <v>-----</v>
      </c>
      <c r="P36" s="119" t="str">
        <f t="shared" si="28"/>
        <v>-----</v>
      </c>
      <c r="Q36" s="119" t="str">
        <f t="shared" si="28"/>
        <v>-----</v>
      </c>
      <c r="R36" s="119" t="str">
        <f t="shared" si="28"/>
        <v>-----</v>
      </c>
      <c r="S36" s="119" t="str">
        <f t="shared" si="28"/>
        <v>-----</v>
      </c>
      <c r="T36" s="119" t="str">
        <f t="shared" si="28"/>
        <v>-----</v>
      </c>
      <c r="U36" s="119" t="str">
        <f t="shared" si="28"/>
        <v>-----</v>
      </c>
      <c r="V36" s="119" t="str">
        <f t="shared" si="28"/>
        <v>-----</v>
      </c>
      <c r="W36" s="119" t="str">
        <f t="shared" si="28"/>
        <v>-----</v>
      </c>
      <c r="X36" s="119" t="str">
        <f t="shared" si="28"/>
        <v>-----</v>
      </c>
      <c r="Y36" s="119" t="str">
        <f t="shared" si="28"/>
        <v>-----</v>
      </c>
      <c r="Z36" s="119" t="str">
        <f t="shared" si="28"/>
        <v>-----</v>
      </c>
      <c r="AA36" s="119" t="str">
        <f t="shared" si="28"/>
        <v>-----</v>
      </c>
      <c r="AB36" s="119" t="str">
        <f t="shared" si="28"/>
        <v>-----</v>
      </c>
      <c r="AC36" s="119" t="str">
        <f t="shared" si="28"/>
        <v>-----</v>
      </c>
      <c r="AD36" s="119" t="str">
        <f t="shared" si="29"/>
        <v>-----</v>
      </c>
      <c r="AE36" s="119" t="str">
        <f t="shared" si="29"/>
        <v>-----</v>
      </c>
      <c r="AF36" s="119" t="str">
        <f t="shared" si="29"/>
        <v>-----</v>
      </c>
      <c r="AG36" s="119" t="str">
        <f t="shared" si="29"/>
        <v>-----</v>
      </c>
      <c r="AH36" s="119" t="str">
        <f t="shared" si="29"/>
        <v>-----</v>
      </c>
      <c r="AI36" s="119" t="str">
        <f t="shared" si="29"/>
        <v>-----</v>
      </c>
      <c r="AJ36" s="119" t="str">
        <f t="shared" si="29"/>
        <v>-----</v>
      </c>
      <c r="AK36" s="119" t="str">
        <f t="shared" si="29"/>
        <v>-----</v>
      </c>
      <c r="AL36" s="119" t="str">
        <f t="shared" si="29"/>
        <v>-----</v>
      </c>
      <c r="AM36" s="119" t="str">
        <f t="shared" si="29"/>
        <v>-----</v>
      </c>
      <c r="AN36" s="119" t="str">
        <f t="shared" si="29"/>
        <v>-----</v>
      </c>
      <c r="AO36" s="119" t="str">
        <f t="shared" si="29"/>
        <v>-----</v>
      </c>
      <c r="AP36" s="119" t="str">
        <f t="shared" si="29"/>
        <v>-----</v>
      </c>
      <c r="AQ36" s="119" t="str">
        <f t="shared" si="29"/>
        <v>-----</v>
      </c>
      <c r="AR36" s="119" t="str">
        <f t="shared" si="29"/>
        <v>-----</v>
      </c>
      <c r="AS36" s="119" t="str">
        <f t="shared" si="29"/>
        <v>-----</v>
      </c>
      <c r="AT36" s="119" t="str">
        <f t="shared" si="29"/>
        <v>-----</v>
      </c>
      <c r="AU36" s="119" t="str">
        <f t="shared" si="29"/>
        <v>-----</v>
      </c>
      <c r="AV36" s="119" t="str">
        <f t="shared" si="29"/>
        <v>-----</v>
      </c>
      <c r="AW36" s="119" t="str">
        <f t="shared" si="29"/>
        <v>-----</v>
      </c>
      <c r="AX36" s="119" t="str">
        <f t="shared" si="29"/>
        <v>-----</v>
      </c>
      <c r="AY36" s="119" t="str">
        <f t="shared" si="29"/>
        <v>-----</v>
      </c>
    </row>
    <row r="37" spans="1:51">
      <c r="A37" s="3" t="s">
        <v>170</v>
      </c>
      <c r="B37" s="4"/>
      <c r="C37" s="301" t="s">
        <v>166</v>
      </c>
      <c r="D37" s="119" t="str">
        <f t="shared" ref="D37:AC37" si="30">C37</f>
        <v>-----</v>
      </c>
      <c r="E37" s="119" t="str">
        <f t="shared" si="30"/>
        <v>-----</v>
      </c>
      <c r="F37" s="119" t="str">
        <f t="shared" si="30"/>
        <v>-----</v>
      </c>
      <c r="G37" s="119" t="str">
        <f t="shared" si="30"/>
        <v>-----</v>
      </c>
      <c r="H37" s="119" t="str">
        <f t="shared" si="30"/>
        <v>-----</v>
      </c>
      <c r="I37" s="119" t="str">
        <f t="shared" si="30"/>
        <v>-----</v>
      </c>
      <c r="J37" s="119" t="str">
        <f t="shared" si="30"/>
        <v>-----</v>
      </c>
      <c r="K37" s="119" t="str">
        <f t="shared" si="30"/>
        <v>-----</v>
      </c>
      <c r="L37" s="119" t="str">
        <f t="shared" si="30"/>
        <v>-----</v>
      </c>
      <c r="M37" s="119" t="str">
        <f t="shared" si="30"/>
        <v>-----</v>
      </c>
      <c r="N37" s="119" t="str">
        <f t="shared" si="30"/>
        <v>-----</v>
      </c>
      <c r="O37" s="119" t="str">
        <f t="shared" si="30"/>
        <v>-----</v>
      </c>
      <c r="P37" s="119" t="str">
        <f t="shared" si="30"/>
        <v>-----</v>
      </c>
      <c r="Q37" s="119" t="str">
        <f t="shared" si="30"/>
        <v>-----</v>
      </c>
      <c r="R37" s="119" t="str">
        <f t="shared" si="30"/>
        <v>-----</v>
      </c>
      <c r="S37" s="119" t="str">
        <f t="shared" si="30"/>
        <v>-----</v>
      </c>
      <c r="T37" s="119" t="str">
        <f t="shared" si="30"/>
        <v>-----</v>
      </c>
      <c r="U37" s="119" t="str">
        <f t="shared" si="30"/>
        <v>-----</v>
      </c>
      <c r="V37" s="119" t="str">
        <f t="shared" si="30"/>
        <v>-----</v>
      </c>
      <c r="W37" s="119" t="str">
        <f t="shared" si="30"/>
        <v>-----</v>
      </c>
      <c r="X37" s="119" t="str">
        <f t="shared" si="30"/>
        <v>-----</v>
      </c>
      <c r="Y37" s="119" t="str">
        <f t="shared" si="30"/>
        <v>-----</v>
      </c>
      <c r="Z37" s="119" t="str">
        <f t="shared" si="30"/>
        <v>-----</v>
      </c>
      <c r="AA37" s="119" t="str">
        <f t="shared" si="30"/>
        <v>-----</v>
      </c>
      <c r="AB37" s="119" t="str">
        <f t="shared" si="30"/>
        <v>-----</v>
      </c>
      <c r="AC37" s="126" t="str">
        <f t="shared" si="30"/>
        <v>-----</v>
      </c>
      <c r="AD37" s="126" t="str">
        <f t="shared" ref="AD37:AY37" si="31">AC37</f>
        <v>-----</v>
      </c>
      <c r="AE37" s="126" t="str">
        <f t="shared" si="31"/>
        <v>-----</v>
      </c>
      <c r="AF37" s="126" t="str">
        <f t="shared" si="31"/>
        <v>-----</v>
      </c>
      <c r="AG37" s="126" t="str">
        <f t="shared" si="31"/>
        <v>-----</v>
      </c>
      <c r="AH37" s="126" t="str">
        <f t="shared" si="31"/>
        <v>-----</v>
      </c>
      <c r="AI37" s="126" t="str">
        <f t="shared" si="31"/>
        <v>-----</v>
      </c>
      <c r="AJ37" s="126" t="str">
        <f t="shared" si="31"/>
        <v>-----</v>
      </c>
      <c r="AK37" s="126" t="str">
        <f t="shared" si="31"/>
        <v>-----</v>
      </c>
      <c r="AL37" s="126" t="str">
        <f t="shared" si="31"/>
        <v>-----</v>
      </c>
      <c r="AM37" s="126" t="str">
        <f t="shared" si="31"/>
        <v>-----</v>
      </c>
      <c r="AN37" s="126" t="str">
        <f t="shared" si="31"/>
        <v>-----</v>
      </c>
      <c r="AO37" s="126" t="str">
        <f t="shared" si="31"/>
        <v>-----</v>
      </c>
      <c r="AP37" s="126" t="str">
        <f t="shared" si="31"/>
        <v>-----</v>
      </c>
      <c r="AQ37" s="126" t="str">
        <f t="shared" si="31"/>
        <v>-----</v>
      </c>
      <c r="AR37" s="126" t="str">
        <f t="shared" si="31"/>
        <v>-----</v>
      </c>
      <c r="AS37" s="126" t="str">
        <f t="shared" si="31"/>
        <v>-----</v>
      </c>
      <c r="AT37" s="126" t="str">
        <f t="shared" si="31"/>
        <v>-----</v>
      </c>
      <c r="AU37" s="126" t="str">
        <f t="shared" si="31"/>
        <v>-----</v>
      </c>
      <c r="AV37" s="126" t="str">
        <f t="shared" si="31"/>
        <v>-----</v>
      </c>
      <c r="AW37" s="126" t="str">
        <f t="shared" si="31"/>
        <v>-----</v>
      </c>
      <c r="AX37" s="126" t="str">
        <f t="shared" si="31"/>
        <v>-----</v>
      </c>
      <c r="AY37" s="126" t="str">
        <f t="shared" si="31"/>
        <v>-----</v>
      </c>
    </row>
    <row r="38" spans="1:51">
      <c r="A38" s="3" t="s">
        <v>170</v>
      </c>
      <c r="B38" s="4"/>
      <c r="C38" s="301" t="s">
        <v>166</v>
      </c>
      <c r="D38" s="119" t="str">
        <f t="shared" ref="D38:AC38" si="32">C38</f>
        <v>-----</v>
      </c>
      <c r="E38" s="119" t="str">
        <f t="shared" si="32"/>
        <v>-----</v>
      </c>
      <c r="F38" s="119" t="str">
        <f t="shared" si="32"/>
        <v>-----</v>
      </c>
      <c r="G38" s="119" t="str">
        <f t="shared" si="32"/>
        <v>-----</v>
      </c>
      <c r="H38" s="119" t="str">
        <f t="shared" si="32"/>
        <v>-----</v>
      </c>
      <c r="I38" s="119" t="str">
        <f t="shared" si="32"/>
        <v>-----</v>
      </c>
      <c r="J38" s="119" t="str">
        <f t="shared" si="32"/>
        <v>-----</v>
      </c>
      <c r="K38" s="119" t="str">
        <f t="shared" si="32"/>
        <v>-----</v>
      </c>
      <c r="L38" s="119" t="str">
        <f t="shared" si="32"/>
        <v>-----</v>
      </c>
      <c r="M38" s="119" t="str">
        <f t="shared" si="32"/>
        <v>-----</v>
      </c>
      <c r="N38" s="119" t="str">
        <f t="shared" si="32"/>
        <v>-----</v>
      </c>
      <c r="O38" s="119" t="str">
        <f t="shared" si="32"/>
        <v>-----</v>
      </c>
      <c r="P38" s="119" t="str">
        <f t="shared" si="32"/>
        <v>-----</v>
      </c>
      <c r="Q38" s="119" t="str">
        <f t="shared" si="32"/>
        <v>-----</v>
      </c>
      <c r="R38" s="119" t="str">
        <f t="shared" si="32"/>
        <v>-----</v>
      </c>
      <c r="S38" s="119" t="str">
        <f t="shared" si="32"/>
        <v>-----</v>
      </c>
      <c r="T38" s="119" t="str">
        <f t="shared" si="32"/>
        <v>-----</v>
      </c>
      <c r="U38" s="119" t="str">
        <f t="shared" si="32"/>
        <v>-----</v>
      </c>
      <c r="V38" s="119" t="str">
        <f t="shared" si="32"/>
        <v>-----</v>
      </c>
      <c r="W38" s="119" t="str">
        <f t="shared" si="32"/>
        <v>-----</v>
      </c>
      <c r="X38" s="119" t="str">
        <f t="shared" si="32"/>
        <v>-----</v>
      </c>
      <c r="Y38" s="119" t="str">
        <f t="shared" si="32"/>
        <v>-----</v>
      </c>
      <c r="Z38" s="119" t="str">
        <f t="shared" si="32"/>
        <v>-----</v>
      </c>
      <c r="AA38" s="119" t="str">
        <f t="shared" si="32"/>
        <v>-----</v>
      </c>
      <c r="AB38" s="119" t="str">
        <f t="shared" si="32"/>
        <v>-----</v>
      </c>
      <c r="AC38" s="126" t="str">
        <f t="shared" si="32"/>
        <v>-----</v>
      </c>
      <c r="AD38" s="126" t="str">
        <f t="shared" ref="AD38:AY38" si="33">AC38</f>
        <v>-----</v>
      </c>
      <c r="AE38" s="126" t="str">
        <f t="shared" si="33"/>
        <v>-----</v>
      </c>
      <c r="AF38" s="126" t="str">
        <f t="shared" si="33"/>
        <v>-----</v>
      </c>
      <c r="AG38" s="126" t="str">
        <f t="shared" si="33"/>
        <v>-----</v>
      </c>
      <c r="AH38" s="126" t="str">
        <f t="shared" si="33"/>
        <v>-----</v>
      </c>
      <c r="AI38" s="126" t="str">
        <f t="shared" si="33"/>
        <v>-----</v>
      </c>
      <c r="AJ38" s="126" t="str">
        <f t="shared" si="33"/>
        <v>-----</v>
      </c>
      <c r="AK38" s="126" t="str">
        <f t="shared" si="33"/>
        <v>-----</v>
      </c>
      <c r="AL38" s="126" t="str">
        <f t="shared" si="33"/>
        <v>-----</v>
      </c>
      <c r="AM38" s="126" t="str">
        <f t="shared" si="33"/>
        <v>-----</v>
      </c>
      <c r="AN38" s="126" t="str">
        <f t="shared" si="33"/>
        <v>-----</v>
      </c>
      <c r="AO38" s="126" t="str">
        <f t="shared" si="33"/>
        <v>-----</v>
      </c>
      <c r="AP38" s="126" t="str">
        <f t="shared" si="33"/>
        <v>-----</v>
      </c>
      <c r="AQ38" s="126" t="str">
        <f t="shared" si="33"/>
        <v>-----</v>
      </c>
      <c r="AR38" s="126" t="str">
        <f t="shared" si="33"/>
        <v>-----</v>
      </c>
      <c r="AS38" s="126" t="str">
        <f t="shared" si="33"/>
        <v>-----</v>
      </c>
      <c r="AT38" s="126" t="str">
        <f t="shared" si="33"/>
        <v>-----</v>
      </c>
      <c r="AU38" s="126" t="str">
        <f t="shared" si="33"/>
        <v>-----</v>
      </c>
      <c r="AV38" s="126" t="str">
        <f t="shared" si="33"/>
        <v>-----</v>
      </c>
      <c r="AW38" s="126" t="str">
        <f t="shared" si="33"/>
        <v>-----</v>
      </c>
      <c r="AX38" s="126" t="str">
        <f t="shared" si="33"/>
        <v>-----</v>
      </c>
      <c r="AY38" s="126" t="str">
        <f t="shared" si="33"/>
        <v>-----</v>
      </c>
    </row>
    <row r="39" spans="1:51">
      <c r="A39" s="3" t="s">
        <v>170</v>
      </c>
      <c r="B39" s="4"/>
      <c r="C39" s="301" t="s">
        <v>166</v>
      </c>
      <c r="D39" s="119" t="str">
        <f t="shared" ref="D39:AC39" si="34">C39</f>
        <v>-----</v>
      </c>
      <c r="E39" s="119" t="str">
        <f t="shared" si="34"/>
        <v>-----</v>
      </c>
      <c r="F39" s="119" t="str">
        <f t="shared" si="34"/>
        <v>-----</v>
      </c>
      <c r="G39" s="119" t="str">
        <f t="shared" si="34"/>
        <v>-----</v>
      </c>
      <c r="H39" s="119" t="str">
        <f t="shared" si="34"/>
        <v>-----</v>
      </c>
      <c r="I39" s="119" t="str">
        <f t="shared" si="34"/>
        <v>-----</v>
      </c>
      <c r="J39" s="119" t="str">
        <f t="shared" si="34"/>
        <v>-----</v>
      </c>
      <c r="K39" s="119" t="str">
        <f t="shared" si="34"/>
        <v>-----</v>
      </c>
      <c r="L39" s="119" t="str">
        <f t="shared" si="34"/>
        <v>-----</v>
      </c>
      <c r="M39" s="119" t="str">
        <f t="shared" si="34"/>
        <v>-----</v>
      </c>
      <c r="N39" s="119" t="str">
        <f t="shared" si="34"/>
        <v>-----</v>
      </c>
      <c r="O39" s="119" t="str">
        <f t="shared" si="34"/>
        <v>-----</v>
      </c>
      <c r="P39" s="119" t="str">
        <f t="shared" si="34"/>
        <v>-----</v>
      </c>
      <c r="Q39" s="119" t="str">
        <f t="shared" si="34"/>
        <v>-----</v>
      </c>
      <c r="R39" s="119" t="str">
        <f t="shared" si="34"/>
        <v>-----</v>
      </c>
      <c r="S39" s="119" t="str">
        <f t="shared" si="34"/>
        <v>-----</v>
      </c>
      <c r="T39" s="119" t="str">
        <f t="shared" si="34"/>
        <v>-----</v>
      </c>
      <c r="U39" s="119" t="str">
        <f t="shared" si="34"/>
        <v>-----</v>
      </c>
      <c r="V39" s="119" t="str">
        <f t="shared" si="34"/>
        <v>-----</v>
      </c>
      <c r="W39" s="119" t="str">
        <f t="shared" si="34"/>
        <v>-----</v>
      </c>
      <c r="X39" s="119" t="str">
        <f t="shared" si="34"/>
        <v>-----</v>
      </c>
      <c r="Y39" s="119" t="str">
        <f t="shared" si="34"/>
        <v>-----</v>
      </c>
      <c r="Z39" s="119" t="str">
        <f t="shared" si="34"/>
        <v>-----</v>
      </c>
      <c r="AA39" s="119" t="str">
        <f t="shared" si="34"/>
        <v>-----</v>
      </c>
      <c r="AB39" s="119" t="str">
        <f t="shared" si="34"/>
        <v>-----</v>
      </c>
      <c r="AC39" s="126" t="str">
        <f t="shared" si="34"/>
        <v>-----</v>
      </c>
      <c r="AD39" s="126" t="str">
        <f t="shared" ref="AD39:AY39" si="35">AC39</f>
        <v>-----</v>
      </c>
      <c r="AE39" s="126" t="str">
        <f t="shared" si="35"/>
        <v>-----</v>
      </c>
      <c r="AF39" s="126" t="str">
        <f t="shared" si="35"/>
        <v>-----</v>
      </c>
      <c r="AG39" s="126" t="str">
        <f t="shared" si="35"/>
        <v>-----</v>
      </c>
      <c r="AH39" s="126" t="str">
        <f t="shared" si="35"/>
        <v>-----</v>
      </c>
      <c r="AI39" s="126" t="str">
        <f t="shared" si="35"/>
        <v>-----</v>
      </c>
      <c r="AJ39" s="126" t="str">
        <f t="shared" si="35"/>
        <v>-----</v>
      </c>
      <c r="AK39" s="126" t="str">
        <f t="shared" si="35"/>
        <v>-----</v>
      </c>
      <c r="AL39" s="126" t="str">
        <f t="shared" si="35"/>
        <v>-----</v>
      </c>
      <c r="AM39" s="126" t="str">
        <f t="shared" si="35"/>
        <v>-----</v>
      </c>
      <c r="AN39" s="126" t="str">
        <f t="shared" si="35"/>
        <v>-----</v>
      </c>
      <c r="AO39" s="126" t="str">
        <f t="shared" si="35"/>
        <v>-----</v>
      </c>
      <c r="AP39" s="126" t="str">
        <f t="shared" si="35"/>
        <v>-----</v>
      </c>
      <c r="AQ39" s="126" t="str">
        <f t="shared" si="35"/>
        <v>-----</v>
      </c>
      <c r="AR39" s="126" t="str">
        <f t="shared" si="35"/>
        <v>-----</v>
      </c>
      <c r="AS39" s="126" t="str">
        <f t="shared" si="35"/>
        <v>-----</v>
      </c>
      <c r="AT39" s="126" t="str">
        <f t="shared" si="35"/>
        <v>-----</v>
      </c>
      <c r="AU39" s="126" t="str">
        <f t="shared" si="35"/>
        <v>-----</v>
      </c>
      <c r="AV39" s="126" t="str">
        <f t="shared" si="35"/>
        <v>-----</v>
      </c>
      <c r="AW39" s="126" t="str">
        <f t="shared" si="35"/>
        <v>-----</v>
      </c>
      <c r="AX39" s="126" t="str">
        <f t="shared" si="35"/>
        <v>-----</v>
      </c>
      <c r="AY39" s="126" t="str">
        <f t="shared" si="35"/>
        <v>-----</v>
      </c>
    </row>
    <row r="40" spans="1:51">
      <c r="A40" s="3" t="s">
        <v>171</v>
      </c>
      <c r="B40" s="4"/>
      <c r="C40" s="119" t="str">
        <f t="shared" ref="C40:AY40" si="36">ExpFeePD</f>
        <v>enter</v>
      </c>
      <c r="D40" s="119" t="str">
        <f t="shared" si="36"/>
        <v>enter</v>
      </c>
      <c r="E40" s="119" t="str">
        <f t="shared" si="36"/>
        <v>enter</v>
      </c>
      <c r="F40" s="119" t="str">
        <f t="shared" si="36"/>
        <v>enter</v>
      </c>
      <c r="G40" s="119" t="str">
        <f t="shared" si="36"/>
        <v>enter</v>
      </c>
      <c r="H40" s="119" t="str">
        <f t="shared" si="36"/>
        <v>enter</v>
      </c>
      <c r="I40" s="119" t="str">
        <f t="shared" si="36"/>
        <v>enter</v>
      </c>
      <c r="J40" s="119" t="str">
        <f t="shared" si="36"/>
        <v>enter</v>
      </c>
      <c r="K40" s="119" t="str">
        <f t="shared" si="36"/>
        <v>enter</v>
      </c>
      <c r="L40" s="119" t="str">
        <f t="shared" si="36"/>
        <v>enter</v>
      </c>
      <c r="M40" s="119" t="str">
        <f t="shared" si="36"/>
        <v>enter</v>
      </c>
      <c r="N40" s="119" t="str">
        <f t="shared" si="36"/>
        <v>enter</v>
      </c>
      <c r="O40" s="119" t="str">
        <f t="shared" si="36"/>
        <v>enter</v>
      </c>
      <c r="P40" s="119" t="str">
        <f t="shared" si="36"/>
        <v>enter</v>
      </c>
      <c r="Q40" s="119" t="str">
        <f t="shared" si="36"/>
        <v>enter</v>
      </c>
      <c r="R40" s="119" t="str">
        <f t="shared" si="36"/>
        <v>enter</v>
      </c>
      <c r="S40" s="119" t="str">
        <f t="shared" si="36"/>
        <v>enter</v>
      </c>
      <c r="T40" s="119" t="str">
        <f t="shared" si="36"/>
        <v>enter</v>
      </c>
      <c r="U40" s="119" t="str">
        <f t="shared" si="36"/>
        <v>enter</v>
      </c>
      <c r="V40" s="119" t="str">
        <f t="shared" si="36"/>
        <v>enter</v>
      </c>
      <c r="W40" s="119" t="str">
        <f t="shared" si="36"/>
        <v>enter</v>
      </c>
      <c r="X40" s="119" t="str">
        <f t="shared" si="36"/>
        <v>enter</v>
      </c>
      <c r="Y40" s="119" t="str">
        <f t="shared" si="36"/>
        <v>enter</v>
      </c>
      <c r="Z40" s="119" t="str">
        <f t="shared" si="36"/>
        <v>enter</v>
      </c>
      <c r="AA40" s="119" t="str">
        <f t="shared" si="36"/>
        <v>enter</v>
      </c>
      <c r="AB40" s="119" t="str">
        <f t="shared" si="36"/>
        <v>enter</v>
      </c>
      <c r="AC40" s="126" t="str">
        <f t="shared" si="36"/>
        <v>enter</v>
      </c>
      <c r="AD40" s="126" t="str">
        <f t="shared" si="36"/>
        <v>enter</v>
      </c>
      <c r="AE40" s="126" t="str">
        <f t="shared" si="36"/>
        <v>enter</v>
      </c>
      <c r="AF40" s="126" t="str">
        <f t="shared" si="36"/>
        <v>enter</v>
      </c>
      <c r="AG40" s="126" t="str">
        <f t="shared" si="36"/>
        <v>enter</v>
      </c>
      <c r="AH40" s="126" t="str">
        <f t="shared" si="36"/>
        <v>enter</v>
      </c>
      <c r="AI40" s="126" t="str">
        <f t="shared" si="36"/>
        <v>enter</v>
      </c>
      <c r="AJ40" s="126" t="str">
        <f t="shared" si="36"/>
        <v>enter</v>
      </c>
      <c r="AK40" s="126" t="str">
        <f t="shared" si="36"/>
        <v>enter</v>
      </c>
      <c r="AL40" s="126" t="str">
        <f t="shared" si="36"/>
        <v>enter</v>
      </c>
      <c r="AM40" s="126" t="str">
        <f t="shared" si="36"/>
        <v>enter</v>
      </c>
      <c r="AN40" s="126" t="str">
        <f t="shared" si="36"/>
        <v>enter</v>
      </c>
      <c r="AO40" s="126" t="str">
        <f t="shared" si="36"/>
        <v>enter</v>
      </c>
      <c r="AP40" s="126" t="str">
        <f t="shared" si="36"/>
        <v>enter</v>
      </c>
      <c r="AQ40" s="126" t="str">
        <f t="shared" si="36"/>
        <v>enter</v>
      </c>
      <c r="AR40" s="126" t="str">
        <f t="shared" si="36"/>
        <v>enter</v>
      </c>
      <c r="AS40" s="126" t="str">
        <f t="shared" si="36"/>
        <v>enter</v>
      </c>
      <c r="AT40" s="126" t="str">
        <f t="shared" si="36"/>
        <v>enter</v>
      </c>
      <c r="AU40" s="126" t="str">
        <f t="shared" si="36"/>
        <v>enter</v>
      </c>
      <c r="AV40" s="126" t="str">
        <f t="shared" si="36"/>
        <v>enter</v>
      </c>
      <c r="AW40" s="126" t="str">
        <f t="shared" si="36"/>
        <v>enter</v>
      </c>
      <c r="AX40" s="126" t="str">
        <f t="shared" si="36"/>
        <v>enter</v>
      </c>
      <c r="AY40" s="126" t="str">
        <f t="shared" si="36"/>
        <v>enter</v>
      </c>
    </row>
    <row r="41" spans="1:51">
      <c r="A41" s="3" t="s">
        <v>170</v>
      </c>
      <c r="B41" s="4"/>
      <c r="C41" s="301" t="s">
        <v>166</v>
      </c>
      <c r="D41" s="119" t="str">
        <f t="shared" ref="D41:AC41" si="37">C41</f>
        <v>-----</v>
      </c>
      <c r="E41" s="119" t="str">
        <f t="shared" si="37"/>
        <v>-----</v>
      </c>
      <c r="F41" s="119" t="str">
        <f t="shared" si="37"/>
        <v>-----</v>
      </c>
      <c r="G41" s="119" t="str">
        <f t="shared" si="37"/>
        <v>-----</v>
      </c>
      <c r="H41" s="119" t="str">
        <f t="shared" si="37"/>
        <v>-----</v>
      </c>
      <c r="I41" s="119" t="str">
        <f t="shared" si="37"/>
        <v>-----</v>
      </c>
      <c r="J41" s="119" t="str">
        <f t="shared" si="37"/>
        <v>-----</v>
      </c>
      <c r="K41" s="119" t="str">
        <f t="shared" si="37"/>
        <v>-----</v>
      </c>
      <c r="L41" s="119" t="str">
        <f t="shared" si="37"/>
        <v>-----</v>
      </c>
      <c r="M41" s="119" t="str">
        <f t="shared" si="37"/>
        <v>-----</v>
      </c>
      <c r="N41" s="119" t="str">
        <f t="shared" si="37"/>
        <v>-----</v>
      </c>
      <c r="O41" s="119" t="str">
        <f t="shared" si="37"/>
        <v>-----</v>
      </c>
      <c r="P41" s="119" t="str">
        <f t="shared" si="37"/>
        <v>-----</v>
      </c>
      <c r="Q41" s="119" t="str">
        <f t="shared" si="37"/>
        <v>-----</v>
      </c>
      <c r="R41" s="119" t="str">
        <f t="shared" si="37"/>
        <v>-----</v>
      </c>
      <c r="S41" s="119" t="str">
        <f t="shared" si="37"/>
        <v>-----</v>
      </c>
      <c r="T41" s="119" t="str">
        <f t="shared" si="37"/>
        <v>-----</v>
      </c>
      <c r="U41" s="119" t="str">
        <f t="shared" si="37"/>
        <v>-----</v>
      </c>
      <c r="V41" s="119" t="str">
        <f t="shared" si="37"/>
        <v>-----</v>
      </c>
      <c r="W41" s="119" t="str">
        <f t="shared" si="37"/>
        <v>-----</v>
      </c>
      <c r="X41" s="119" t="str">
        <f t="shared" si="37"/>
        <v>-----</v>
      </c>
      <c r="Y41" s="119" t="str">
        <f t="shared" si="37"/>
        <v>-----</v>
      </c>
      <c r="Z41" s="119" t="str">
        <f t="shared" si="37"/>
        <v>-----</v>
      </c>
      <c r="AA41" s="119" t="str">
        <f t="shared" si="37"/>
        <v>-----</v>
      </c>
      <c r="AB41" s="119" t="str">
        <f t="shared" si="37"/>
        <v>-----</v>
      </c>
      <c r="AC41" s="126" t="str">
        <f t="shared" si="37"/>
        <v>-----</v>
      </c>
      <c r="AD41" s="126" t="str">
        <f t="shared" ref="AD41:AY41" si="38">AC41</f>
        <v>-----</v>
      </c>
      <c r="AE41" s="126" t="str">
        <f t="shared" si="38"/>
        <v>-----</v>
      </c>
      <c r="AF41" s="126" t="str">
        <f t="shared" si="38"/>
        <v>-----</v>
      </c>
      <c r="AG41" s="126" t="str">
        <f t="shared" si="38"/>
        <v>-----</v>
      </c>
      <c r="AH41" s="126" t="str">
        <f t="shared" si="38"/>
        <v>-----</v>
      </c>
      <c r="AI41" s="126" t="str">
        <f t="shared" si="38"/>
        <v>-----</v>
      </c>
      <c r="AJ41" s="126" t="str">
        <f t="shared" si="38"/>
        <v>-----</v>
      </c>
      <c r="AK41" s="126" t="str">
        <f t="shared" si="38"/>
        <v>-----</v>
      </c>
      <c r="AL41" s="126" t="str">
        <f t="shared" si="38"/>
        <v>-----</v>
      </c>
      <c r="AM41" s="126" t="str">
        <f t="shared" si="38"/>
        <v>-----</v>
      </c>
      <c r="AN41" s="126" t="str">
        <f t="shared" si="38"/>
        <v>-----</v>
      </c>
      <c r="AO41" s="126" t="str">
        <f t="shared" si="38"/>
        <v>-----</v>
      </c>
      <c r="AP41" s="126" t="str">
        <f t="shared" si="38"/>
        <v>-----</v>
      </c>
      <c r="AQ41" s="126" t="str">
        <f t="shared" si="38"/>
        <v>-----</v>
      </c>
      <c r="AR41" s="126" t="str">
        <f t="shared" si="38"/>
        <v>-----</v>
      </c>
      <c r="AS41" s="126" t="str">
        <f t="shared" si="38"/>
        <v>-----</v>
      </c>
      <c r="AT41" s="126" t="str">
        <f t="shared" si="38"/>
        <v>-----</v>
      </c>
      <c r="AU41" s="126" t="str">
        <f t="shared" si="38"/>
        <v>-----</v>
      </c>
      <c r="AV41" s="126" t="str">
        <f t="shared" si="38"/>
        <v>-----</v>
      </c>
      <c r="AW41" s="126" t="str">
        <f t="shared" si="38"/>
        <v>-----</v>
      </c>
      <c r="AX41" s="126" t="str">
        <f t="shared" si="38"/>
        <v>-----</v>
      </c>
      <c r="AY41" s="126" t="str">
        <f t="shared" si="38"/>
        <v>-----</v>
      </c>
    </row>
    <row r="42" spans="1:51" ht="16.2" thickBot="1">
      <c r="A42" s="76" t="s">
        <v>174</v>
      </c>
      <c r="B42" s="12"/>
      <c r="C42" s="75" t="e">
        <f t="shared" ref="C42:AH42" si="39">IF(PremiumLimit="Combined Single Limit",0,PRODUCT(PRODUCT(C33:C39)+C40,C41))</f>
        <v>#VALUE!</v>
      </c>
      <c r="D42" s="75" t="e">
        <f t="shared" si="39"/>
        <v>#VALUE!</v>
      </c>
      <c r="E42" s="75" t="e">
        <f t="shared" si="39"/>
        <v>#VALUE!</v>
      </c>
      <c r="F42" s="75" t="e">
        <f t="shared" si="39"/>
        <v>#VALUE!</v>
      </c>
      <c r="G42" s="75" t="e">
        <f t="shared" si="39"/>
        <v>#VALUE!</v>
      </c>
      <c r="H42" s="75" t="e">
        <f t="shared" si="39"/>
        <v>#VALUE!</v>
      </c>
      <c r="I42" s="75" t="e">
        <f t="shared" si="39"/>
        <v>#VALUE!</v>
      </c>
      <c r="J42" s="75" t="e">
        <f t="shared" si="39"/>
        <v>#VALUE!</v>
      </c>
      <c r="K42" s="75" t="e">
        <f t="shared" si="39"/>
        <v>#VALUE!</v>
      </c>
      <c r="L42" s="75" t="e">
        <f t="shared" si="39"/>
        <v>#VALUE!</v>
      </c>
      <c r="M42" s="75" t="e">
        <f t="shared" si="39"/>
        <v>#VALUE!</v>
      </c>
      <c r="N42" s="75" t="e">
        <f t="shared" si="39"/>
        <v>#VALUE!</v>
      </c>
      <c r="O42" s="75" t="e">
        <f t="shared" si="39"/>
        <v>#VALUE!</v>
      </c>
      <c r="P42" s="75" t="e">
        <f t="shared" si="39"/>
        <v>#VALUE!</v>
      </c>
      <c r="Q42" s="75" t="e">
        <f t="shared" si="39"/>
        <v>#VALUE!</v>
      </c>
      <c r="R42" s="75" t="e">
        <f t="shared" si="39"/>
        <v>#VALUE!</v>
      </c>
      <c r="S42" s="75" t="e">
        <f t="shared" si="39"/>
        <v>#VALUE!</v>
      </c>
      <c r="T42" s="75" t="e">
        <f t="shared" si="39"/>
        <v>#VALUE!</v>
      </c>
      <c r="U42" s="75" t="e">
        <f t="shared" si="39"/>
        <v>#VALUE!</v>
      </c>
      <c r="V42" s="75" t="e">
        <f t="shared" si="39"/>
        <v>#VALUE!</v>
      </c>
      <c r="W42" s="75" t="e">
        <f t="shared" si="39"/>
        <v>#VALUE!</v>
      </c>
      <c r="X42" s="75" t="e">
        <f t="shared" si="39"/>
        <v>#VALUE!</v>
      </c>
      <c r="Y42" s="75" t="e">
        <f t="shared" si="39"/>
        <v>#VALUE!</v>
      </c>
      <c r="Z42" s="75" t="e">
        <f t="shared" si="39"/>
        <v>#VALUE!</v>
      </c>
      <c r="AA42" s="75" t="e">
        <f t="shared" si="39"/>
        <v>#VALUE!</v>
      </c>
      <c r="AB42" s="75" t="e">
        <f t="shared" si="39"/>
        <v>#VALUE!</v>
      </c>
      <c r="AC42" s="75" t="e">
        <f t="shared" si="39"/>
        <v>#VALUE!</v>
      </c>
      <c r="AD42" s="75" t="e">
        <f t="shared" si="39"/>
        <v>#VALUE!</v>
      </c>
      <c r="AE42" s="75" t="e">
        <f t="shared" si="39"/>
        <v>#VALUE!</v>
      </c>
      <c r="AF42" s="75" t="e">
        <f t="shared" si="39"/>
        <v>#VALUE!</v>
      </c>
      <c r="AG42" s="75" t="e">
        <f t="shared" si="39"/>
        <v>#VALUE!</v>
      </c>
      <c r="AH42" s="75" t="e">
        <f t="shared" si="39"/>
        <v>#VALUE!</v>
      </c>
      <c r="AI42" s="75" t="e">
        <f t="shared" ref="AI42:AY42" si="40">IF(PremiumLimit="Combined Single Limit",0,PRODUCT(PRODUCT(AI33:AI39)+AI40,AI41))</f>
        <v>#VALUE!</v>
      </c>
      <c r="AJ42" s="75" t="e">
        <f t="shared" si="40"/>
        <v>#VALUE!</v>
      </c>
      <c r="AK42" s="75" t="e">
        <f t="shared" si="40"/>
        <v>#VALUE!</v>
      </c>
      <c r="AL42" s="75" t="e">
        <f t="shared" si="40"/>
        <v>#VALUE!</v>
      </c>
      <c r="AM42" s="75" t="e">
        <f t="shared" si="40"/>
        <v>#VALUE!</v>
      </c>
      <c r="AN42" s="75" t="e">
        <f t="shared" si="40"/>
        <v>#VALUE!</v>
      </c>
      <c r="AO42" s="75" t="e">
        <f t="shared" si="40"/>
        <v>#VALUE!</v>
      </c>
      <c r="AP42" s="75" t="e">
        <f t="shared" si="40"/>
        <v>#VALUE!</v>
      </c>
      <c r="AQ42" s="75" t="e">
        <f t="shared" si="40"/>
        <v>#VALUE!</v>
      </c>
      <c r="AR42" s="75" t="e">
        <f t="shared" si="40"/>
        <v>#VALUE!</v>
      </c>
      <c r="AS42" s="75" t="e">
        <f t="shared" si="40"/>
        <v>#VALUE!</v>
      </c>
      <c r="AT42" s="75" t="e">
        <f t="shared" si="40"/>
        <v>#VALUE!</v>
      </c>
      <c r="AU42" s="75" t="e">
        <f t="shared" si="40"/>
        <v>#VALUE!</v>
      </c>
      <c r="AV42" s="75" t="e">
        <f t="shared" si="40"/>
        <v>#VALUE!</v>
      </c>
      <c r="AW42" s="75" t="e">
        <f t="shared" si="40"/>
        <v>#VALUE!</v>
      </c>
      <c r="AX42" s="75" t="e">
        <f t="shared" si="40"/>
        <v>#VALUE!</v>
      </c>
      <c r="AY42" s="75" t="e">
        <f t="shared" si="40"/>
        <v>#VALUE!</v>
      </c>
    </row>
    <row r="43" spans="1:51" ht="16.2" thickTop="1">
      <c r="A43" s="13" t="s">
        <v>173</v>
      </c>
      <c r="B43" s="6"/>
      <c r="C43" s="73" t="str">
        <f t="shared" ref="C43:AY43" si="41">"BaseRatePIPL_" &amp; TEXT(C$17,"00")</f>
        <v>BaseRatePIPL_101</v>
      </c>
      <c r="D43" s="73" t="str">
        <f t="shared" si="41"/>
        <v>BaseRatePIPL_102</v>
      </c>
      <c r="E43" s="73" t="str">
        <f t="shared" si="41"/>
        <v>BaseRatePIPL_103</v>
      </c>
      <c r="F43" s="73" t="str">
        <f t="shared" si="41"/>
        <v>BaseRatePIPL_104</v>
      </c>
      <c r="G43" s="73" t="str">
        <f t="shared" si="41"/>
        <v>BaseRatePIPL_105</v>
      </c>
      <c r="H43" s="73" t="str">
        <f t="shared" si="41"/>
        <v>BaseRatePIPL_106</v>
      </c>
      <c r="I43" s="73" t="str">
        <f t="shared" si="41"/>
        <v>BaseRatePIPL_107</v>
      </c>
      <c r="J43" s="73" t="str">
        <f t="shared" si="41"/>
        <v>BaseRatePIPL_108</v>
      </c>
      <c r="K43" s="73" t="str">
        <f t="shared" si="41"/>
        <v>BaseRatePIPL_109</v>
      </c>
      <c r="L43" s="73" t="str">
        <f t="shared" si="41"/>
        <v>BaseRatePIPL_110</v>
      </c>
      <c r="M43" s="73" t="str">
        <f t="shared" si="41"/>
        <v>BaseRatePIPL_111</v>
      </c>
      <c r="N43" s="73" t="str">
        <f t="shared" si="41"/>
        <v>BaseRatePIPL_112</v>
      </c>
      <c r="O43" s="73" t="str">
        <f t="shared" si="41"/>
        <v>BaseRatePIPL_113</v>
      </c>
      <c r="P43" s="73" t="str">
        <f t="shared" si="41"/>
        <v>BaseRatePIPL_114</v>
      </c>
      <c r="Q43" s="73" t="str">
        <f t="shared" si="41"/>
        <v>BaseRatePIPL_115</v>
      </c>
      <c r="R43" s="73" t="str">
        <f t="shared" si="41"/>
        <v>BaseRatePIPL_116</v>
      </c>
      <c r="S43" s="73" t="str">
        <f t="shared" si="41"/>
        <v>BaseRatePIPL_117</v>
      </c>
      <c r="T43" s="73" t="str">
        <f t="shared" si="41"/>
        <v>BaseRatePIPL_118</v>
      </c>
      <c r="U43" s="73" t="str">
        <f t="shared" si="41"/>
        <v>BaseRatePIPL_119</v>
      </c>
      <c r="V43" s="73" t="str">
        <f t="shared" si="41"/>
        <v>BaseRatePIPL_120</v>
      </c>
      <c r="W43" s="73" t="str">
        <f t="shared" si="41"/>
        <v>BaseRatePIPL_121</v>
      </c>
      <c r="X43" s="73" t="str">
        <f t="shared" si="41"/>
        <v>BaseRatePIPL_122</v>
      </c>
      <c r="Y43" s="73" t="str">
        <f t="shared" si="41"/>
        <v>BaseRatePIPL_123</v>
      </c>
      <c r="Z43" s="73" t="str">
        <f t="shared" si="41"/>
        <v>BaseRatePIPL_124</v>
      </c>
      <c r="AA43" s="73" t="str">
        <f t="shared" si="41"/>
        <v>BaseRatePIPL_125</v>
      </c>
      <c r="AB43" s="73" t="str">
        <f t="shared" si="41"/>
        <v>BaseRatePIPL_126</v>
      </c>
      <c r="AC43" s="134" t="str">
        <f t="shared" si="41"/>
        <v>BaseRatePIPL_127</v>
      </c>
      <c r="AD43" s="134" t="str">
        <f t="shared" si="41"/>
        <v>BaseRatePIPL_128</v>
      </c>
      <c r="AE43" s="134" t="str">
        <f t="shared" si="41"/>
        <v>BaseRatePIPL_129</v>
      </c>
      <c r="AF43" s="134" t="str">
        <f t="shared" si="41"/>
        <v>BaseRatePIPL_130</v>
      </c>
      <c r="AG43" s="134" t="str">
        <f t="shared" si="41"/>
        <v>BaseRatePIPL_131</v>
      </c>
      <c r="AH43" s="134" t="str">
        <f t="shared" si="41"/>
        <v>BaseRatePIPL_132</v>
      </c>
      <c r="AI43" s="134" t="str">
        <f t="shared" si="41"/>
        <v>BaseRatePIPL_133</v>
      </c>
      <c r="AJ43" s="134" t="str">
        <f t="shared" si="41"/>
        <v>BaseRatePIPL_134</v>
      </c>
      <c r="AK43" s="134" t="str">
        <f t="shared" si="41"/>
        <v>BaseRatePIPL_135</v>
      </c>
      <c r="AL43" s="134" t="str">
        <f t="shared" si="41"/>
        <v>BaseRatePIPL_136</v>
      </c>
      <c r="AM43" s="134" t="str">
        <f t="shared" si="41"/>
        <v>BaseRatePIPL_137</v>
      </c>
      <c r="AN43" s="134" t="str">
        <f t="shared" si="41"/>
        <v>BaseRatePIPL_138</v>
      </c>
      <c r="AO43" s="134" t="str">
        <f t="shared" si="41"/>
        <v>BaseRatePIPL_139</v>
      </c>
      <c r="AP43" s="134" t="str">
        <f t="shared" si="41"/>
        <v>BaseRatePIPL_140</v>
      </c>
      <c r="AQ43" s="134" t="str">
        <f t="shared" si="41"/>
        <v>BaseRatePIPL_141</v>
      </c>
      <c r="AR43" s="134" t="str">
        <f t="shared" si="41"/>
        <v>BaseRatePIPL_142</v>
      </c>
      <c r="AS43" s="134" t="str">
        <f t="shared" si="41"/>
        <v>BaseRatePIPL_143</v>
      </c>
      <c r="AT43" s="134" t="str">
        <f t="shared" si="41"/>
        <v>BaseRatePIPL_144</v>
      </c>
      <c r="AU43" s="134" t="str">
        <f t="shared" si="41"/>
        <v>BaseRatePIPL_145</v>
      </c>
      <c r="AV43" s="134" t="str">
        <f t="shared" si="41"/>
        <v>BaseRatePIPL_146</v>
      </c>
      <c r="AW43" s="134" t="str">
        <f t="shared" si="41"/>
        <v>BaseRatePIPL_147</v>
      </c>
      <c r="AX43" s="134" t="str">
        <f t="shared" si="41"/>
        <v>BaseRatePIPL_148</v>
      </c>
      <c r="AY43" s="134" t="str">
        <f t="shared" si="41"/>
        <v>BaseRatePIPL_149</v>
      </c>
    </row>
    <row r="44" spans="1:51">
      <c r="A44" s="21" t="s">
        <v>175</v>
      </c>
      <c r="B44" s="4"/>
      <c r="C44" s="124" t="str">
        <f>'Example 1A'!C44</f>
        <v xml:space="preserve">enter   </v>
      </c>
      <c r="D44" s="124" t="str">
        <f>'Example 1A'!D44</f>
        <v xml:space="preserve">enter   </v>
      </c>
      <c r="E44" s="124" t="str">
        <f>'Example 1A'!E44</f>
        <v xml:space="preserve">enter   </v>
      </c>
      <c r="F44" s="124" t="str">
        <f>'Example 1A'!F44</f>
        <v xml:space="preserve">enter   </v>
      </c>
      <c r="G44" s="124" t="str">
        <f>'Example 1A'!G44</f>
        <v xml:space="preserve">enter   </v>
      </c>
      <c r="H44" s="124" t="str">
        <f>'Example 1A'!H44</f>
        <v xml:space="preserve">enter   </v>
      </c>
      <c r="I44" s="124" t="str">
        <f>'Example 1A'!I44</f>
        <v xml:space="preserve">enter   </v>
      </c>
      <c r="J44" s="124" t="str">
        <f>'Example 1A'!J44</f>
        <v xml:space="preserve">enter   </v>
      </c>
      <c r="K44" s="124" t="str">
        <f>'Example 1A'!K44</f>
        <v xml:space="preserve">enter   </v>
      </c>
      <c r="L44" s="124" t="str">
        <f>'Example 1A'!L44</f>
        <v xml:space="preserve">enter   </v>
      </c>
      <c r="M44" s="124" t="str">
        <f>'Example 1A'!M44</f>
        <v xml:space="preserve">enter   </v>
      </c>
      <c r="N44" s="124" t="str">
        <f>'Example 1A'!N44</f>
        <v xml:space="preserve">enter   </v>
      </c>
      <c r="O44" s="124" t="str">
        <f>'Example 1A'!O44</f>
        <v xml:space="preserve">enter   </v>
      </c>
      <c r="P44" s="124" t="str">
        <f>'Example 1A'!P44</f>
        <v xml:space="preserve">enter   </v>
      </c>
      <c r="Q44" s="124" t="str">
        <f>'Example 1A'!Q44</f>
        <v xml:space="preserve">enter   </v>
      </c>
      <c r="R44" s="124" t="str">
        <f>'Example 1A'!R44</f>
        <v xml:space="preserve">enter   </v>
      </c>
      <c r="S44" s="124" t="str">
        <f>'Example 1A'!S44</f>
        <v xml:space="preserve">enter   </v>
      </c>
      <c r="T44" s="124" t="str">
        <f>'Example 1A'!T44</f>
        <v xml:space="preserve">enter   </v>
      </c>
      <c r="U44" s="124" t="str">
        <f>'Example 1A'!U44</f>
        <v xml:space="preserve">enter   </v>
      </c>
      <c r="V44" s="124" t="str">
        <f>'Example 1A'!V44</f>
        <v xml:space="preserve">enter   </v>
      </c>
      <c r="W44" s="124" t="str">
        <f>'Example 1A'!W44</f>
        <v xml:space="preserve">enter   </v>
      </c>
      <c r="X44" s="124" t="str">
        <f>'Example 1A'!X44</f>
        <v xml:space="preserve">enter   </v>
      </c>
      <c r="Y44" s="124" t="str">
        <f>'Example 1A'!Y44</f>
        <v xml:space="preserve">enter   </v>
      </c>
      <c r="Z44" s="124" t="str">
        <f>'Example 1A'!Z44</f>
        <v xml:space="preserve">enter   </v>
      </c>
      <c r="AA44" s="124" t="str">
        <f>'Example 1A'!AA44</f>
        <v xml:space="preserve">enter   </v>
      </c>
      <c r="AB44" s="124" t="str">
        <f>'Example 1A'!AB44</f>
        <v xml:space="preserve">enter   </v>
      </c>
      <c r="AC44" s="124" t="str">
        <f>'Example 1A'!AC44</f>
        <v xml:space="preserve">enter   </v>
      </c>
      <c r="AD44" s="124" t="str">
        <f>'Example 1A'!AD44</f>
        <v xml:space="preserve">enter   </v>
      </c>
      <c r="AE44" s="124" t="str">
        <f>'Example 1A'!AE44</f>
        <v xml:space="preserve">enter   </v>
      </c>
      <c r="AF44" s="124" t="str">
        <f>'Example 1A'!AF44</f>
        <v xml:space="preserve">enter   </v>
      </c>
      <c r="AG44" s="124" t="str">
        <f>'Example 1A'!AG44</f>
        <v xml:space="preserve">enter   </v>
      </c>
      <c r="AH44" s="124" t="str">
        <f>'Example 1A'!AH44</f>
        <v xml:space="preserve">enter   </v>
      </c>
      <c r="AI44" s="124" t="str">
        <f>'Example 1A'!AI44</f>
        <v xml:space="preserve">enter   </v>
      </c>
      <c r="AJ44" s="124" t="str">
        <f>'Example 1A'!AJ44</f>
        <v xml:space="preserve">enter   </v>
      </c>
      <c r="AK44" s="124" t="str">
        <f>'Example 1A'!AK44</f>
        <v xml:space="preserve">enter   </v>
      </c>
      <c r="AL44" s="124" t="str">
        <f>'Example 1A'!AL44</f>
        <v xml:space="preserve">enter   </v>
      </c>
      <c r="AM44" s="124" t="str">
        <f>'Example 1A'!AM44</f>
        <v xml:space="preserve">enter   </v>
      </c>
      <c r="AN44" s="124" t="str">
        <f>'Example 1A'!AN44</f>
        <v xml:space="preserve">enter   </v>
      </c>
      <c r="AO44" s="124" t="str">
        <f>'Example 1A'!AO44</f>
        <v xml:space="preserve">enter   </v>
      </c>
      <c r="AP44" s="124" t="str">
        <f>'Example 1A'!AP44</f>
        <v xml:space="preserve">enter   </v>
      </c>
      <c r="AQ44" s="124" t="str">
        <f>'Example 1A'!AQ44</f>
        <v xml:space="preserve">enter   </v>
      </c>
      <c r="AR44" s="124" t="str">
        <f>'Example 1A'!AR44</f>
        <v xml:space="preserve">enter   </v>
      </c>
      <c r="AS44" s="124" t="str">
        <f>'Example 1A'!AS44</f>
        <v xml:space="preserve">enter   </v>
      </c>
      <c r="AT44" s="124" t="str">
        <f>'Example 1A'!AT44</f>
        <v xml:space="preserve">enter   </v>
      </c>
      <c r="AU44" s="124" t="str">
        <f>'Example 1A'!AU44</f>
        <v xml:space="preserve">enter   </v>
      </c>
      <c r="AV44" s="124" t="str">
        <f>'Example 1A'!AV44</f>
        <v xml:space="preserve">enter   </v>
      </c>
      <c r="AW44" s="124" t="str">
        <f>'Example 1A'!AW44</f>
        <v xml:space="preserve">enter   </v>
      </c>
      <c r="AX44" s="124" t="str">
        <f>'Example 1A'!AX44</f>
        <v xml:space="preserve">enter   </v>
      </c>
      <c r="AY44" s="124" t="str">
        <f>'Example 1A'!AY44</f>
        <v xml:space="preserve">enter   </v>
      </c>
    </row>
    <row r="45" spans="1:51">
      <c r="A45" s="3" t="s">
        <v>165</v>
      </c>
      <c r="B45" s="4"/>
      <c r="C45" s="301" t="s">
        <v>166</v>
      </c>
      <c r="D45" s="119" t="str">
        <f t="shared" ref="D45:AC45" si="42">C45</f>
        <v>-----</v>
      </c>
      <c r="E45" s="119" t="str">
        <f t="shared" si="42"/>
        <v>-----</v>
      </c>
      <c r="F45" s="119" t="str">
        <f t="shared" si="42"/>
        <v>-----</v>
      </c>
      <c r="G45" s="119" t="str">
        <f t="shared" si="42"/>
        <v>-----</v>
      </c>
      <c r="H45" s="119" t="str">
        <f t="shared" si="42"/>
        <v>-----</v>
      </c>
      <c r="I45" s="119" t="str">
        <f t="shared" si="42"/>
        <v>-----</v>
      </c>
      <c r="J45" s="119" t="str">
        <f t="shared" si="42"/>
        <v>-----</v>
      </c>
      <c r="K45" s="119" t="str">
        <f t="shared" si="42"/>
        <v>-----</v>
      </c>
      <c r="L45" s="119" t="str">
        <f t="shared" si="42"/>
        <v>-----</v>
      </c>
      <c r="M45" s="119" t="str">
        <f t="shared" si="42"/>
        <v>-----</v>
      </c>
      <c r="N45" s="119" t="str">
        <f t="shared" si="42"/>
        <v>-----</v>
      </c>
      <c r="O45" s="119" t="str">
        <f t="shared" si="42"/>
        <v>-----</v>
      </c>
      <c r="P45" s="119" t="str">
        <f t="shared" si="42"/>
        <v>-----</v>
      </c>
      <c r="Q45" s="119" t="str">
        <f t="shared" si="42"/>
        <v>-----</v>
      </c>
      <c r="R45" s="119" t="str">
        <f t="shared" si="42"/>
        <v>-----</v>
      </c>
      <c r="S45" s="119" t="str">
        <f t="shared" si="42"/>
        <v>-----</v>
      </c>
      <c r="T45" s="119" t="str">
        <f t="shared" si="42"/>
        <v>-----</v>
      </c>
      <c r="U45" s="119" t="str">
        <f t="shared" si="42"/>
        <v>-----</v>
      </c>
      <c r="V45" s="119" t="str">
        <f t="shared" si="42"/>
        <v>-----</v>
      </c>
      <c r="W45" s="119" t="str">
        <f t="shared" si="42"/>
        <v>-----</v>
      </c>
      <c r="X45" s="119" t="str">
        <f t="shared" si="42"/>
        <v>-----</v>
      </c>
      <c r="Y45" s="119" t="str">
        <f t="shared" si="42"/>
        <v>-----</v>
      </c>
      <c r="Z45" s="119" t="str">
        <f t="shared" si="42"/>
        <v>-----</v>
      </c>
      <c r="AA45" s="119" t="str">
        <f t="shared" si="42"/>
        <v>-----</v>
      </c>
      <c r="AB45" s="119" t="str">
        <f t="shared" si="42"/>
        <v>-----</v>
      </c>
      <c r="AC45" s="126" t="str">
        <f t="shared" si="42"/>
        <v>-----</v>
      </c>
      <c r="AD45" s="126" t="str">
        <f t="shared" ref="AD45:AY45" si="43">AC45</f>
        <v>-----</v>
      </c>
      <c r="AE45" s="126" t="str">
        <f t="shared" si="43"/>
        <v>-----</v>
      </c>
      <c r="AF45" s="126" t="str">
        <f t="shared" si="43"/>
        <v>-----</v>
      </c>
      <c r="AG45" s="126" t="str">
        <f t="shared" si="43"/>
        <v>-----</v>
      </c>
      <c r="AH45" s="126" t="str">
        <f t="shared" si="43"/>
        <v>-----</v>
      </c>
      <c r="AI45" s="126" t="str">
        <f t="shared" si="43"/>
        <v>-----</v>
      </c>
      <c r="AJ45" s="126" t="str">
        <f t="shared" si="43"/>
        <v>-----</v>
      </c>
      <c r="AK45" s="126" t="str">
        <f t="shared" si="43"/>
        <v>-----</v>
      </c>
      <c r="AL45" s="126" t="str">
        <f t="shared" si="43"/>
        <v>-----</v>
      </c>
      <c r="AM45" s="126" t="str">
        <f t="shared" si="43"/>
        <v>-----</v>
      </c>
      <c r="AN45" s="126" t="str">
        <f t="shared" si="43"/>
        <v>-----</v>
      </c>
      <c r="AO45" s="126" t="str">
        <f t="shared" si="43"/>
        <v>-----</v>
      </c>
      <c r="AP45" s="126" t="str">
        <f t="shared" si="43"/>
        <v>-----</v>
      </c>
      <c r="AQ45" s="126" t="str">
        <f t="shared" si="43"/>
        <v>-----</v>
      </c>
      <c r="AR45" s="126" t="str">
        <f t="shared" si="43"/>
        <v>-----</v>
      </c>
      <c r="AS45" s="126" t="str">
        <f t="shared" si="43"/>
        <v>-----</v>
      </c>
      <c r="AT45" s="126" t="str">
        <f t="shared" si="43"/>
        <v>-----</v>
      </c>
      <c r="AU45" s="126" t="str">
        <f t="shared" si="43"/>
        <v>-----</v>
      </c>
      <c r="AV45" s="126" t="str">
        <f t="shared" si="43"/>
        <v>-----</v>
      </c>
      <c r="AW45" s="126" t="str">
        <f t="shared" si="43"/>
        <v>-----</v>
      </c>
      <c r="AX45" s="126" t="str">
        <f t="shared" si="43"/>
        <v>-----</v>
      </c>
      <c r="AY45" s="126" t="str">
        <f t="shared" si="43"/>
        <v>-----</v>
      </c>
    </row>
    <row r="46" spans="1:51">
      <c r="A46" s="3" t="s">
        <v>167</v>
      </c>
      <c r="B46" s="4"/>
      <c r="C46" s="301" t="s">
        <v>166</v>
      </c>
      <c r="D46" s="119" t="str">
        <f t="shared" ref="D46:AC47" si="44">C46</f>
        <v>-----</v>
      </c>
      <c r="E46" s="119" t="str">
        <f t="shared" si="44"/>
        <v>-----</v>
      </c>
      <c r="F46" s="119" t="str">
        <f t="shared" si="44"/>
        <v>-----</v>
      </c>
      <c r="G46" s="119" t="str">
        <f t="shared" si="44"/>
        <v>-----</v>
      </c>
      <c r="H46" s="119" t="str">
        <f t="shared" si="44"/>
        <v>-----</v>
      </c>
      <c r="I46" s="119" t="str">
        <f t="shared" si="44"/>
        <v>-----</v>
      </c>
      <c r="J46" s="119" t="str">
        <f t="shared" si="44"/>
        <v>-----</v>
      </c>
      <c r="K46" s="119" t="str">
        <f t="shared" si="44"/>
        <v>-----</v>
      </c>
      <c r="L46" s="119" t="str">
        <f t="shared" si="44"/>
        <v>-----</v>
      </c>
      <c r="M46" s="119" t="str">
        <f t="shared" si="44"/>
        <v>-----</v>
      </c>
      <c r="N46" s="119" t="str">
        <f t="shared" si="44"/>
        <v>-----</v>
      </c>
      <c r="O46" s="119" t="str">
        <f t="shared" si="44"/>
        <v>-----</v>
      </c>
      <c r="P46" s="119" t="str">
        <f t="shared" si="44"/>
        <v>-----</v>
      </c>
      <c r="Q46" s="119" t="str">
        <f t="shared" si="44"/>
        <v>-----</v>
      </c>
      <c r="R46" s="119" t="str">
        <f t="shared" si="44"/>
        <v>-----</v>
      </c>
      <c r="S46" s="119" t="str">
        <f t="shared" si="44"/>
        <v>-----</v>
      </c>
      <c r="T46" s="119" t="str">
        <f t="shared" si="44"/>
        <v>-----</v>
      </c>
      <c r="U46" s="119" t="str">
        <f t="shared" si="44"/>
        <v>-----</v>
      </c>
      <c r="V46" s="119" t="str">
        <f t="shared" si="44"/>
        <v>-----</v>
      </c>
      <c r="W46" s="119" t="str">
        <f t="shared" si="44"/>
        <v>-----</v>
      </c>
      <c r="X46" s="119" t="str">
        <f t="shared" si="44"/>
        <v>-----</v>
      </c>
      <c r="Y46" s="119" t="str">
        <f t="shared" si="44"/>
        <v>-----</v>
      </c>
      <c r="Z46" s="119" t="str">
        <f t="shared" si="44"/>
        <v>-----</v>
      </c>
      <c r="AA46" s="119" t="str">
        <f t="shared" si="44"/>
        <v>-----</v>
      </c>
      <c r="AB46" s="119" t="str">
        <f t="shared" si="44"/>
        <v>-----</v>
      </c>
      <c r="AC46" s="126" t="str">
        <f t="shared" si="44"/>
        <v>-----</v>
      </c>
      <c r="AD46" s="126" t="str">
        <f t="shared" ref="AD46:AY47" si="45">AC46</f>
        <v>-----</v>
      </c>
      <c r="AE46" s="126" t="str">
        <f t="shared" si="45"/>
        <v>-----</v>
      </c>
      <c r="AF46" s="126" t="str">
        <f t="shared" si="45"/>
        <v>-----</v>
      </c>
      <c r="AG46" s="126" t="str">
        <f t="shared" si="45"/>
        <v>-----</v>
      </c>
      <c r="AH46" s="126" t="str">
        <f t="shared" si="45"/>
        <v>-----</v>
      </c>
      <c r="AI46" s="126" t="str">
        <f t="shared" si="45"/>
        <v>-----</v>
      </c>
      <c r="AJ46" s="126" t="str">
        <f t="shared" si="45"/>
        <v>-----</v>
      </c>
      <c r="AK46" s="126" t="str">
        <f t="shared" si="45"/>
        <v>-----</v>
      </c>
      <c r="AL46" s="126" t="str">
        <f t="shared" si="45"/>
        <v>-----</v>
      </c>
      <c r="AM46" s="126" t="str">
        <f t="shared" si="45"/>
        <v>-----</v>
      </c>
      <c r="AN46" s="126" t="str">
        <f t="shared" si="45"/>
        <v>-----</v>
      </c>
      <c r="AO46" s="126" t="str">
        <f t="shared" si="45"/>
        <v>-----</v>
      </c>
      <c r="AP46" s="126" t="str">
        <f t="shared" si="45"/>
        <v>-----</v>
      </c>
      <c r="AQ46" s="126" t="str">
        <f t="shared" si="45"/>
        <v>-----</v>
      </c>
      <c r="AR46" s="126" t="str">
        <f t="shared" si="45"/>
        <v>-----</v>
      </c>
      <c r="AS46" s="126" t="str">
        <f t="shared" si="45"/>
        <v>-----</v>
      </c>
      <c r="AT46" s="126" t="str">
        <f t="shared" si="45"/>
        <v>-----</v>
      </c>
      <c r="AU46" s="126" t="str">
        <f t="shared" si="45"/>
        <v>-----</v>
      </c>
      <c r="AV46" s="126" t="str">
        <f t="shared" si="45"/>
        <v>-----</v>
      </c>
      <c r="AW46" s="126" t="str">
        <f t="shared" si="45"/>
        <v>-----</v>
      </c>
      <c r="AX46" s="126" t="str">
        <f t="shared" si="45"/>
        <v>-----</v>
      </c>
      <c r="AY46" s="126" t="str">
        <f t="shared" si="45"/>
        <v>-----</v>
      </c>
    </row>
    <row r="47" spans="1:51">
      <c r="A47" s="3" t="s">
        <v>168</v>
      </c>
      <c r="B47" s="4"/>
      <c r="C47" s="301" t="s">
        <v>166</v>
      </c>
      <c r="D47" s="119" t="str">
        <f t="shared" si="44"/>
        <v>-----</v>
      </c>
      <c r="E47" s="119" t="str">
        <f t="shared" si="44"/>
        <v>-----</v>
      </c>
      <c r="F47" s="119" t="str">
        <f t="shared" si="44"/>
        <v>-----</v>
      </c>
      <c r="G47" s="119" t="str">
        <f t="shared" si="44"/>
        <v>-----</v>
      </c>
      <c r="H47" s="119" t="str">
        <f t="shared" si="44"/>
        <v>-----</v>
      </c>
      <c r="I47" s="119" t="str">
        <f t="shared" si="44"/>
        <v>-----</v>
      </c>
      <c r="J47" s="119" t="str">
        <f t="shared" si="44"/>
        <v>-----</v>
      </c>
      <c r="K47" s="119" t="str">
        <f t="shared" si="44"/>
        <v>-----</v>
      </c>
      <c r="L47" s="119" t="str">
        <f t="shared" si="44"/>
        <v>-----</v>
      </c>
      <c r="M47" s="119" t="str">
        <f t="shared" si="44"/>
        <v>-----</v>
      </c>
      <c r="N47" s="119" t="str">
        <f t="shared" si="44"/>
        <v>-----</v>
      </c>
      <c r="O47" s="119" t="str">
        <f t="shared" si="44"/>
        <v>-----</v>
      </c>
      <c r="P47" s="119" t="str">
        <f t="shared" si="44"/>
        <v>-----</v>
      </c>
      <c r="Q47" s="119" t="str">
        <f t="shared" si="44"/>
        <v>-----</v>
      </c>
      <c r="R47" s="119" t="str">
        <f t="shared" si="44"/>
        <v>-----</v>
      </c>
      <c r="S47" s="119" t="str">
        <f t="shared" si="44"/>
        <v>-----</v>
      </c>
      <c r="T47" s="119" t="str">
        <f t="shared" si="44"/>
        <v>-----</v>
      </c>
      <c r="U47" s="119" t="str">
        <f t="shared" si="44"/>
        <v>-----</v>
      </c>
      <c r="V47" s="119" t="str">
        <f t="shared" si="44"/>
        <v>-----</v>
      </c>
      <c r="W47" s="119" t="str">
        <f t="shared" si="44"/>
        <v>-----</v>
      </c>
      <c r="X47" s="119" t="str">
        <f t="shared" si="44"/>
        <v>-----</v>
      </c>
      <c r="Y47" s="119" t="str">
        <f t="shared" si="44"/>
        <v>-----</v>
      </c>
      <c r="Z47" s="119" t="str">
        <f t="shared" si="44"/>
        <v>-----</v>
      </c>
      <c r="AA47" s="119" t="str">
        <f t="shared" si="44"/>
        <v>-----</v>
      </c>
      <c r="AB47" s="119" t="str">
        <f t="shared" si="44"/>
        <v>-----</v>
      </c>
      <c r="AC47" s="119" t="str">
        <f t="shared" si="44"/>
        <v>-----</v>
      </c>
      <c r="AD47" s="119" t="str">
        <f t="shared" si="45"/>
        <v>-----</v>
      </c>
      <c r="AE47" s="119" t="str">
        <f t="shared" si="45"/>
        <v>-----</v>
      </c>
      <c r="AF47" s="119" t="str">
        <f t="shared" si="45"/>
        <v>-----</v>
      </c>
      <c r="AG47" s="119" t="str">
        <f t="shared" si="45"/>
        <v>-----</v>
      </c>
      <c r="AH47" s="119" t="str">
        <f t="shared" si="45"/>
        <v>-----</v>
      </c>
      <c r="AI47" s="119" t="str">
        <f t="shared" si="45"/>
        <v>-----</v>
      </c>
      <c r="AJ47" s="119" t="str">
        <f t="shared" si="45"/>
        <v>-----</v>
      </c>
      <c r="AK47" s="119" t="str">
        <f t="shared" si="45"/>
        <v>-----</v>
      </c>
      <c r="AL47" s="119" t="str">
        <f t="shared" si="45"/>
        <v>-----</v>
      </c>
      <c r="AM47" s="119" t="str">
        <f t="shared" si="45"/>
        <v>-----</v>
      </c>
      <c r="AN47" s="119" t="str">
        <f t="shared" si="45"/>
        <v>-----</v>
      </c>
      <c r="AO47" s="119" t="str">
        <f t="shared" si="45"/>
        <v>-----</v>
      </c>
      <c r="AP47" s="119" t="str">
        <f t="shared" si="45"/>
        <v>-----</v>
      </c>
      <c r="AQ47" s="119" t="str">
        <f t="shared" si="45"/>
        <v>-----</v>
      </c>
      <c r="AR47" s="119" t="str">
        <f t="shared" si="45"/>
        <v>-----</v>
      </c>
      <c r="AS47" s="119" t="str">
        <f t="shared" si="45"/>
        <v>-----</v>
      </c>
      <c r="AT47" s="119" t="str">
        <f t="shared" si="45"/>
        <v>-----</v>
      </c>
      <c r="AU47" s="119" t="str">
        <f t="shared" si="45"/>
        <v>-----</v>
      </c>
      <c r="AV47" s="119" t="str">
        <f t="shared" si="45"/>
        <v>-----</v>
      </c>
      <c r="AW47" s="119" t="str">
        <f t="shared" si="45"/>
        <v>-----</v>
      </c>
      <c r="AX47" s="119" t="str">
        <f t="shared" si="45"/>
        <v>-----</v>
      </c>
      <c r="AY47" s="119" t="str">
        <f t="shared" si="45"/>
        <v>-----</v>
      </c>
    </row>
    <row r="48" spans="1:51">
      <c r="A48" s="3" t="s">
        <v>176</v>
      </c>
      <c r="B48" s="4"/>
      <c r="C48" s="301" t="s">
        <v>166</v>
      </c>
      <c r="D48" s="119" t="str">
        <f t="shared" ref="D48:AC48" si="46">C48</f>
        <v>-----</v>
      </c>
      <c r="E48" s="119" t="str">
        <f t="shared" si="46"/>
        <v>-----</v>
      </c>
      <c r="F48" s="119" t="str">
        <f t="shared" si="46"/>
        <v>-----</v>
      </c>
      <c r="G48" s="119" t="str">
        <f t="shared" si="46"/>
        <v>-----</v>
      </c>
      <c r="H48" s="119" t="str">
        <f t="shared" si="46"/>
        <v>-----</v>
      </c>
      <c r="I48" s="119" t="str">
        <f t="shared" si="46"/>
        <v>-----</v>
      </c>
      <c r="J48" s="119" t="str">
        <f t="shared" si="46"/>
        <v>-----</v>
      </c>
      <c r="K48" s="119" t="str">
        <f t="shared" si="46"/>
        <v>-----</v>
      </c>
      <c r="L48" s="119" t="str">
        <f t="shared" si="46"/>
        <v>-----</v>
      </c>
      <c r="M48" s="119" t="str">
        <f t="shared" si="46"/>
        <v>-----</v>
      </c>
      <c r="N48" s="119" t="str">
        <f t="shared" si="46"/>
        <v>-----</v>
      </c>
      <c r="O48" s="119" t="str">
        <f t="shared" si="46"/>
        <v>-----</v>
      </c>
      <c r="P48" s="119" t="str">
        <f t="shared" si="46"/>
        <v>-----</v>
      </c>
      <c r="Q48" s="119" t="str">
        <f t="shared" si="46"/>
        <v>-----</v>
      </c>
      <c r="R48" s="119" t="str">
        <f t="shared" si="46"/>
        <v>-----</v>
      </c>
      <c r="S48" s="119" t="str">
        <f t="shared" si="46"/>
        <v>-----</v>
      </c>
      <c r="T48" s="119" t="str">
        <f t="shared" si="46"/>
        <v>-----</v>
      </c>
      <c r="U48" s="119" t="str">
        <f t="shared" si="46"/>
        <v>-----</v>
      </c>
      <c r="V48" s="119" t="str">
        <f t="shared" si="46"/>
        <v>-----</v>
      </c>
      <c r="W48" s="119" t="str">
        <f t="shared" si="46"/>
        <v>-----</v>
      </c>
      <c r="X48" s="119" t="str">
        <f t="shared" si="46"/>
        <v>-----</v>
      </c>
      <c r="Y48" s="119" t="str">
        <f t="shared" si="46"/>
        <v>-----</v>
      </c>
      <c r="Z48" s="119" t="str">
        <f t="shared" si="46"/>
        <v>-----</v>
      </c>
      <c r="AA48" s="119" t="str">
        <f t="shared" si="46"/>
        <v>-----</v>
      </c>
      <c r="AB48" s="119" t="str">
        <f t="shared" si="46"/>
        <v>-----</v>
      </c>
      <c r="AC48" s="126" t="str">
        <f t="shared" si="46"/>
        <v>-----</v>
      </c>
      <c r="AD48" s="126" t="str">
        <f t="shared" ref="AD48:AY48" si="47">AC48</f>
        <v>-----</v>
      </c>
      <c r="AE48" s="126" t="str">
        <f t="shared" si="47"/>
        <v>-----</v>
      </c>
      <c r="AF48" s="126" t="str">
        <f t="shared" si="47"/>
        <v>-----</v>
      </c>
      <c r="AG48" s="126" t="str">
        <f t="shared" si="47"/>
        <v>-----</v>
      </c>
      <c r="AH48" s="126" t="str">
        <f t="shared" si="47"/>
        <v>-----</v>
      </c>
      <c r="AI48" s="126" t="str">
        <f t="shared" si="47"/>
        <v>-----</v>
      </c>
      <c r="AJ48" s="126" t="str">
        <f t="shared" si="47"/>
        <v>-----</v>
      </c>
      <c r="AK48" s="126" t="str">
        <f t="shared" si="47"/>
        <v>-----</v>
      </c>
      <c r="AL48" s="126" t="str">
        <f t="shared" si="47"/>
        <v>-----</v>
      </c>
      <c r="AM48" s="126" t="str">
        <f t="shared" si="47"/>
        <v>-----</v>
      </c>
      <c r="AN48" s="126" t="str">
        <f t="shared" si="47"/>
        <v>-----</v>
      </c>
      <c r="AO48" s="126" t="str">
        <f t="shared" si="47"/>
        <v>-----</v>
      </c>
      <c r="AP48" s="126" t="str">
        <f t="shared" si="47"/>
        <v>-----</v>
      </c>
      <c r="AQ48" s="126" t="str">
        <f t="shared" si="47"/>
        <v>-----</v>
      </c>
      <c r="AR48" s="126" t="str">
        <f t="shared" si="47"/>
        <v>-----</v>
      </c>
      <c r="AS48" s="126" t="str">
        <f t="shared" si="47"/>
        <v>-----</v>
      </c>
      <c r="AT48" s="126" t="str">
        <f t="shared" si="47"/>
        <v>-----</v>
      </c>
      <c r="AU48" s="126" t="str">
        <f t="shared" si="47"/>
        <v>-----</v>
      </c>
      <c r="AV48" s="126" t="str">
        <f t="shared" si="47"/>
        <v>-----</v>
      </c>
      <c r="AW48" s="126" t="str">
        <f t="shared" si="47"/>
        <v>-----</v>
      </c>
      <c r="AX48" s="126" t="str">
        <f t="shared" si="47"/>
        <v>-----</v>
      </c>
      <c r="AY48" s="126" t="str">
        <f t="shared" si="47"/>
        <v>-----</v>
      </c>
    </row>
    <row r="49" spans="1:51">
      <c r="A49" s="3" t="s">
        <v>170</v>
      </c>
      <c r="B49" s="47"/>
      <c r="C49" s="301" t="s">
        <v>166</v>
      </c>
      <c r="D49" s="119" t="str">
        <f t="shared" ref="D49:AC51" si="48">C49</f>
        <v>-----</v>
      </c>
      <c r="E49" s="119" t="str">
        <f t="shared" si="48"/>
        <v>-----</v>
      </c>
      <c r="F49" s="119" t="str">
        <f t="shared" si="48"/>
        <v>-----</v>
      </c>
      <c r="G49" s="119" t="str">
        <f t="shared" si="48"/>
        <v>-----</v>
      </c>
      <c r="H49" s="119" t="str">
        <f t="shared" si="48"/>
        <v>-----</v>
      </c>
      <c r="I49" s="119" t="str">
        <f t="shared" si="48"/>
        <v>-----</v>
      </c>
      <c r="J49" s="119" t="str">
        <f t="shared" si="48"/>
        <v>-----</v>
      </c>
      <c r="K49" s="119" t="str">
        <f t="shared" si="48"/>
        <v>-----</v>
      </c>
      <c r="L49" s="119" t="str">
        <f t="shared" si="48"/>
        <v>-----</v>
      </c>
      <c r="M49" s="119" t="str">
        <f t="shared" si="48"/>
        <v>-----</v>
      </c>
      <c r="N49" s="119" t="str">
        <f t="shared" si="48"/>
        <v>-----</v>
      </c>
      <c r="O49" s="119" t="str">
        <f t="shared" si="48"/>
        <v>-----</v>
      </c>
      <c r="P49" s="119" t="str">
        <f t="shared" si="48"/>
        <v>-----</v>
      </c>
      <c r="Q49" s="119" t="str">
        <f t="shared" si="48"/>
        <v>-----</v>
      </c>
      <c r="R49" s="119" t="str">
        <f t="shared" si="48"/>
        <v>-----</v>
      </c>
      <c r="S49" s="119" t="str">
        <f t="shared" si="48"/>
        <v>-----</v>
      </c>
      <c r="T49" s="119" t="str">
        <f t="shared" si="48"/>
        <v>-----</v>
      </c>
      <c r="U49" s="119" t="str">
        <f t="shared" si="48"/>
        <v>-----</v>
      </c>
      <c r="V49" s="119" t="str">
        <f t="shared" si="48"/>
        <v>-----</v>
      </c>
      <c r="W49" s="119" t="str">
        <f t="shared" si="48"/>
        <v>-----</v>
      </c>
      <c r="X49" s="119" t="str">
        <f t="shared" si="48"/>
        <v>-----</v>
      </c>
      <c r="Y49" s="119" t="str">
        <f t="shared" si="48"/>
        <v>-----</v>
      </c>
      <c r="Z49" s="119" t="str">
        <f t="shared" si="48"/>
        <v>-----</v>
      </c>
      <c r="AA49" s="119" t="str">
        <f t="shared" si="48"/>
        <v>-----</v>
      </c>
      <c r="AB49" s="119" t="str">
        <f t="shared" si="48"/>
        <v>-----</v>
      </c>
      <c r="AC49" s="126" t="str">
        <f t="shared" si="48"/>
        <v>-----</v>
      </c>
      <c r="AD49" s="126" t="str">
        <f t="shared" ref="AD49:AY49" si="49">AC49</f>
        <v>-----</v>
      </c>
      <c r="AE49" s="126" t="str">
        <f t="shared" si="49"/>
        <v>-----</v>
      </c>
      <c r="AF49" s="126" t="str">
        <f t="shared" si="49"/>
        <v>-----</v>
      </c>
      <c r="AG49" s="126" t="str">
        <f t="shared" si="49"/>
        <v>-----</v>
      </c>
      <c r="AH49" s="126" t="str">
        <f t="shared" si="49"/>
        <v>-----</v>
      </c>
      <c r="AI49" s="126" t="str">
        <f t="shared" si="49"/>
        <v>-----</v>
      </c>
      <c r="AJ49" s="126" t="str">
        <f t="shared" si="49"/>
        <v>-----</v>
      </c>
      <c r="AK49" s="126" t="str">
        <f t="shared" si="49"/>
        <v>-----</v>
      </c>
      <c r="AL49" s="126" t="str">
        <f t="shared" si="49"/>
        <v>-----</v>
      </c>
      <c r="AM49" s="126" t="str">
        <f t="shared" si="49"/>
        <v>-----</v>
      </c>
      <c r="AN49" s="126" t="str">
        <f t="shared" si="49"/>
        <v>-----</v>
      </c>
      <c r="AO49" s="126" t="str">
        <f t="shared" si="49"/>
        <v>-----</v>
      </c>
      <c r="AP49" s="126" t="str">
        <f t="shared" si="49"/>
        <v>-----</v>
      </c>
      <c r="AQ49" s="126" t="str">
        <f t="shared" si="49"/>
        <v>-----</v>
      </c>
      <c r="AR49" s="126" t="str">
        <f t="shared" si="49"/>
        <v>-----</v>
      </c>
      <c r="AS49" s="126" t="str">
        <f t="shared" si="49"/>
        <v>-----</v>
      </c>
      <c r="AT49" s="126" t="str">
        <f t="shared" si="49"/>
        <v>-----</v>
      </c>
      <c r="AU49" s="126" t="str">
        <f t="shared" si="49"/>
        <v>-----</v>
      </c>
      <c r="AV49" s="126" t="str">
        <f t="shared" si="49"/>
        <v>-----</v>
      </c>
      <c r="AW49" s="126" t="str">
        <f t="shared" si="49"/>
        <v>-----</v>
      </c>
      <c r="AX49" s="126" t="str">
        <f t="shared" si="49"/>
        <v>-----</v>
      </c>
      <c r="AY49" s="126" t="str">
        <f t="shared" si="49"/>
        <v>-----</v>
      </c>
    </row>
    <row r="50" spans="1:51">
      <c r="A50" s="3" t="s">
        <v>170</v>
      </c>
      <c r="B50" s="47"/>
      <c r="C50" s="301" t="s">
        <v>166</v>
      </c>
      <c r="D50" s="119" t="str">
        <f t="shared" si="48"/>
        <v>-----</v>
      </c>
      <c r="E50" s="119" t="str">
        <f t="shared" si="48"/>
        <v>-----</v>
      </c>
      <c r="F50" s="119" t="str">
        <f t="shared" si="48"/>
        <v>-----</v>
      </c>
      <c r="G50" s="119" t="str">
        <f t="shared" si="48"/>
        <v>-----</v>
      </c>
      <c r="H50" s="119" t="str">
        <f t="shared" si="48"/>
        <v>-----</v>
      </c>
      <c r="I50" s="119" t="str">
        <f t="shared" si="48"/>
        <v>-----</v>
      </c>
      <c r="J50" s="119" t="str">
        <f t="shared" si="48"/>
        <v>-----</v>
      </c>
      <c r="K50" s="119" t="str">
        <f t="shared" si="48"/>
        <v>-----</v>
      </c>
      <c r="L50" s="119" t="str">
        <f t="shared" si="48"/>
        <v>-----</v>
      </c>
      <c r="M50" s="119" t="str">
        <f t="shared" si="48"/>
        <v>-----</v>
      </c>
      <c r="N50" s="119" t="str">
        <f t="shared" si="48"/>
        <v>-----</v>
      </c>
      <c r="O50" s="119" t="str">
        <f t="shared" si="48"/>
        <v>-----</v>
      </c>
      <c r="P50" s="119" t="str">
        <f t="shared" si="48"/>
        <v>-----</v>
      </c>
      <c r="Q50" s="119" t="str">
        <f t="shared" si="48"/>
        <v>-----</v>
      </c>
      <c r="R50" s="119" t="str">
        <f t="shared" si="48"/>
        <v>-----</v>
      </c>
      <c r="S50" s="119" t="str">
        <f t="shared" si="48"/>
        <v>-----</v>
      </c>
      <c r="T50" s="119" t="str">
        <f t="shared" si="48"/>
        <v>-----</v>
      </c>
      <c r="U50" s="119" t="str">
        <f t="shared" si="48"/>
        <v>-----</v>
      </c>
      <c r="V50" s="119" t="str">
        <f t="shared" si="48"/>
        <v>-----</v>
      </c>
      <c r="W50" s="119" t="str">
        <f t="shared" si="48"/>
        <v>-----</v>
      </c>
      <c r="X50" s="119" t="str">
        <f t="shared" si="48"/>
        <v>-----</v>
      </c>
      <c r="Y50" s="119" t="str">
        <f t="shared" si="48"/>
        <v>-----</v>
      </c>
      <c r="Z50" s="119" t="str">
        <f t="shared" si="48"/>
        <v>-----</v>
      </c>
      <c r="AA50" s="119" t="str">
        <f t="shared" si="48"/>
        <v>-----</v>
      </c>
      <c r="AB50" s="119" t="str">
        <f t="shared" si="48"/>
        <v>-----</v>
      </c>
      <c r="AC50" s="126" t="str">
        <f t="shared" si="48"/>
        <v>-----</v>
      </c>
      <c r="AD50" s="126" t="str">
        <f t="shared" ref="AD50:AY50" si="50">AC50</f>
        <v>-----</v>
      </c>
      <c r="AE50" s="126" t="str">
        <f t="shared" si="50"/>
        <v>-----</v>
      </c>
      <c r="AF50" s="126" t="str">
        <f t="shared" si="50"/>
        <v>-----</v>
      </c>
      <c r="AG50" s="126" t="str">
        <f t="shared" si="50"/>
        <v>-----</v>
      </c>
      <c r="AH50" s="126" t="str">
        <f t="shared" si="50"/>
        <v>-----</v>
      </c>
      <c r="AI50" s="126" t="str">
        <f t="shared" si="50"/>
        <v>-----</v>
      </c>
      <c r="AJ50" s="126" t="str">
        <f t="shared" si="50"/>
        <v>-----</v>
      </c>
      <c r="AK50" s="126" t="str">
        <f t="shared" si="50"/>
        <v>-----</v>
      </c>
      <c r="AL50" s="126" t="str">
        <f t="shared" si="50"/>
        <v>-----</v>
      </c>
      <c r="AM50" s="126" t="str">
        <f t="shared" si="50"/>
        <v>-----</v>
      </c>
      <c r="AN50" s="126" t="str">
        <f t="shared" si="50"/>
        <v>-----</v>
      </c>
      <c r="AO50" s="126" t="str">
        <f t="shared" si="50"/>
        <v>-----</v>
      </c>
      <c r="AP50" s="126" t="str">
        <f t="shared" si="50"/>
        <v>-----</v>
      </c>
      <c r="AQ50" s="126" t="str">
        <f t="shared" si="50"/>
        <v>-----</v>
      </c>
      <c r="AR50" s="126" t="str">
        <f t="shared" si="50"/>
        <v>-----</v>
      </c>
      <c r="AS50" s="126" t="str">
        <f t="shared" si="50"/>
        <v>-----</v>
      </c>
      <c r="AT50" s="126" t="str">
        <f t="shared" si="50"/>
        <v>-----</v>
      </c>
      <c r="AU50" s="126" t="str">
        <f t="shared" si="50"/>
        <v>-----</v>
      </c>
      <c r="AV50" s="126" t="str">
        <f t="shared" si="50"/>
        <v>-----</v>
      </c>
      <c r="AW50" s="126" t="str">
        <f t="shared" si="50"/>
        <v>-----</v>
      </c>
      <c r="AX50" s="126" t="str">
        <f t="shared" si="50"/>
        <v>-----</v>
      </c>
      <c r="AY50" s="126" t="str">
        <f t="shared" si="50"/>
        <v>-----</v>
      </c>
    </row>
    <row r="51" spans="1:51">
      <c r="A51" s="3" t="s">
        <v>170</v>
      </c>
      <c r="B51" s="47"/>
      <c r="C51" s="301" t="s">
        <v>166</v>
      </c>
      <c r="D51" s="119" t="str">
        <f t="shared" si="48"/>
        <v>-----</v>
      </c>
      <c r="E51" s="119" t="str">
        <f t="shared" si="48"/>
        <v>-----</v>
      </c>
      <c r="F51" s="119" t="str">
        <f t="shared" si="48"/>
        <v>-----</v>
      </c>
      <c r="G51" s="119" t="str">
        <f t="shared" si="48"/>
        <v>-----</v>
      </c>
      <c r="H51" s="119" t="str">
        <f t="shared" si="48"/>
        <v>-----</v>
      </c>
      <c r="I51" s="119" t="str">
        <f t="shared" si="48"/>
        <v>-----</v>
      </c>
      <c r="J51" s="119" t="str">
        <f t="shared" si="48"/>
        <v>-----</v>
      </c>
      <c r="K51" s="119" t="str">
        <f t="shared" si="48"/>
        <v>-----</v>
      </c>
      <c r="L51" s="119" t="str">
        <f t="shared" si="48"/>
        <v>-----</v>
      </c>
      <c r="M51" s="119" t="str">
        <f t="shared" si="48"/>
        <v>-----</v>
      </c>
      <c r="N51" s="119" t="str">
        <f t="shared" si="48"/>
        <v>-----</v>
      </c>
      <c r="O51" s="119" t="str">
        <f t="shared" si="48"/>
        <v>-----</v>
      </c>
      <c r="P51" s="119" t="str">
        <f t="shared" si="48"/>
        <v>-----</v>
      </c>
      <c r="Q51" s="119" t="str">
        <f t="shared" si="48"/>
        <v>-----</v>
      </c>
      <c r="R51" s="119" t="str">
        <f t="shared" si="48"/>
        <v>-----</v>
      </c>
      <c r="S51" s="119" t="str">
        <f t="shared" si="48"/>
        <v>-----</v>
      </c>
      <c r="T51" s="119" t="str">
        <f t="shared" si="48"/>
        <v>-----</v>
      </c>
      <c r="U51" s="119" t="str">
        <f t="shared" si="48"/>
        <v>-----</v>
      </c>
      <c r="V51" s="119" t="str">
        <f t="shared" si="48"/>
        <v>-----</v>
      </c>
      <c r="W51" s="119" t="str">
        <f t="shared" si="48"/>
        <v>-----</v>
      </c>
      <c r="X51" s="119" t="str">
        <f t="shared" si="48"/>
        <v>-----</v>
      </c>
      <c r="Y51" s="119" t="str">
        <f t="shared" si="48"/>
        <v>-----</v>
      </c>
      <c r="Z51" s="119" t="str">
        <f t="shared" si="48"/>
        <v>-----</v>
      </c>
      <c r="AA51" s="119" t="str">
        <f t="shared" si="48"/>
        <v>-----</v>
      </c>
      <c r="AB51" s="119" t="str">
        <f t="shared" si="48"/>
        <v>-----</v>
      </c>
      <c r="AC51" s="126" t="str">
        <f t="shared" si="48"/>
        <v>-----</v>
      </c>
      <c r="AD51" s="126" t="str">
        <f t="shared" ref="AD51:AY51" si="51">AC51</f>
        <v>-----</v>
      </c>
      <c r="AE51" s="126" t="str">
        <f t="shared" si="51"/>
        <v>-----</v>
      </c>
      <c r="AF51" s="126" t="str">
        <f t="shared" si="51"/>
        <v>-----</v>
      </c>
      <c r="AG51" s="126" t="str">
        <f t="shared" si="51"/>
        <v>-----</v>
      </c>
      <c r="AH51" s="126" t="str">
        <f t="shared" si="51"/>
        <v>-----</v>
      </c>
      <c r="AI51" s="126" t="str">
        <f t="shared" si="51"/>
        <v>-----</v>
      </c>
      <c r="AJ51" s="126" t="str">
        <f t="shared" si="51"/>
        <v>-----</v>
      </c>
      <c r="AK51" s="126" t="str">
        <f t="shared" si="51"/>
        <v>-----</v>
      </c>
      <c r="AL51" s="126" t="str">
        <f t="shared" si="51"/>
        <v>-----</v>
      </c>
      <c r="AM51" s="126" t="str">
        <f t="shared" si="51"/>
        <v>-----</v>
      </c>
      <c r="AN51" s="126" t="str">
        <f t="shared" si="51"/>
        <v>-----</v>
      </c>
      <c r="AO51" s="126" t="str">
        <f t="shared" si="51"/>
        <v>-----</v>
      </c>
      <c r="AP51" s="126" t="str">
        <f t="shared" si="51"/>
        <v>-----</v>
      </c>
      <c r="AQ51" s="126" t="str">
        <f t="shared" si="51"/>
        <v>-----</v>
      </c>
      <c r="AR51" s="126" t="str">
        <f t="shared" si="51"/>
        <v>-----</v>
      </c>
      <c r="AS51" s="126" t="str">
        <f t="shared" si="51"/>
        <v>-----</v>
      </c>
      <c r="AT51" s="126" t="str">
        <f t="shared" si="51"/>
        <v>-----</v>
      </c>
      <c r="AU51" s="126" t="str">
        <f t="shared" si="51"/>
        <v>-----</v>
      </c>
      <c r="AV51" s="126" t="str">
        <f t="shared" si="51"/>
        <v>-----</v>
      </c>
      <c r="AW51" s="126" t="str">
        <f t="shared" si="51"/>
        <v>-----</v>
      </c>
      <c r="AX51" s="126" t="str">
        <f t="shared" si="51"/>
        <v>-----</v>
      </c>
      <c r="AY51" s="126" t="str">
        <f t="shared" si="51"/>
        <v>-----</v>
      </c>
    </row>
    <row r="52" spans="1:51">
      <c r="A52" s="3" t="s">
        <v>171</v>
      </c>
      <c r="B52" s="4"/>
      <c r="C52" s="124" t="str">
        <f t="shared" ref="C52:AY52" si="52">ExpFeePIP</f>
        <v>enter</v>
      </c>
      <c r="D52" s="124" t="str">
        <f t="shared" si="52"/>
        <v>enter</v>
      </c>
      <c r="E52" s="124" t="str">
        <f t="shared" si="52"/>
        <v>enter</v>
      </c>
      <c r="F52" s="124" t="str">
        <f t="shared" si="52"/>
        <v>enter</v>
      </c>
      <c r="G52" s="124" t="str">
        <f t="shared" si="52"/>
        <v>enter</v>
      </c>
      <c r="H52" s="124" t="str">
        <f t="shared" si="52"/>
        <v>enter</v>
      </c>
      <c r="I52" s="124" t="str">
        <f t="shared" si="52"/>
        <v>enter</v>
      </c>
      <c r="J52" s="124" t="str">
        <f t="shared" si="52"/>
        <v>enter</v>
      </c>
      <c r="K52" s="124" t="str">
        <f t="shared" si="52"/>
        <v>enter</v>
      </c>
      <c r="L52" s="124" t="str">
        <f t="shared" si="52"/>
        <v>enter</v>
      </c>
      <c r="M52" s="124" t="str">
        <f t="shared" si="52"/>
        <v>enter</v>
      </c>
      <c r="N52" s="124" t="str">
        <f t="shared" si="52"/>
        <v>enter</v>
      </c>
      <c r="O52" s="124" t="str">
        <f t="shared" si="52"/>
        <v>enter</v>
      </c>
      <c r="P52" s="124" t="str">
        <f t="shared" si="52"/>
        <v>enter</v>
      </c>
      <c r="Q52" s="124" t="str">
        <f t="shared" si="52"/>
        <v>enter</v>
      </c>
      <c r="R52" s="124" t="str">
        <f t="shared" si="52"/>
        <v>enter</v>
      </c>
      <c r="S52" s="124" t="str">
        <f t="shared" si="52"/>
        <v>enter</v>
      </c>
      <c r="T52" s="124" t="str">
        <f t="shared" si="52"/>
        <v>enter</v>
      </c>
      <c r="U52" s="124" t="str">
        <f t="shared" si="52"/>
        <v>enter</v>
      </c>
      <c r="V52" s="124" t="str">
        <f t="shared" si="52"/>
        <v>enter</v>
      </c>
      <c r="W52" s="124" t="str">
        <f t="shared" si="52"/>
        <v>enter</v>
      </c>
      <c r="X52" s="124" t="str">
        <f t="shared" si="52"/>
        <v>enter</v>
      </c>
      <c r="Y52" s="124" t="str">
        <f t="shared" si="52"/>
        <v>enter</v>
      </c>
      <c r="Z52" s="124" t="str">
        <f t="shared" si="52"/>
        <v>enter</v>
      </c>
      <c r="AA52" s="124" t="str">
        <f t="shared" si="52"/>
        <v>enter</v>
      </c>
      <c r="AB52" s="124" t="str">
        <f t="shared" si="52"/>
        <v>enter</v>
      </c>
      <c r="AC52" s="155" t="str">
        <f t="shared" si="52"/>
        <v>enter</v>
      </c>
      <c r="AD52" s="155" t="str">
        <f t="shared" si="52"/>
        <v>enter</v>
      </c>
      <c r="AE52" s="155" t="str">
        <f t="shared" si="52"/>
        <v>enter</v>
      </c>
      <c r="AF52" s="155" t="str">
        <f t="shared" si="52"/>
        <v>enter</v>
      </c>
      <c r="AG52" s="155" t="str">
        <f t="shared" si="52"/>
        <v>enter</v>
      </c>
      <c r="AH52" s="155" t="str">
        <f t="shared" si="52"/>
        <v>enter</v>
      </c>
      <c r="AI52" s="155" t="str">
        <f t="shared" si="52"/>
        <v>enter</v>
      </c>
      <c r="AJ52" s="155" t="str">
        <f t="shared" si="52"/>
        <v>enter</v>
      </c>
      <c r="AK52" s="155" t="str">
        <f t="shared" si="52"/>
        <v>enter</v>
      </c>
      <c r="AL52" s="155" t="str">
        <f t="shared" si="52"/>
        <v>enter</v>
      </c>
      <c r="AM52" s="155" t="str">
        <f t="shared" si="52"/>
        <v>enter</v>
      </c>
      <c r="AN52" s="155" t="str">
        <f t="shared" si="52"/>
        <v>enter</v>
      </c>
      <c r="AO52" s="155" t="str">
        <f t="shared" si="52"/>
        <v>enter</v>
      </c>
      <c r="AP52" s="155" t="str">
        <f t="shared" si="52"/>
        <v>enter</v>
      </c>
      <c r="AQ52" s="155" t="str">
        <f t="shared" si="52"/>
        <v>enter</v>
      </c>
      <c r="AR52" s="155" t="str">
        <f t="shared" si="52"/>
        <v>enter</v>
      </c>
      <c r="AS52" s="155" t="str">
        <f t="shared" si="52"/>
        <v>enter</v>
      </c>
      <c r="AT52" s="155" t="str">
        <f t="shared" si="52"/>
        <v>enter</v>
      </c>
      <c r="AU52" s="155" t="str">
        <f t="shared" si="52"/>
        <v>enter</v>
      </c>
      <c r="AV52" s="155" t="str">
        <f t="shared" si="52"/>
        <v>enter</v>
      </c>
      <c r="AW52" s="155" t="str">
        <f t="shared" si="52"/>
        <v>enter</v>
      </c>
      <c r="AX52" s="155" t="str">
        <f t="shared" si="52"/>
        <v>enter</v>
      </c>
      <c r="AY52" s="155" t="str">
        <f t="shared" si="52"/>
        <v>enter</v>
      </c>
    </row>
    <row r="53" spans="1:51">
      <c r="A53" s="3" t="s">
        <v>170</v>
      </c>
      <c r="B53" s="4"/>
      <c r="C53" s="301" t="s">
        <v>166</v>
      </c>
      <c r="D53" s="119" t="str">
        <f t="shared" ref="D53:AC53" si="53">C53</f>
        <v>-----</v>
      </c>
      <c r="E53" s="119" t="str">
        <f t="shared" si="53"/>
        <v>-----</v>
      </c>
      <c r="F53" s="119" t="str">
        <f t="shared" si="53"/>
        <v>-----</v>
      </c>
      <c r="G53" s="119" t="str">
        <f t="shared" si="53"/>
        <v>-----</v>
      </c>
      <c r="H53" s="119" t="str">
        <f t="shared" si="53"/>
        <v>-----</v>
      </c>
      <c r="I53" s="119" t="str">
        <f t="shared" si="53"/>
        <v>-----</v>
      </c>
      <c r="J53" s="119" t="str">
        <f t="shared" si="53"/>
        <v>-----</v>
      </c>
      <c r="K53" s="119" t="str">
        <f t="shared" si="53"/>
        <v>-----</v>
      </c>
      <c r="L53" s="119" t="str">
        <f t="shared" si="53"/>
        <v>-----</v>
      </c>
      <c r="M53" s="119" t="str">
        <f t="shared" si="53"/>
        <v>-----</v>
      </c>
      <c r="N53" s="119" t="str">
        <f t="shared" si="53"/>
        <v>-----</v>
      </c>
      <c r="O53" s="119" t="str">
        <f t="shared" si="53"/>
        <v>-----</v>
      </c>
      <c r="P53" s="119" t="str">
        <f t="shared" si="53"/>
        <v>-----</v>
      </c>
      <c r="Q53" s="119" t="str">
        <f t="shared" si="53"/>
        <v>-----</v>
      </c>
      <c r="R53" s="119" t="str">
        <f t="shared" si="53"/>
        <v>-----</v>
      </c>
      <c r="S53" s="119" t="str">
        <f t="shared" si="53"/>
        <v>-----</v>
      </c>
      <c r="T53" s="119" t="str">
        <f t="shared" si="53"/>
        <v>-----</v>
      </c>
      <c r="U53" s="119" t="str">
        <f t="shared" si="53"/>
        <v>-----</v>
      </c>
      <c r="V53" s="119" t="str">
        <f t="shared" si="53"/>
        <v>-----</v>
      </c>
      <c r="W53" s="119" t="str">
        <f t="shared" si="53"/>
        <v>-----</v>
      </c>
      <c r="X53" s="119" t="str">
        <f t="shared" si="53"/>
        <v>-----</v>
      </c>
      <c r="Y53" s="119" t="str">
        <f t="shared" si="53"/>
        <v>-----</v>
      </c>
      <c r="Z53" s="119" t="str">
        <f t="shared" si="53"/>
        <v>-----</v>
      </c>
      <c r="AA53" s="119" t="str">
        <f t="shared" si="53"/>
        <v>-----</v>
      </c>
      <c r="AB53" s="119" t="str">
        <f t="shared" si="53"/>
        <v>-----</v>
      </c>
      <c r="AC53" s="126" t="str">
        <f t="shared" si="53"/>
        <v>-----</v>
      </c>
      <c r="AD53" s="126" t="str">
        <f t="shared" ref="AD53:AY53" si="54">AC53</f>
        <v>-----</v>
      </c>
      <c r="AE53" s="126" t="str">
        <f t="shared" si="54"/>
        <v>-----</v>
      </c>
      <c r="AF53" s="126" t="str">
        <f t="shared" si="54"/>
        <v>-----</v>
      </c>
      <c r="AG53" s="126" t="str">
        <f t="shared" si="54"/>
        <v>-----</v>
      </c>
      <c r="AH53" s="126" t="str">
        <f t="shared" si="54"/>
        <v>-----</v>
      </c>
      <c r="AI53" s="126" t="str">
        <f t="shared" si="54"/>
        <v>-----</v>
      </c>
      <c r="AJ53" s="126" t="str">
        <f t="shared" si="54"/>
        <v>-----</v>
      </c>
      <c r="AK53" s="126" t="str">
        <f t="shared" si="54"/>
        <v>-----</v>
      </c>
      <c r="AL53" s="126" t="str">
        <f t="shared" si="54"/>
        <v>-----</v>
      </c>
      <c r="AM53" s="126" t="str">
        <f t="shared" si="54"/>
        <v>-----</v>
      </c>
      <c r="AN53" s="126" t="str">
        <f t="shared" si="54"/>
        <v>-----</v>
      </c>
      <c r="AO53" s="126" t="str">
        <f t="shared" si="54"/>
        <v>-----</v>
      </c>
      <c r="AP53" s="126" t="str">
        <f t="shared" si="54"/>
        <v>-----</v>
      </c>
      <c r="AQ53" s="126" t="str">
        <f t="shared" si="54"/>
        <v>-----</v>
      </c>
      <c r="AR53" s="126" t="str">
        <f t="shared" si="54"/>
        <v>-----</v>
      </c>
      <c r="AS53" s="126" t="str">
        <f t="shared" si="54"/>
        <v>-----</v>
      </c>
      <c r="AT53" s="126" t="str">
        <f t="shared" si="54"/>
        <v>-----</v>
      </c>
      <c r="AU53" s="126" t="str">
        <f t="shared" si="54"/>
        <v>-----</v>
      </c>
      <c r="AV53" s="126" t="str">
        <f t="shared" si="54"/>
        <v>-----</v>
      </c>
      <c r="AW53" s="126" t="str">
        <f t="shared" si="54"/>
        <v>-----</v>
      </c>
      <c r="AX53" s="126" t="str">
        <f t="shared" si="54"/>
        <v>-----</v>
      </c>
      <c r="AY53" s="126" t="str">
        <f t="shared" si="54"/>
        <v>-----</v>
      </c>
    </row>
    <row r="54" spans="1:51">
      <c r="A54" s="11" t="s">
        <v>177</v>
      </c>
      <c r="B54" s="12"/>
      <c r="C54" s="38" t="e">
        <f t="shared" ref="C54:AC54" si="55">PRODUCT(PRODUCT(C44:C51)+C52,C53)</f>
        <v>#VALUE!</v>
      </c>
      <c r="D54" s="38" t="e">
        <f t="shared" si="55"/>
        <v>#VALUE!</v>
      </c>
      <c r="E54" s="38" t="e">
        <f t="shared" si="55"/>
        <v>#VALUE!</v>
      </c>
      <c r="F54" s="38" t="e">
        <f t="shared" si="55"/>
        <v>#VALUE!</v>
      </c>
      <c r="G54" s="38" t="e">
        <f t="shared" si="55"/>
        <v>#VALUE!</v>
      </c>
      <c r="H54" s="38" t="e">
        <f t="shared" si="55"/>
        <v>#VALUE!</v>
      </c>
      <c r="I54" s="38" t="e">
        <f t="shared" si="55"/>
        <v>#VALUE!</v>
      </c>
      <c r="J54" s="38" t="e">
        <f t="shared" si="55"/>
        <v>#VALUE!</v>
      </c>
      <c r="K54" s="38" t="e">
        <f t="shared" si="55"/>
        <v>#VALUE!</v>
      </c>
      <c r="L54" s="38" t="e">
        <f t="shared" si="55"/>
        <v>#VALUE!</v>
      </c>
      <c r="M54" s="38" t="e">
        <f t="shared" si="55"/>
        <v>#VALUE!</v>
      </c>
      <c r="N54" s="38" t="e">
        <f t="shared" si="55"/>
        <v>#VALUE!</v>
      </c>
      <c r="O54" s="38" t="e">
        <f t="shared" si="55"/>
        <v>#VALUE!</v>
      </c>
      <c r="P54" s="38" t="e">
        <f t="shared" si="55"/>
        <v>#VALUE!</v>
      </c>
      <c r="Q54" s="38" t="e">
        <f t="shared" si="55"/>
        <v>#VALUE!</v>
      </c>
      <c r="R54" s="38" t="e">
        <f t="shared" si="55"/>
        <v>#VALUE!</v>
      </c>
      <c r="S54" s="38" t="e">
        <f t="shared" si="55"/>
        <v>#VALUE!</v>
      </c>
      <c r="T54" s="38" t="e">
        <f t="shared" si="55"/>
        <v>#VALUE!</v>
      </c>
      <c r="U54" s="38" t="e">
        <f t="shared" si="55"/>
        <v>#VALUE!</v>
      </c>
      <c r="V54" s="38" t="e">
        <f t="shared" si="55"/>
        <v>#VALUE!</v>
      </c>
      <c r="W54" s="38" t="e">
        <f t="shared" si="55"/>
        <v>#VALUE!</v>
      </c>
      <c r="X54" s="38" t="e">
        <f t="shared" si="55"/>
        <v>#VALUE!</v>
      </c>
      <c r="Y54" s="38" t="e">
        <f t="shared" si="55"/>
        <v>#VALUE!</v>
      </c>
      <c r="Z54" s="38" t="e">
        <f t="shared" si="55"/>
        <v>#VALUE!</v>
      </c>
      <c r="AA54" s="38" t="e">
        <f t="shared" si="55"/>
        <v>#VALUE!</v>
      </c>
      <c r="AB54" s="38" t="e">
        <f t="shared" si="55"/>
        <v>#VALUE!</v>
      </c>
      <c r="AC54" s="39" t="e">
        <f t="shared" si="55"/>
        <v>#VALUE!</v>
      </c>
      <c r="AD54" s="39" t="e">
        <f t="shared" ref="AD54:AY54" si="56">PRODUCT(PRODUCT(AD44:AD51)+AD52,AD53)</f>
        <v>#VALUE!</v>
      </c>
      <c r="AE54" s="39" t="e">
        <f t="shared" si="56"/>
        <v>#VALUE!</v>
      </c>
      <c r="AF54" s="39" t="e">
        <f t="shared" si="56"/>
        <v>#VALUE!</v>
      </c>
      <c r="AG54" s="39" t="e">
        <f t="shared" si="56"/>
        <v>#VALUE!</v>
      </c>
      <c r="AH54" s="39" t="e">
        <f t="shared" si="56"/>
        <v>#VALUE!</v>
      </c>
      <c r="AI54" s="39" t="e">
        <f t="shared" si="56"/>
        <v>#VALUE!</v>
      </c>
      <c r="AJ54" s="39" t="e">
        <f t="shared" si="56"/>
        <v>#VALUE!</v>
      </c>
      <c r="AK54" s="39" t="e">
        <f t="shared" si="56"/>
        <v>#VALUE!</v>
      </c>
      <c r="AL54" s="39" t="e">
        <f t="shared" si="56"/>
        <v>#VALUE!</v>
      </c>
      <c r="AM54" s="39" t="e">
        <f t="shared" si="56"/>
        <v>#VALUE!</v>
      </c>
      <c r="AN54" s="39" t="e">
        <f t="shared" si="56"/>
        <v>#VALUE!</v>
      </c>
      <c r="AO54" s="39" t="e">
        <f t="shared" si="56"/>
        <v>#VALUE!</v>
      </c>
      <c r="AP54" s="39" t="e">
        <f t="shared" si="56"/>
        <v>#VALUE!</v>
      </c>
      <c r="AQ54" s="39" t="e">
        <f t="shared" si="56"/>
        <v>#VALUE!</v>
      </c>
      <c r="AR54" s="39" t="e">
        <f t="shared" si="56"/>
        <v>#VALUE!</v>
      </c>
      <c r="AS54" s="39" t="e">
        <f t="shared" si="56"/>
        <v>#VALUE!</v>
      </c>
      <c r="AT54" s="39" t="e">
        <f t="shared" si="56"/>
        <v>#VALUE!</v>
      </c>
      <c r="AU54" s="39" t="e">
        <f t="shared" si="56"/>
        <v>#VALUE!</v>
      </c>
      <c r="AV54" s="39" t="e">
        <f t="shared" si="56"/>
        <v>#VALUE!</v>
      </c>
      <c r="AW54" s="39" t="e">
        <f t="shared" si="56"/>
        <v>#VALUE!</v>
      </c>
      <c r="AX54" s="39" t="e">
        <f t="shared" si="56"/>
        <v>#VALUE!</v>
      </c>
      <c r="AY54" s="39" t="e">
        <f t="shared" si="56"/>
        <v>#VALUE!</v>
      </c>
    </row>
    <row r="55" spans="1:51" ht="16.2" thickBot="1">
      <c r="A55" s="13" t="s">
        <v>178</v>
      </c>
      <c r="B55" s="4"/>
      <c r="C55" s="303">
        <v>0</v>
      </c>
      <c r="D55" s="151">
        <f>C55</f>
        <v>0</v>
      </c>
      <c r="E55" s="77">
        <f t="shared" ref="E55:AY55" si="57">$D55</f>
        <v>0</v>
      </c>
      <c r="F55" s="77">
        <f t="shared" si="57"/>
        <v>0</v>
      </c>
      <c r="G55" s="77">
        <f t="shared" si="57"/>
        <v>0</v>
      </c>
      <c r="H55" s="77">
        <f t="shared" si="57"/>
        <v>0</v>
      </c>
      <c r="I55" s="77">
        <f t="shared" si="57"/>
        <v>0</v>
      </c>
      <c r="J55" s="77">
        <f t="shared" si="57"/>
        <v>0</v>
      </c>
      <c r="K55" s="77">
        <f t="shared" si="57"/>
        <v>0</v>
      </c>
      <c r="L55" s="77">
        <f t="shared" si="57"/>
        <v>0</v>
      </c>
      <c r="M55" s="77">
        <f t="shared" si="57"/>
        <v>0</v>
      </c>
      <c r="N55" s="77">
        <f t="shared" si="57"/>
        <v>0</v>
      </c>
      <c r="O55" s="77">
        <f t="shared" si="57"/>
        <v>0</v>
      </c>
      <c r="P55" s="77">
        <f t="shared" si="57"/>
        <v>0</v>
      </c>
      <c r="Q55" s="77">
        <f t="shared" si="57"/>
        <v>0</v>
      </c>
      <c r="R55" s="77">
        <f t="shared" si="57"/>
        <v>0</v>
      </c>
      <c r="S55" s="77">
        <f t="shared" si="57"/>
        <v>0</v>
      </c>
      <c r="T55" s="77">
        <f t="shared" si="57"/>
        <v>0</v>
      </c>
      <c r="U55" s="77">
        <f t="shared" si="57"/>
        <v>0</v>
      </c>
      <c r="V55" s="77">
        <f t="shared" si="57"/>
        <v>0</v>
      </c>
      <c r="W55" s="77">
        <f t="shared" si="57"/>
        <v>0</v>
      </c>
      <c r="X55" s="77">
        <f t="shared" si="57"/>
        <v>0</v>
      </c>
      <c r="Y55" s="77">
        <f t="shared" si="57"/>
        <v>0</v>
      </c>
      <c r="Z55" s="77">
        <f t="shared" si="57"/>
        <v>0</v>
      </c>
      <c r="AA55" s="77">
        <f t="shared" si="57"/>
        <v>0</v>
      </c>
      <c r="AB55" s="77">
        <f t="shared" si="57"/>
        <v>0</v>
      </c>
      <c r="AC55" s="130">
        <f t="shared" si="57"/>
        <v>0</v>
      </c>
      <c r="AD55" s="130">
        <f t="shared" si="57"/>
        <v>0</v>
      </c>
      <c r="AE55" s="130">
        <f t="shared" si="57"/>
        <v>0</v>
      </c>
      <c r="AF55" s="130">
        <f t="shared" si="57"/>
        <v>0</v>
      </c>
      <c r="AG55" s="130">
        <f t="shared" si="57"/>
        <v>0</v>
      </c>
      <c r="AH55" s="130">
        <f t="shared" si="57"/>
        <v>0</v>
      </c>
      <c r="AI55" s="130">
        <f t="shared" si="57"/>
        <v>0</v>
      </c>
      <c r="AJ55" s="130">
        <f t="shared" si="57"/>
        <v>0</v>
      </c>
      <c r="AK55" s="130">
        <f t="shared" si="57"/>
        <v>0</v>
      </c>
      <c r="AL55" s="130">
        <f t="shared" si="57"/>
        <v>0</v>
      </c>
      <c r="AM55" s="130">
        <f t="shared" si="57"/>
        <v>0</v>
      </c>
      <c r="AN55" s="130">
        <f t="shared" si="57"/>
        <v>0</v>
      </c>
      <c r="AO55" s="130">
        <f t="shared" si="57"/>
        <v>0</v>
      </c>
      <c r="AP55" s="130">
        <f t="shared" si="57"/>
        <v>0</v>
      </c>
      <c r="AQ55" s="130">
        <f t="shared" si="57"/>
        <v>0</v>
      </c>
      <c r="AR55" s="130">
        <f t="shared" si="57"/>
        <v>0</v>
      </c>
      <c r="AS55" s="130">
        <f t="shared" si="57"/>
        <v>0</v>
      </c>
      <c r="AT55" s="130">
        <f t="shared" si="57"/>
        <v>0</v>
      </c>
      <c r="AU55" s="130">
        <f t="shared" si="57"/>
        <v>0</v>
      </c>
      <c r="AV55" s="130">
        <f t="shared" si="57"/>
        <v>0</v>
      </c>
      <c r="AW55" s="130">
        <f t="shared" si="57"/>
        <v>0</v>
      </c>
      <c r="AX55" s="130">
        <f t="shared" si="57"/>
        <v>0</v>
      </c>
      <c r="AY55" s="130">
        <f t="shared" si="57"/>
        <v>0</v>
      </c>
    </row>
    <row r="56" spans="1:51" ht="16.2" thickTop="1">
      <c r="A56" s="52" t="s">
        <v>173</v>
      </c>
      <c r="B56" s="6"/>
      <c r="C56" s="78" t="str">
        <f t="shared" ref="C56:AY56" si="58">"BaseRateUML_" &amp; TEXT(C$17,"00")</f>
        <v>BaseRateUML_101</v>
      </c>
      <c r="D56" s="78" t="str">
        <f t="shared" si="58"/>
        <v>BaseRateUML_102</v>
      </c>
      <c r="E56" s="78" t="str">
        <f t="shared" si="58"/>
        <v>BaseRateUML_103</v>
      </c>
      <c r="F56" s="78" t="str">
        <f t="shared" si="58"/>
        <v>BaseRateUML_104</v>
      </c>
      <c r="G56" s="78" t="str">
        <f t="shared" si="58"/>
        <v>BaseRateUML_105</v>
      </c>
      <c r="H56" s="78" t="str">
        <f t="shared" si="58"/>
        <v>BaseRateUML_106</v>
      </c>
      <c r="I56" s="78" t="str">
        <f t="shared" si="58"/>
        <v>BaseRateUML_107</v>
      </c>
      <c r="J56" s="78" t="str">
        <f t="shared" si="58"/>
        <v>BaseRateUML_108</v>
      </c>
      <c r="K56" s="78" t="str">
        <f t="shared" si="58"/>
        <v>BaseRateUML_109</v>
      </c>
      <c r="L56" s="78" t="str">
        <f t="shared" si="58"/>
        <v>BaseRateUML_110</v>
      </c>
      <c r="M56" s="78" t="str">
        <f t="shared" si="58"/>
        <v>BaseRateUML_111</v>
      </c>
      <c r="N56" s="78" t="str">
        <f t="shared" si="58"/>
        <v>BaseRateUML_112</v>
      </c>
      <c r="O56" s="78" t="str">
        <f t="shared" si="58"/>
        <v>BaseRateUML_113</v>
      </c>
      <c r="P56" s="78" t="str">
        <f t="shared" si="58"/>
        <v>BaseRateUML_114</v>
      </c>
      <c r="Q56" s="78" t="str">
        <f t="shared" si="58"/>
        <v>BaseRateUML_115</v>
      </c>
      <c r="R56" s="78" t="str">
        <f t="shared" si="58"/>
        <v>BaseRateUML_116</v>
      </c>
      <c r="S56" s="78" t="str">
        <f t="shared" si="58"/>
        <v>BaseRateUML_117</v>
      </c>
      <c r="T56" s="78" t="str">
        <f t="shared" si="58"/>
        <v>BaseRateUML_118</v>
      </c>
      <c r="U56" s="78" t="str">
        <f t="shared" si="58"/>
        <v>BaseRateUML_119</v>
      </c>
      <c r="V56" s="78" t="str">
        <f t="shared" si="58"/>
        <v>BaseRateUML_120</v>
      </c>
      <c r="W56" s="78" t="str">
        <f t="shared" si="58"/>
        <v>BaseRateUML_121</v>
      </c>
      <c r="X56" s="78" t="str">
        <f t="shared" si="58"/>
        <v>BaseRateUML_122</v>
      </c>
      <c r="Y56" s="78" t="str">
        <f t="shared" si="58"/>
        <v>BaseRateUML_123</v>
      </c>
      <c r="Z56" s="78" t="str">
        <f t="shared" si="58"/>
        <v>BaseRateUML_124</v>
      </c>
      <c r="AA56" s="78" t="str">
        <f t="shared" si="58"/>
        <v>BaseRateUML_125</v>
      </c>
      <c r="AB56" s="78" t="str">
        <f t="shared" si="58"/>
        <v>BaseRateUML_126</v>
      </c>
      <c r="AC56" s="131" t="str">
        <f t="shared" si="58"/>
        <v>BaseRateUML_127</v>
      </c>
      <c r="AD56" s="131" t="str">
        <f t="shared" si="58"/>
        <v>BaseRateUML_128</v>
      </c>
      <c r="AE56" s="131" t="str">
        <f t="shared" si="58"/>
        <v>BaseRateUML_129</v>
      </c>
      <c r="AF56" s="131" t="str">
        <f t="shared" si="58"/>
        <v>BaseRateUML_130</v>
      </c>
      <c r="AG56" s="131" t="str">
        <f t="shared" si="58"/>
        <v>BaseRateUML_131</v>
      </c>
      <c r="AH56" s="131" t="str">
        <f t="shared" si="58"/>
        <v>BaseRateUML_132</v>
      </c>
      <c r="AI56" s="131" t="str">
        <f t="shared" si="58"/>
        <v>BaseRateUML_133</v>
      </c>
      <c r="AJ56" s="131" t="str">
        <f t="shared" si="58"/>
        <v>BaseRateUML_134</v>
      </c>
      <c r="AK56" s="131" t="str">
        <f t="shared" si="58"/>
        <v>BaseRateUML_135</v>
      </c>
      <c r="AL56" s="131" t="str">
        <f t="shared" si="58"/>
        <v>BaseRateUML_136</v>
      </c>
      <c r="AM56" s="131" t="str">
        <f t="shared" si="58"/>
        <v>BaseRateUML_137</v>
      </c>
      <c r="AN56" s="131" t="str">
        <f t="shared" si="58"/>
        <v>BaseRateUML_138</v>
      </c>
      <c r="AO56" s="131" t="str">
        <f t="shared" si="58"/>
        <v>BaseRateUML_139</v>
      </c>
      <c r="AP56" s="131" t="str">
        <f t="shared" si="58"/>
        <v>BaseRateUML_140</v>
      </c>
      <c r="AQ56" s="131" t="str">
        <f t="shared" si="58"/>
        <v>BaseRateUML_141</v>
      </c>
      <c r="AR56" s="131" t="str">
        <f t="shared" si="58"/>
        <v>BaseRateUML_142</v>
      </c>
      <c r="AS56" s="131" t="str">
        <f t="shared" si="58"/>
        <v>BaseRateUML_143</v>
      </c>
      <c r="AT56" s="131" t="str">
        <f t="shared" si="58"/>
        <v>BaseRateUML_144</v>
      </c>
      <c r="AU56" s="131" t="str">
        <f t="shared" si="58"/>
        <v>BaseRateUML_145</v>
      </c>
      <c r="AV56" s="131" t="str">
        <f t="shared" si="58"/>
        <v>BaseRateUML_146</v>
      </c>
      <c r="AW56" s="131" t="str">
        <f t="shared" si="58"/>
        <v>BaseRateUML_147</v>
      </c>
      <c r="AX56" s="131" t="str">
        <f t="shared" si="58"/>
        <v>BaseRateUML_148</v>
      </c>
      <c r="AY56" s="131" t="str">
        <f t="shared" si="58"/>
        <v>BaseRateUML_149</v>
      </c>
    </row>
    <row r="57" spans="1:51">
      <c r="A57" s="21" t="s">
        <v>179</v>
      </c>
      <c r="B57" s="4"/>
      <c r="C57" s="124" t="str">
        <f>'Example 1A'!C57</f>
        <v xml:space="preserve">enter   </v>
      </c>
      <c r="D57" s="124" t="str">
        <f>'Example 1A'!D57</f>
        <v xml:space="preserve">enter   </v>
      </c>
      <c r="E57" s="124" t="str">
        <f>'Example 1A'!E57</f>
        <v xml:space="preserve">enter   </v>
      </c>
      <c r="F57" s="124" t="str">
        <f>'Example 1A'!F57</f>
        <v xml:space="preserve">enter   </v>
      </c>
      <c r="G57" s="124" t="str">
        <f>'Example 1A'!G57</f>
        <v xml:space="preserve">enter   </v>
      </c>
      <c r="H57" s="124" t="str">
        <f>'Example 1A'!H57</f>
        <v xml:space="preserve">enter   </v>
      </c>
      <c r="I57" s="124" t="str">
        <f>'Example 1A'!I57</f>
        <v xml:space="preserve">enter   </v>
      </c>
      <c r="J57" s="124" t="str">
        <f>'Example 1A'!J57</f>
        <v xml:space="preserve">enter   </v>
      </c>
      <c r="K57" s="124" t="str">
        <f>'Example 1A'!K57</f>
        <v xml:space="preserve">enter   </v>
      </c>
      <c r="L57" s="124" t="str">
        <f>'Example 1A'!L57</f>
        <v xml:space="preserve">enter   </v>
      </c>
      <c r="M57" s="124" t="str">
        <f>'Example 1A'!M57</f>
        <v xml:space="preserve">enter   </v>
      </c>
      <c r="N57" s="124" t="str">
        <f>'Example 1A'!N57</f>
        <v xml:space="preserve">enter   </v>
      </c>
      <c r="O57" s="124" t="str">
        <f>'Example 1A'!O57</f>
        <v xml:space="preserve">enter   </v>
      </c>
      <c r="P57" s="124" t="str">
        <f>'Example 1A'!P57</f>
        <v xml:space="preserve">enter   </v>
      </c>
      <c r="Q57" s="124" t="str">
        <f>'Example 1A'!Q57</f>
        <v xml:space="preserve">enter   </v>
      </c>
      <c r="R57" s="124" t="str">
        <f>'Example 1A'!R57</f>
        <v xml:space="preserve">enter   </v>
      </c>
      <c r="S57" s="124" t="str">
        <f>'Example 1A'!S57</f>
        <v xml:space="preserve">enter   </v>
      </c>
      <c r="T57" s="124" t="str">
        <f>'Example 1A'!T57</f>
        <v xml:space="preserve">enter   </v>
      </c>
      <c r="U57" s="124" t="str">
        <f>'Example 1A'!U57</f>
        <v xml:space="preserve">enter   </v>
      </c>
      <c r="V57" s="124" t="str">
        <f>'Example 1A'!V57</f>
        <v xml:space="preserve">enter   </v>
      </c>
      <c r="W57" s="124" t="str">
        <f>'Example 1A'!W57</f>
        <v xml:space="preserve">enter   </v>
      </c>
      <c r="X57" s="124" t="str">
        <f>'Example 1A'!X57</f>
        <v xml:space="preserve">enter   </v>
      </c>
      <c r="Y57" s="124" t="str">
        <f>'Example 1A'!Y57</f>
        <v xml:space="preserve">enter   </v>
      </c>
      <c r="Z57" s="124" t="str">
        <f>'Example 1A'!Z57</f>
        <v xml:space="preserve">enter   </v>
      </c>
      <c r="AA57" s="124" t="str">
        <f>'Example 1A'!AA57</f>
        <v xml:space="preserve">enter   </v>
      </c>
      <c r="AB57" s="124" t="str">
        <f>'Example 1A'!AB57</f>
        <v xml:space="preserve">enter   </v>
      </c>
      <c r="AC57" s="124" t="str">
        <f>'Example 1A'!AC57</f>
        <v xml:space="preserve">enter   </v>
      </c>
      <c r="AD57" s="124" t="str">
        <f>'Example 1A'!AD57</f>
        <v xml:space="preserve">enter   </v>
      </c>
      <c r="AE57" s="124" t="str">
        <f>'Example 1A'!AE57</f>
        <v xml:space="preserve">enter   </v>
      </c>
      <c r="AF57" s="124" t="str">
        <f>'Example 1A'!AF57</f>
        <v xml:space="preserve">enter   </v>
      </c>
      <c r="AG57" s="124" t="str">
        <f>'Example 1A'!AG57</f>
        <v xml:space="preserve">enter   </v>
      </c>
      <c r="AH57" s="124" t="str">
        <f>'Example 1A'!AH57</f>
        <v xml:space="preserve">enter   </v>
      </c>
      <c r="AI57" s="124" t="str">
        <f>'Example 1A'!AI57</f>
        <v xml:space="preserve">enter   </v>
      </c>
      <c r="AJ57" s="124" t="str">
        <f>'Example 1A'!AJ57</f>
        <v xml:space="preserve">enter   </v>
      </c>
      <c r="AK57" s="124" t="str">
        <f>'Example 1A'!AK57</f>
        <v xml:space="preserve">enter   </v>
      </c>
      <c r="AL57" s="124" t="str">
        <f>'Example 1A'!AL57</f>
        <v xml:space="preserve">enter   </v>
      </c>
      <c r="AM57" s="124" t="str">
        <f>'Example 1A'!AM57</f>
        <v xml:space="preserve">enter   </v>
      </c>
      <c r="AN57" s="124" t="str">
        <f>'Example 1A'!AN57</f>
        <v xml:space="preserve">enter   </v>
      </c>
      <c r="AO57" s="124" t="str">
        <f>'Example 1A'!AO57</f>
        <v xml:space="preserve">enter   </v>
      </c>
      <c r="AP57" s="124" t="str">
        <f>'Example 1A'!AP57</f>
        <v xml:space="preserve">enter   </v>
      </c>
      <c r="AQ57" s="124" t="str">
        <f>'Example 1A'!AQ57</f>
        <v xml:space="preserve">enter   </v>
      </c>
      <c r="AR57" s="124" t="str">
        <f>'Example 1A'!AR57</f>
        <v xml:space="preserve">enter   </v>
      </c>
      <c r="AS57" s="124" t="str">
        <f>'Example 1A'!AS57</f>
        <v xml:space="preserve">enter   </v>
      </c>
      <c r="AT57" s="124" t="str">
        <f>'Example 1A'!AT57</f>
        <v xml:space="preserve">enter   </v>
      </c>
      <c r="AU57" s="124" t="str">
        <f>'Example 1A'!AU57</f>
        <v xml:space="preserve">enter   </v>
      </c>
      <c r="AV57" s="124" t="str">
        <f>'Example 1A'!AV57</f>
        <v xml:space="preserve">enter   </v>
      </c>
      <c r="AW57" s="124" t="str">
        <f>'Example 1A'!AW57</f>
        <v xml:space="preserve">enter   </v>
      </c>
      <c r="AX57" s="124" t="str">
        <f>'Example 1A'!AX57</f>
        <v xml:space="preserve">enter   </v>
      </c>
      <c r="AY57" s="124" t="str">
        <f>'Example 1A'!AY57</f>
        <v xml:space="preserve">enter   </v>
      </c>
    </row>
    <row r="58" spans="1:51">
      <c r="A58" s="13" t="s">
        <v>180</v>
      </c>
      <c r="B58" s="4"/>
      <c r="C58" s="301" t="s">
        <v>166</v>
      </c>
      <c r="D58" s="119" t="str">
        <f t="shared" ref="D58:AC59" si="59">C58</f>
        <v>-----</v>
      </c>
      <c r="E58" s="119" t="str">
        <f t="shared" si="59"/>
        <v>-----</v>
      </c>
      <c r="F58" s="119" t="str">
        <f t="shared" si="59"/>
        <v>-----</v>
      </c>
      <c r="G58" s="119" t="str">
        <f t="shared" si="59"/>
        <v>-----</v>
      </c>
      <c r="H58" s="119" t="str">
        <f t="shared" si="59"/>
        <v>-----</v>
      </c>
      <c r="I58" s="119" t="str">
        <f t="shared" si="59"/>
        <v>-----</v>
      </c>
      <c r="J58" s="119" t="str">
        <f t="shared" si="59"/>
        <v>-----</v>
      </c>
      <c r="K58" s="119" t="str">
        <f t="shared" si="59"/>
        <v>-----</v>
      </c>
      <c r="L58" s="119" t="str">
        <f t="shared" si="59"/>
        <v>-----</v>
      </c>
      <c r="M58" s="119" t="str">
        <f t="shared" si="59"/>
        <v>-----</v>
      </c>
      <c r="N58" s="119" t="str">
        <f t="shared" si="59"/>
        <v>-----</v>
      </c>
      <c r="O58" s="119" t="str">
        <f t="shared" si="59"/>
        <v>-----</v>
      </c>
      <c r="P58" s="119" t="str">
        <f t="shared" si="59"/>
        <v>-----</v>
      </c>
      <c r="Q58" s="119" t="str">
        <f t="shared" si="59"/>
        <v>-----</v>
      </c>
      <c r="R58" s="119" t="str">
        <f t="shared" si="59"/>
        <v>-----</v>
      </c>
      <c r="S58" s="119" t="str">
        <f t="shared" si="59"/>
        <v>-----</v>
      </c>
      <c r="T58" s="119" t="str">
        <f t="shared" si="59"/>
        <v>-----</v>
      </c>
      <c r="U58" s="119" t="str">
        <f t="shared" si="59"/>
        <v>-----</v>
      </c>
      <c r="V58" s="119" t="str">
        <f t="shared" si="59"/>
        <v>-----</v>
      </c>
      <c r="W58" s="119" t="str">
        <f t="shared" si="59"/>
        <v>-----</v>
      </c>
      <c r="X58" s="119" t="str">
        <f t="shared" si="59"/>
        <v>-----</v>
      </c>
      <c r="Y58" s="119" t="str">
        <f t="shared" si="59"/>
        <v>-----</v>
      </c>
      <c r="Z58" s="119" t="str">
        <f t="shared" si="59"/>
        <v>-----</v>
      </c>
      <c r="AA58" s="119" t="str">
        <f t="shared" si="59"/>
        <v>-----</v>
      </c>
      <c r="AB58" s="119" t="str">
        <f t="shared" si="59"/>
        <v>-----</v>
      </c>
      <c r="AC58" s="126" t="str">
        <f t="shared" si="59"/>
        <v>-----</v>
      </c>
      <c r="AD58" s="126" t="str">
        <f t="shared" ref="AD58:AY58" si="60">AC58</f>
        <v>-----</v>
      </c>
      <c r="AE58" s="126" t="str">
        <f t="shared" si="60"/>
        <v>-----</v>
      </c>
      <c r="AF58" s="126" t="str">
        <f t="shared" si="60"/>
        <v>-----</v>
      </c>
      <c r="AG58" s="126" t="str">
        <f t="shared" si="60"/>
        <v>-----</v>
      </c>
      <c r="AH58" s="126" t="str">
        <f t="shared" si="60"/>
        <v>-----</v>
      </c>
      <c r="AI58" s="126" t="str">
        <f t="shared" si="60"/>
        <v>-----</v>
      </c>
      <c r="AJ58" s="126" t="str">
        <f t="shared" si="60"/>
        <v>-----</v>
      </c>
      <c r="AK58" s="126" t="str">
        <f t="shared" si="60"/>
        <v>-----</v>
      </c>
      <c r="AL58" s="126" t="str">
        <f t="shared" si="60"/>
        <v>-----</v>
      </c>
      <c r="AM58" s="126" t="str">
        <f t="shared" si="60"/>
        <v>-----</v>
      </c>
      <c r="AN58" s="126" t="str">
        <f t="shared" si="60"/>
        <v>-----</v>
      </c>
      <c r="AO58" s="126" t="str">
        <f t="shared" si="60"/>
        <v>-----</v>
      </c>
      <c r="AP58" s="126" t="str">
        <f t="shared" si="60"/>
        <v>-----</v>
      </c>
      <c r="AQ58" s="126" t="str">
        <f t="shared" si="60"/>
        <v>-----</v>
      </c>
      <c r="AR58" s="126" t="str">
        <f t="shared" si="60"/>
        <v>-----</v>
      </c>
      <c r="AS58" s="126" t="str">
        <f t="shared" si="60"/>
        <v>-----</v>
      </c>
      <c r="AT58" s="126" t="str">
        <f t="shared" si="60"/>
        <v>-----</v>
      </c>
      <c r="AU58" s="126" t="str">
        <f t="shared" si="60"/>
        <v>-----</v>
      </c>
      <c r="AV58" s="126" t="str">
        <f t="shared" si="60"/>
        <v>-----</v>
      </c>
      <c r="AW58" s="126" t="str">
        <f t="shared" si="60"/>
        <v>-----</v>
      </c>
      <c r="AX58" s="126" t="str">
        <f t="shared" si="60"/>
        <v>-----</v>
      </c>
      <c r="AY58" s="126" t="str">
        <f t="shared" si="60"/>
        <v>-----</v>
      </c>
    </row>
    <row r="59" spans="1:51">
      <c r="A59" s="3" t="s">
        <v>170</v>
      </c>
      <c r="B59" s="4"/>
      <c r="C59" s="301" t="s">
        <v>166</v>
      </c>
      <c r="D59" s="119" t="str">
        <f t="shared" si="59"/>
        <v>-----</v>
      </c>
      <c r="E59" s="119" t="str">
        <f t="shared" si="59"/>
        <v>-----</v>
      </c>
      <c r="F59" s="119" t="str">
        <f t="shared" si="59"/>
        <v>-----</v>
      </c>
      <c r="G59" s="119" t="str">
        <f t="shared" si="59"/>
        <v>-----</v>
      </c>
      <c r="H59" s="119" t="str">
        <f t="shared" si="59"/>
        <v>-----</v>
      </c>
      <c r="I59" s="119" t="str">
        <f t="shared" si="59"/>
        <v>-----</v>
      </c>
      <c r="J59" s="119" t="str">
        <f t="shared" si="59"/>
        <v>-----</v>
      </c>
      <c r="K59" s="119" t="str">
        <f t="shared" si="59"/>
        <v>-----</v>
      </c>
      <c r="L59" s="119" t="str">
        <f t="shared" si="59"/>
        <v>-----</v>
      </c>
      <c r="M59" s="119" t="str">
        <f t="shared" si="59"/>
        <v>-----</v>
      </c>
      <c r="N59" s="119" t="str">
        <f t="shared" si="59"/>
        <v>-----</v>
      </c>
      <c r="O59" s="119" t="str">
        <f t="shared" si="59"/>
        <v>-----</v>
      </c>
      <c r="P59" s="119" t="str">
        <f t="shared" si="59"/>
        <v>-----</v>
      </c>
      <c r="Q59" s="119" t="str">
        <f t="shared" si="59"/>
        <v>-----</v>
      </c>
      <c r="R59" s="119" t="str">
        <f t="shared" si="59"/>
        <v>-----</v>
      </c>
      <c r="S59" s="119" t="str">
        <f t="shared" si="59"/>
        <v>-----</v>
      </c>
      <c r="T59" s="119" t="str">
        <f t="shared" si="59"/>
        <v>-----</v>
      </c>
      <c r="U59" s="119" t="str">
        <f t="shared" si="59"/>
        <v>-----</v>
      </c>
      <c r="V59" s="119" t="str">
        <f t="shared" si="59"/>
        <v>-----</v>
      </c>
      <c r="W59" s="119" t="str">
        <f t="shared" si="59"/>
        <v>-----</v>
      </c>
      <c r="X59" s="119" t="str">
        <f t="shared" si="59"/>
        <v>-----</v>
      </c>
      <c r="Y59" s="119" t="str">
        <f t="shared" si="59"/>
        <v>-----</v>
      </c>
      <c r="Z59" s="119" t="str">
        <f t="shared" si="59"/>
        <v>-----</v>
      </c>
      <c r="AA59" s="119" t="str">
        <f t="shared" si="59"/>
        <v>-----</v>
      </c>
      <c r="AB59" s="119" t="str">
        <f t="shared" si="59"/>
        <v>-----</v>
      </c>
      <c r="AC59" s="126" t="str">
        <f t="shared" si="59"/>
        <v>-----</v>
      </c>
      <c r="AD59" s="126" t="str">
        <f t="shared" ref="AD59:AY59" si="61">AC59</f>
        <v>-----</v>
      </c>
      <c r="AE59" s="126" t="str">
        <f t="shared" si="61"/>
        <v>-----</v>
      </c>
      <c r="AF59" s="126" t="str">
        <f t="shared" si="61"/>
        <v>-----</v>
      </c>
      <c r="AG59" s="126" t="str">
        <f t="shared" si="61"/>
        <v>-----</v>
      </c>
      <c r="AH59" s="126" t="str">
        <f t="shared" si="61"/>
        <v>-----</v>
      </c>
      <c r="AI59" s="126" t="str">
        <f t="shared" si="61"/>
        <v>-----</v>
      </c>
      <c r="AJ59" s="126" t="str">
        <f t="shared" si="61"/>
        <v>-----</v>
      </c>
      <c r="AK59" s="126" t="str">
        <f t="shared" si="61"/>
        <v>-----</v>
      </c>
      <c r="AL59" s="126" t="str">
        <f t="shared" si="61"/>
        <v>-----</v>
      </c>
      <c r="AM59" s="126" t="str">
        <f t="shared" si="61"/>
        <v>-----</v>
      </c>
      <c r="AN59" s="126" t="str">
        <f t="shared" si="61"/>
        <v>-----</v>
      </c>
      <c r="AO59" s="126" t="str">
        <f t="shared" si="61"/>
        <v>-----</v>
      </c>
      <c r="AP59" s="126" t="str">
        <f t="shared" si="61"/>
        <v>-----</v>
      </c>
      <c r="AQ59" s="126" t="str">
        <f t="shared" si="61"/>
        <v>-----</v>
      </c>
      <c r="AR59" s="126" t="str">
        <f t="shared" si="61"/>
        <v>-----</v>
      </c>
      <c r="AS59" s="126" t="str">
        <f t="shared" si="61"/>
        <v>-----</v>
      </c>
      <c r="AT59" s="126" t="str">
        <f t="shared" si="61"/>
        <v>-----</v>
      </c>
      <c r="AU59" s="126" t="str">
        <f t="shared" si="61"/>
        <v>-----</v>
      </c>
      <c r="AV59" s="126" t="str">
        <f t="shared" si="61"/>
        <v>-----</v>
      </c>
      <c r="AW59" s="126" t="str">
        <f t="shared" si="61"/>
        <v>-----</v>
      </c>
      <c r="AX59" s="126" t="str">
        <f t="shared" si="61"/>
        <v>-----</v>
      </c>
      <c r="AY59" s="126" t="str">
        <f t="shared" si="61"/>
        <v>-----</v>
      </c>
    </row>
    <row r="60" spans="1:51">
      <c r="A60" s="3" t="s">
        <v>170</v>
      </c>
      <c r="B60" s="4"/>
      <c r="C60" s="301" t="s">
        <v>166</v>
      </c>
      <c r="D60" s="119" t="str">
        <f t="shared" ref="D60:AC61" si="62">C60</f>
        <v>-----</v>
      </c>
      <c r="E60" s="119" t="str">
        <f t="shared" si="62"/>
        <v>-----</v>
      </c>
      <c r="F60" s="119" t="str">
        <f t="shared" si="62"/>
        <v>-----</v>
      </c>
      <c r="G60" s="119" t="str">
        <f t="shared" si="62"/>
        <v>-----</v>
      </c>
      <c r="H60" s="119" t="str">
        <f t="shared" si="62"/>
        <v>-----</v>
      </c>
      <c r="I60" s="119" t="str">
        <f t="shared" si="62"/>
        <v>-----</v>
      </c>
      <c r="J60" s="119" t="str">
        <f t="shared" si="62"/>
        <v>-----</v>
      </c>
      <c r="K60" s="119" t="str">
        <f t="shared" si="62"/>
        <v>-----</v>
      </c>
      <c r="L60" s="119" t="str">
        <f t="shared" si="62"/>
        <v>-----</v>
      </c>
      <c r="M60" s="119" t="str">
        <f t="shared" si="62"/>
        <v>-----</v>
      </c>
      <c r="N60" s="119" t="str">
        <f t="shared" si="62"/>
        <v>-----</v>
      </c>
      <c r="O60" s="119" t="str">
        <f t="shared" si="62"/>
        <v>-----</v>
      </c>
      <c r="P60" s="119" t="str">
        <f t="shared" si="62"/>
        <v>-----</v>
      </c>
      <c r="Q60" s="119" t="str">
        <f t="shared" si="62"/>
        <v>-----</v>
      </c>
      <c r="R60" s="119" t="str">
        <f t="shared" si="62"/>
        <v>-----</v>
      </c>
      <c r="S60" s="119" t="str">
        <f t="shared" si="62"/>
        <v>-----</v>
      </c>
      <c r="T60" s="119" t="str">
        <f t="shared" si="62"/>
        <v>-----</v>
      </c>
      <c r="U60" s="119" t="str">
        <f t="shared" si="62"/>
        <v>-----</v>
      </c>
      <c r="V60" s="119" t="str">
        <f t="shared" si="62"/>
        <v>-----</v>
      </c>
      <c r="W60" s="119" t="str">
        <f t="shared" si="62"/>
        <v>-----</v>
      </c>
      <c r="X60" s="119" t="str">
        <f t="shared" si="62"/>
        <v>-----</v>
      </c>
      <c r="Y60" s="119" t="str">
        <f t="shared" si="62"/>
        <v>-----</v>
      </c>
      <c r="Z60" s="119" t="str">
        <f t="shared" si="62"/>
        <v>-----</v>
      </c>
      <c r="AA60" s="119" t="str">
        <f t="shared" si="62"/>
        <v>-----</v>
      </c>
      <c r="AB60" s="119" t="str">
        <f t="shared" si="62"/>
        <v>-----</v>
      </c>
      <c r="AC60" s="126" t="str">
        <f t="shared" si="62"/>
        <v>-----</v>
      </c>
      <c r="AD60" s="126" t="str">
        <f t="shared" ref="AD60:AY60" si="63">AC60</f>
        <v>-----</v>
      </c>
      <c r="AE60" s="126" t="str">
        <f t="shared" si="63"/>
        <v>-----</v>
      </c>
      <c r="AF60" s="126" t="str">
        <f t="shared" si="63"/>
        <v>-----</v>
      </c>
      <c r="AG60" s="126" t="str">
        <f t="shared" si="63"/>
        <v>-----</v>
      </c>
      <c r="AH60" s="126" t="str">
        <f t="shared" si="63"/>
        <v>-----</v>
      </c>
      <c r="AI60" s="126" t="str">
        <f t="shared" si="63"/>
        <v>-----</v>
      </c>
      <c r="AJ60" s="126" t="str">
        <f t="shared" si="63"/>
        <v>-----</v>
      </c>
      <c r="AK60" s="126" t="str">
        <f t="shared" si="63"/>
        <v>-----</v>
      </c>
      <c r="AL60" s="126" t="str">
        <f t="shared" si="63"/>
        <v>-----</v>
      </c>
      <c r="AM60" s="126" t="str">
        <f t="shared" si="63"/>
        <v>-----</v>
      </c>
      <c r="AN60" s="126" t="str">
        <f t="shared" si="63"/>
        <v>-----</v>
      </c>
      <c r="AO60" s="126" t="str">
        <f t="shared" si="63"/>
        <v>-----</v>
      </c>
      <c r="AP60" s="126" t="str">
        <f t="shared" si="63"/>
        <v>-----</v>
      </c>
      <c r="AQ60" s="126" t="str">
        <f t="shared" si="63"/>
        <v>-----</v>
      </c>
      <c r="AR60" s="126" t="str">
        <f t="shared" si="63"/>
        <v>-----</v>
      </c>
      <c r="AS60" s="126" t="str">
        <f t="shared" si="63"/>
        <v>-----</v>
      </c>
      <c r="AT60" s="126" t="str">
        <f t="shared" si="63"/>
        <v>-----</v>
      </c>
      <c r="AU60" s="126" t="str">
        <f t="shared" si="63"/>
        <v>-----</v>
      </c>
      <c r="AV60" s="126" t="str">
        <f t="shared" si="63"/>
        <v>-----</v>
      </c>
      <c r="AW60" s="126" t="str">
        <f t="shared" si="63"/>
        <v>-----</v>
      </c>
      <c r="AX60" s="126" t="str">
        <f t="shared" si="63"/>
        <v>-----</v>
      </c>
      <c r="AY60" s="126" t="str">
        <f t="shared" si="63"/>
        <v>-----</v>
      </c>
    </row>
    <row r="61" spans="1:51">
      <c r="A61" s="13" t="s">
        <v>181</v>
      </c>
      <c r="B61" s="4"/>
      <c r="C61" s="301" t="s">
        <v>166</v>
      </c>
      <c r="D61" s="119" t="str">
        <f t="shared" si="62"/>
        <v>-----</v>
      </c>
      <c r="E61" s="119" t="str">
        <f t="shared" si="62"/>
        <v>-----</v>
      </c>
      <c r="F61" s="119" t="str">
        <f t="shared" si="62"/>
        <v>-----</v>
      </c>
      <c r="G61" s="119" t="str">
        <f t="shared" si="62"/>
        <v>-----</v>
      </c>
      <c r="H61" s="119" t="str">
        <f t="shared" si="62"/>
        <v>-----</v>
      </c>
      <c r="I61" s="119" t="str">
        <f t="shared" si="62"/>
        <v>-----</v>
      </c>
      <c r="J61" s="119" t="str">
        <f t="shared" si="62"/>
        <v>-----</v>
      </c>
      <c r="K61" s="119" t="str">
        <f t="shared" si="62"/>
        <v>-----</v>
      </c>
      <c r="L61" s="119" t="str">
        <f t="shared" si="62"/>
        <v>-----</v>
      </c>
      <c r="M61" s="119" t="str">
        <f t="shared" si="62"/>
        <v>-----</v>
      </c>
      <c r="N61" s="119" t="str">
        <f t="shared" si="62"/>
        <v>-----</v>
      </c>
      <c r="O61" s="119" t="str">
        <f t="shared" si="62"/>
        <v>-----</v>
      </c>
      <c r="P61" s="119" t="str">
        <f t="shared" si="62"/>
        <v>-----</v>
      </c>
      <c r="Q61" s="119" t="str">
        <f t="shared" si="62"/>
        <v>-----</v>
      </c>
      <c r="R61" s="119" t="str">
        <f t="shared" si="62"/>
        <v>-----</v>
      </c>
      <c r="S61" s="119" t="str">
        <f t="shared" si="62"/>
        <v>-----</v>
      </c>
      <c r="T61" s="119" t="str">
        <f t="shared" si="62"/>
        <v>-----</v>
      </c>
      <c r="U61" s="119" t="str">
        <f t="shared" si="62"/>
        <v>-----</v>
      </c>
      <c r="V61" s="119" t="str">
        <f t="shared" si="62"/>
        <v>-----</v>
      </c>
      <c r="W61" s="119" t="str">
        <f t="shared" si="62"/>
        <v>-----</v>
      </c>
      <c r="X61" s="119" t="str">
        <f t="shared" si="62"/>
        <v>-----</v>
      </c>
      <c r="Y61" s="119" t="str">
        <f t="shared" si="62"/>
        <v>-----</v>
      </c>
      <c r="Z61" s="119" t="str">
        <f t="shared" si="62"/>
        <v>-----</v>
      </c>
      <c r="AA61" s="119" t="str">
        <f t="shared" si="62"/>
        <v>-----</v>
      </c>
      <c r="AB61" s="119" t="str">
        <f t="shared" si="62"/>
        <v>-----</v>
      </c>
      <c r="AC61" s="126" t="str">
        <f t="shared" si="62"/>
        <v>-----</v>
      </c>
      <c r="AD61" s="126" t="str">
        <f t="shared" ref="AD61:AY61" si="64">AC61</f>
        <v>-----</v>
      </c>
      <c r="AE61" s="126" t="str">
        <f t="shared" si="64"/>
        <v>-----</v>
      </c>
      <c r="AF61" s="126" t="str">
        <f t="shared" si="64"/>
        <v>-----</v>
      </c>
      <c r="AG61" s="126" t="str">
        <f t="shared" si="64"/>
        <v>-----</v>
      </c>
      <c r="AH61" s="126" t="str">
        <f t="shared" si="64"/>
        <v>-----</v>
      </c>
      <c r="AI61" s="126" t="str">
        <f t="shared" si="64"/>
        <v>-----</v>
      </c>
      <c r="AJ61" s="126" t="str">
        <f t="shared" si="64"/>
        <v>-----</v>
      </c>
      <c r="AK61" s="126" t="str">
        <f t="shared" si="64"/>
        <v>-----</v>
      </c>
      <c r="AL61" s="126" t="str">
        <f t="shared" si="64"/>
        <v>-----</v>
      </c>
      <c r="AM61" s="126" t="str">
        <f t="shared" si="64"/>
        <v>-----</v>
      </c>
      <c r="AN61" s="126" t="str">
        <f t="shared" si="64"/>
        <v>-----</v>
      </c>
      <c r="AO61" s="126" t="str">
        <f t="shared" si="64"/>
        <v>-----</v>
      </c>
      <c r="AP61" s="126" t="str">
        <f t="shared" si="64"/>
        <v>-----</v>
      </c>
      <c r="AQ61" s="126" t="str">
        <f t="shared" si="64"/>
        <v>-----</v>
      </c>
      <c r="AR61" s="126" t="str">
        <f t="shared" si="64"/>
        <v>-----</v>
      </c>
      <c r="AS61" s="126" t="str">
        <f t="shared" si="64"/>
        <v>-----</v>
      </c>
      <c r="AT61" s="126" t="str">
        <f t="shared" si="64"/>
        <v>-----</v>
      </c>
      <c r="AU61" s="126" t="str">
        <f t="shared" si="64"/>
        <v>-----</v>
      </c>
      <c r="AV61" s="126" t="str">
        <f t="shared" si="64"/>
        <v>-----</v>
      </c>
      <c r="AW61" s="126" t="str">
        <f t="shared" si="64"/>
        <v>-----</v>
      </c>
      <c r="AX61" s="126" t="str">
        <f t="shared" si="64"/>
        <v>-----</v>
      </c>
      <c r="AY61" s="126" t="str">
        <f t="shared" si="64"/>
        <v>-----</v>
      </c>
    </row>
    <row r="62" spans="1:51" ht="16.2" thickBot="1">
      <c r="A62" s="11" t="s">
        <v>182</v>
      </c>
      <c r="B62" s="12"/>
      <c r="C62" s="38">
        <f>SUM(PRODUCT(C57:C58,C59,C60),C61)</f>
        <v>0</v>
      </c>
      <c r="D62" s="38">
        <f t="shared" ref="D62:AC62" si="65">SUM(PRODUCT(D57:D58,D59,D60),D61)</f>
        <v>0</v>
      </c>
      <c r="E62" s="38">
        <f t="shared" si="65"/>
        <v>0</v>
      </c>
      <c r="F62" s="38">
        <f t="shared" si="65"/>
        <v>0</v>
      </c>
      <c r="G62" s="38">
        <f t="shared" si="65"/>
        <v>0</v>
      </c>
      <c r="H62" s="38">
        <f t="shared" si="65"/>
        <v>0</v>
      </c>
      <c r="I62" s="38">
        <f t="shared" si="65"/>
        <v>0</v>
      </c>
      <c r="J62" s="38">
        <f t="shared" si="65"/>
        <v>0</v>
      </c>
      <c r="K62" s="38">
        <f t="shared" si="65"/>
        <v>0</v>
      </c>
      <c r="L62" s="38">
        <f t="shared" si="65"/>
        <v>0</v>
      </c>
      <c r="M62" s="38">
        <f t="shared" si="65"/>
        <v>0</v>
      </c>
      <c r="N62" s="38">
        <f t="shared" si="65"/>
        <v>0</v>
      </c>
      <c r="O62" s="38">
        <f t="shared" si="65"/>
        <v>0</v>
      </c>
      <c r="P62" s="38">
        <f t="shared" si="65"/>
        <v>0</v>
      </c>
      <c r="Q62" s="38">
        <f t="shared" si="65"/>
        <v>0</v>
      </c>
      <c r="R62" s="38">
        <f t="shared" si="65"/>
        <v>0</v>
      </c>
      <c r="S62" s="38">
        <f t="shared" si="65"/>
        <v>0</v>
      </c>
      <c r="T62" s="38">
        <f t="shared" si="65"/>
        <v>0</v>
      </c>
      <c r="U62" s="38">
        <f t="shared" si="65"/>
        <v>0</v>
      </c>
      <c r="V62" s="38">
        <f t="shared" si="65"/>
        <v>0</v>
      </c>
      <c r="W62" s="38">
        <f t="shared" si="65"/>
        <v>0</v>
      </c>
      <c r="X62" s="38">
        <f t="shared" si="65"/>
        <v>0</v>
      </c>
      <c r="Y62" s="38">
        <f t="shared" si="65"/>
        <v>0</v>
      </c>
      <c r="Z62" s="38">
        <f t="shared" si="65"/>
        <v>0</v>
      </c>
      <c r="AA62" s="38">
        <f t="shared" si="65"/>
        <v>0</v>
      </c>
      <c r="AB62" s="38">
        <f t="shared" si="65"/>
        <v>0</v>
      </c>
      <c r="AC62" s="38">
        <f t="shared" si="65"/>
        <v>0</v>
      </c>
      <c r="AD62" s="38">
        <f t="shared" ref="AD62:AY62" si="66">SUM(PRODUCT(AD57:AD58,AD59,AD60),AD61)</f>
        <v>0</v>
      </c>
      <c r="AE62" s="38">
        <f t="shared" si="66"/>
        <v>0</v>
      </c>
      <c r="AF62" s="38">
        <f t="shared" si="66"/>
        <v>0</v>
      </c>
      <c r="AG62" s="38">
        <f t="shared" si="66"/>
        <v>0</v>
      </c>
      <c r="AH62" s="38">
        <f t="shared" si="66"/>
        <v>0</v>
      </c>
      <c r="AI62" s="38">
        <f t="shared" si="66"/>
        <v>0</v>
      </c>
      <c r="AJ62" s="38">
        <f t="shared" si="66"/>
        <v>0</v>
      </c>
      <c r="AK62" s="38">
        <f t="shared" si="66"/>
        <v>0</v>
      </c>
      <c r="AL62" s="38">
        <f t="shared" si="66"/>
        <v>0</v>
      </c>
      <c r="AM62" s="38">
        <f t="shared" si="66"/>
        <v>0</v>
      </c>
      <c r="AN62" s="38">
        <f t="shared" si="66"/>
        <v>0</v>
      </c>
      <c r="AO62" s="38">
        <f t="shared" si="66"/>
        <v>0</v>
      </c>
      <c r="AP62" s="38">
        <f t="shared" si="66"/>
        <v>0</v>
      </c>
      <c r="AQ62" s="38">
        <f t="shared" si="66"/>
        <v>0</v>
      </c>
      <c r="AR62" s="38">
        <f t="shared" si="66"/>
        <v>0</v>
      </c>
      <c r="AS62" s="38">
        <f t="shared" si="66"/>
        <v>0</v>
      </c>
      <c r="AT62" s="38">
        <f t="shared" si="66"/>
        <v>0</v>
      </c>
      <c r="AU62" s="38">
        <f t="shared" si="66"/>
        <v>0</v>
      </c>
      <c r="AV62" s="38">
        <f t="shared" si="66"/>
        <v>0</v>
      </c>
      <c r="AW62" s="38">
        <f t="shared" si="66"/>
        <v>0</v>
      </c>
      <c r="AX62" s="38">
        <f t="shared" si="66"/>
        <v>0</v>
      </c>
      <c r="AY62" s="38">
        <f t="shared" si="66"/>
        <v>0</v>
      </c>
    </row>
    <row r="63" spans="1:51" ht="16.2" thickTop="1">
      <c r="A63" s="52" t="s">
        <v>173</v>
      </c>
      <c r="B63" s="6"/>
      <c r="C63" s="78" t="str">
        <f t="shared" ref="C63:AY63" si="67">"BaseRateComp_" &amp; TEXT(C$17,"00")</f>
        <v>BaseRateComp_101</v>
      </c>
      <c r="D63" s="78" t="str">
        <f t="shared" si="67"/>
        <v>BaseRateComp_102</v>
      </c>
      <c r="E63" s="78" t="str">
        <f t="shared" si="67"/>
        <v>BaseRateComp_103</v>
      </c>
      <c r="F63" s="78" t="str">
        <f t="shared" si="67"/>
        <v>BaseRateComp_104</v>
      </c>
      <c r="G63" s="78" t="str">
        <f t="shared" si="67"/>
        <v>BaseRateComp_105</v>
      </c>
      <c r="H63" s="78" t="str">
        <f t="shared" si="67"/>
        <v>BaseRateComp_106</v>
      </c>
      <c r="I63" s="78" t="str">
        <f t="shared" si="67"/>
        <v>BaseRateComp_107</v>
      </c>
      <c r="J63" s="78" t="str">
        <f t="shared" si="67"/>
        <v>BaseRateComp_108</v>
      </c>
      <c r="K63" s="78" t="str">
        <f t="shared" si="67"/>
        <v>BaseRateComp_109</v>
      </c>
      <c r="L63" s="78" t="str">
        <f t="shared" si="67"/>
        <v>BaseRateComp_110</v>
      </c>
      <c r="M63" s="78" t="str">
        <f t="shared" si="67"/>
        <v>BaseRateComp_111</v>
      </c>
      <c r="N63" s="78" t="str">
        <f t="shared" si="67"/>
        <v>BaseRateComp_112</v>
      </c>
      <c r="O63" s="78" t="str">
        <f t="shared" si="67"/>
        <v>BaseRateComp_113</v>
      </c>
      <c r="P63" s="78" t="str">
        <f t="shared" si="67"/>
        <v>BaseRateComp_114</v>
      </c>
      <c r="Q63" s="78" t="str">
        <f t="shared" si="67"/>
        <v>BaseRateComp_115</v>
      </c>
      <c r="R63" s="78" t="str">
        <f t="shared" si="67"/>
        <v>BaseRateComp_116</v>
      </c>
      <c r="S63" s="78" t="str">
        <f t="shared" si="67"/>
        <v>BaseRateComp_117</v>
      </c>
      <c r="T63" s="78" t="str">
        <f t="shared" si="67"/>
        <v>BaseRateComp_118</v>
      </c>
      <c r="U63" s="78" t="str">
        <f t="shared" si="67"/>
        <v>BaseRateComp_119</v>
      </c>
      <c r="V63" s="78" t="str">
        <f t="shared" si="67"/>
        <v>BaseRateComp_120</v>
      </c>
      <c r="W63" s="78" t="str">
        <f t="shared" si="67"/>
        <v>BaseRateComp_121</v>
      </c>
      <c r="X63" s="78" t="str">
        <f t="shared" si="67"/>
        <v>BaseRateComp_122</v>
      </c>
      <c r="Y63" s="78" t="str">
        <f t="shared" si="67"/>
        <v>BaseRateComp_123</v>
      </c>
      <c r="Z63" s="78" t="str">
        <f t="shared" si="67"/>
        <v>BaseRateComp_124</v>
      </c>
      <c r="AA63" s="78" t="str">
        <f t="shared" si="67"/>
        <v>BaseRateComp_125</v>
      </c>
      <c r="AB63" s="78" t="str">
        <f t="shared" si="67"/>
        <v>BaseRateComp_126</v>
      </c>
      <c r="AC63" s="135" t="str">
        <f t="shared" si="67"/>
        <v>BaseRateComp_127</v>
      </c>
      <c r="AD63" s="135" t="str">
        <f t="shared" si="67"/>
        <v>BaseRateComp_128</v>
      </c>
      <c r="AE63" s="135" t="str">
        <f t="shared" si="67"/>
        <v>BaseRateComp_129</v>
      </c>
      <c r="AF63" s="135" t="str">
        <f t="shared" si="67"/>
        <v>BaseRateComp_130</v>
      </c>
      <c r="AG63" s="135" t="str">
        <f t="shared" si="67"/>
        <v>BaseRateComp_131</v>
      </c>
      <c r="AH63" s="135" t="str">
        <f t="shared" si="67"/>
        <v>BaseRateComp_132</v>
      </c>
      <c r="AI63" s="135" t="str">
        <f t="shared" si="67"/>
        <v>BaseRateComp_133</v>
      </c>
      <c r="AJ63" s="135" t="str">
        <f t="shared" si="67"/>
        <v>BaseRateComp_134</v>
      </c>
      <c r="AK63" s="135" t="str">
        <f t="shared" si="67"/>
        <v>BaseRateComp_135</v>
      </c>
      <c r="AL63" s="135" t="str">
        <f t="shared" si="67"/>
        <v>BaseRateComp_136</v>
      </c>
      <c r="AM63" s="135" t="str">
        <f t="shared" si="67"/>
        <v>BaseRateComp_137</v>
      </c>
      <c r="AN63" s="135" t="str">
        <f t="shared" si="67"/>
        <v>BaseRateComp_138</v>
      </c>
      <c r="AO63" s="135" t="str">
        <f t="shared" si="67"/>
        <v>BaseRateComp_139</v>
      </c>
      <c r="AP63" s="135" t="str">
        <f t="shared" si="67"/>
        <v>BaseRateComp_140</v>
      </c>
      <c r="AQ63" s="135" t="str">
        <f t="shared" si="67"/>
        <v>BaseRateComp_141</v>
      </c>
      <c r="AR63" s="135" t="str">
        <f t="shared" si="67"/>
        <v>BaseRateComp_142</v>
      </c>
      <c r="AS63" s="135" t="str">
        <f t="shared" si="67"/>
        <v>BaseRateComp_143</v>
      </c>
      <c r="AT63" s="135" t="str">
        <f t="shared" si="67"/>
        <v>BaseRateComp_144</v>
      </c>
      <c r="AU63" s="135" t="str">
        <f t="shared" si="67"/>
        <v>BaseRateComp_145</v>
      </c>
      <c r="AV63" s="135" t="str">
        <f t="shared" si="67"/>
        <v>BaseRateComp_146</v>
      </c>
      <c r="AW63" s="135" t="str">
        <f t="shared" si="67"/>
        <v>BaseRateComp_147</v>
      </c>
      <c r="AX63" s="135" t="str">
        <f t="shared" si="67"/>
        <v>BaseRateComp_148</v>
      </c>
      <c r="AY63" s="135" t="str">
        <f t="shared" si="67"/>
        <v>BaseRateComp_149</v>
      </c>
    </row>
    <row r="64" spans="1:51">
      <c r="A64" s="21" t="s">
        <v>183</v>
      </c>
      <c r="B64" s="4"/>
      <c r="C64" s="124" t="str">
        <f>'Example 1A'!C64</f>
        <v xml:space="preserve">enter   </v>
      </c>
      <c r="D64" s="124" t="str">
        <f>'Example 1A'!D64</f>
        <v xml:space="preserve">enter   </v>
      </c>
      <c r="E64" s="124" t="str">
        <f>'Example 1A'!E64</f>
        <v xml:space="preserve">enter   </v>
      </c>
      <c r="F64" s="124" t="str">
        <f>'Example 1A'!F64</f>
        <v xml:space="preserve">enter   </v>
      </c>
      <c r="G64" s="124" t="str">
        <f>'Example 1A'!G64</f>
        <v xml:space="preserve">enter   </v>
      </c>
      <c r="H64" s="124" t="str">
        <f>'Example 1A'!H64</f>
        <v xml:space="preserve">enter   </v>
      </c>
      <c r="I64" s="124" t="str">
        <f>'Example 1A'!I64</f>
        <v xml:space="preserve">enter   </v>
      </c>
      <c r="J64" s="124" t="str">
        <f>'Example 1A'!J64</f>
        <v xml:space="preserve">enter   </v>
      </c>
      <c r="K64" s="124" t="str">
        <f>'Example 1A'!K64</f>
        <v xml:space="preserve">enter   </v>
      </c>
      <c r="L64" s="124" t="str">
        <f>'Example 1A'!L64</f>
        <v xml:space="preserve">enter   </v>
      </c>
      <c r="M64" s="124" t="str">
        <f>'Example 1A'!M64</f>
        <v xml:space="preserve">enter   </v>
      </c>
      <c r="N64" s="124" t="str">
        <f>'Example 1A'!N64</f>
        <v xml:space="preserve">enter   </v>
      </c>
      <c r="O64" s="124" t="str">
        <f>'Example 1A'!O64</f>
        <v xml:space="preserve">enter   </v>
      </c>
      <c r="P64" s="124" t="str">
        <f>'Example 1A'!P64</f>
        <v xml:space="preserve">enter   </v>
      </c>
      <c r="Q64" s="124" t="str">
        <f>'Example 1A'!Q64</f>
        <v xml:space="preserve">enter   </v>
      </c>
      <c r="R64" s="124" t="str">
        <f>'Example 1A'!R64</f>
        <v xml:space="preserve">enter   </v>
      </c>
      <c r="S64" s="124" t="str">
        <f>'Example 1A'!S64</f>
        <v xml:space="preserve">enter   </v>
      </c>
      <c r="T64" s="124" t="str">
        <f>'Example 1A'!T64</f>
        <v xml:space="preserve">enter   </v>
      </c>
      <c r="U64" s="124" t="str">
        <f>'Example 1A'!U64</f>
        <v xml:space="preserve">enter   </v>
      </c>
      <c r="V64" s="124" t="str">
        <f>'Example 1A'!V64</f>
        <v xml:space="preserve">enter   </v>
      </c>
      <c r="W64" s="124" t="str">
        <f>'Example 1A'!W64</f>
        <v xml:space="preserve">enter   </v>
      </c>
      <c r="X64" s="124" t="str">
        <f>'Example 1A'!X64</f>
        <v xml:space="preserve">enter   </v>
      </c>
      <c r="Y64" s="124" t="str">
        <f>'Example 1A'!Y64</f>
        <v xml:space="preserve">enter   </v>
      </c>
      <c r="Z64" s="124" t="str">
        <f>'Example 1A'!Z64</f>
        <v xml:space="preserve">enter   </v>
      </c>
      <c r="AA64" s="124" t="str">
        <f>'Example 1A'!AA64</f>
        <v xml:space="preserve">enter   </v>
      </c>
      <c r="AB64" s="124" t="str">
        <f>'Example 1A'!AB64</f>
        <v xml:space="preserve">enter   </v>
      </c>
      <c r="AC64" s="124" t="str">
        <f>'Example 1A'!AC64</f>
        <v xml:space="preserve">enter   </v>
      </c>
      <c r="AD64" s="124" t="str">
        <f>'Example 1A'!AD64</f>
        <v xml:space="preserve">enter   </v>
      </c>
      <c r="AE64" s="124" t="str">
        <f>'Example 1A'!AE64</f>
        <v xml:space="preserve">enter   </v>
      </c>
      <c r="AF64" s="124" t="str">
        <f>'Example 1A'!AF64</f>
        <v xml:space="preserve">enter   </v>
      </c>
      <c r="AG64" s="124" t="str">
        <f>'Example 1A'!AG64</f>
        <v xml:space="preserve">enter   </v>
      </c>
      <c r="AH64" s="124" t="str">
        <f>'Example 1A'!AH64</f>
        <v xml:space="preserve">enter   </v>
      </c>
      <c r="AI64" s="124" t="str">
        <f>'Example 1A'!AI64</f>
        <v xml:space="preserve">enter   </v>
      </c>
      <c r="AJ64" s="124" t="str">
        <f>'Example 1A'!AJ64</f>
        <v xml:space="preserve">enter   </v>
      </c>
      <c r="AK64" s="124" t="str">
        <f>'Example 1A'!AK64</f>
        <v xml:space="preserve">enter   </v>
      </c>
      <c r="AL64" s="124" t="str">
        <f>'Example 1A'!AL64</f>
        <v xml:space="preserve">enter   </v>
      </c>
      <c r="AM64" s="124" t="str">
        <f>'Example 1A'!AM64</f>
        <v xml:space="preserve">enter   </v>
      </c>
      <c r="AN64" s="124" t="str">
        <f>'Example 1A'!AN64</f>
        <v xml:space="preserve">enter   </v>
      </c>
      <c r="AO64" s="124" t="str">
        <f>'Example 1A'!AO64</f>
        <v xml:space="preserve">enter   </v>
      </c>
      <c r="AP64" s="124" t="str">
        <f>'Example 1A'!AP64</f>
        <v xml:space="preserve">enter   </v>
      </c>
      <c r="AQ64" s="124" t="str">
        <f>'Example 1A'!AQ64</f>
        <v xml:space="preserve">enter   </v>
      </c>
      <c r="AR64" s="124" t="str">
        <f>'Example 1A'!AR64</f>
        <v xml:space="preserve">enter   </v>
      </c>
      <c r="AS64" s="124" t="str">
        <f>'Example 1A'!AS64</f>
        <v xml:space="preserve">enter   </v>
      </c>
      <c r="AT64" s="124" t="str">
        <f>'Example 1A'!AT64</f>
        <v xml:space="preserve">enter   </v>
      </c>
      <c r="AU64" s="124" t="str">
        <f>'Example 1A'!AU64</f>
        <v xml:space="preserve">enter   </v>
      </c>
      <c r="AV64" s="124" t="str">
        <f>'Example 1A'!AV64</f>
        <v xml:space="preserve">enter   </v>
      </c>
      <c r="AW64" s="124" t="str">
        <f>'Example 1A'!AW64</f>
        <v xml:space="preserve">enter   </v>
      </c>
      <c r="AX64" s="124" t="str">
        <f>'Example 1A'!AX64</f>
        <v xml:space="preserve">enter   </v>
      </c>
      <c r="AY64" s="124" t="str">
        <f>'Example 1A'!AY64</f>
        <v xml:space="preserve">enter   </v>
      </c>
    </row>
    <row r="65" spans="1:51">
      <c r="A65" s="3" t="s">
        <v>184</v>
      </c>
      <c r="B65" s="4"/>
      <c r="C65" s="301" t="s">
        <v>166</v>
      </c>
      <c r="D65" s="119" t="str">
        <f t="shared" ref="D65:AC65" si="68">C65</f>
        <v>-----</v>
      </c>
      <c r="E65" s="119" t="str">
        <f t="shared" si="68"/>
        <v>-----</v>
      </c>
      <c r="F65" s="119" t="str">
        <f t="shared" si="68"/>
        <v>-----</v>
      </c>
      <c r="G65" s="119" t="str">
        <f t="shared" si="68"/>
        <v>-----</v>
      </c>
      <c r="H65" s="119" t="str">
        <f t="shared" si="68"/>
        <v>-----</v>
      </c>
      <c r="I65" s="119" t="str">
        <f t="shared" si="68"/>
        <v>-----</v>
      </c>
      <c r="J65" s="119" t="str">
        <f t="shared" si="68"/>
        <v>-----</v>
      </c>
      <c r="K65" s="119" t="str">
        <f t="shared" si="68"/>
        <v>-----</v>
      </c>
      <c r="L65" s="119" t="str">
        <f t="shared" si="68"/>
        <v>-----</v>
      </c>
      <c r="M65" s="119" t="str">
        <f t="shared" si="68"/>
        <v>-----</v>
      </c>
      <c r="N65" s="119" t="str">
        <f t="shared" si="68"/>
        <v>-----</v>
      </c>
      <c r="O65" s="119" t="str">
        <f t="shared" si="68"/>
        <v>-----</v>
      </c>
      <c r="P65" s="119" t="str">
        <f t="shared" si="68"/>
        <v>-----</v>
      </c>
      <c r="Q65" s="119" t="str">
        <f t="shared" si="68"/>
        <v>-----</v>
      </c>
      <c r="R65" s="119" t="str">
        <f t="shared" si="68"/>
        <v>-----</v>
      </c>
      <c r="S65" s="119" t="str">
        <f t="shared" si="68"/>
        <v>-----</v>
      </c>
      <c r="T65" s="119" t="str">
        <f t="shared" si="68"/>
        <v>-----</v>
      </c>
      <c r="U65" s="119" t="str">
        <f t="shared" si="68"/>
        <v>-----</v>
      </c>
      <c r="V65" s="119" t="str">
        <f t="shared" si="68"/>
        <v>-----</v>
      </c>
      <c r="W65" s="119" t="str">
        <f t="shared" si="68"/>
        <v>-----</v>
      </c>
      <c r="X65" s="119" t="str">
        <f t="shared" si="68"/>
        <v>-----</v>
      </c>
      <c r="Y65" s="119" t="str">
        <f t="shared" si="68"/>
        <v>-----</v>
      </c>
      <c r="Z65" s="119" t="str">
        <f t="shared" si="68"/>
        <v>-----</v>
      </c>
      <c r="AA65" s="119" t="str">
        <f t="shared" si="68"/>
        <v>-----</v>
      </c>
      <c r="AB65" s="119" t="str">
        <f t="shared" si="68"/>
        <v>-----</v>
      </c>
      <c r="AC65" s="126" t="str">
        <f t="shared" si="68"/>
        <v>-----</v>
      </c>
      <c r="AD65" s="126" t="str">
        <f t="shared" ref="AD65:AY65" si="69">AC65</f>
        <v>-----</v>
      </c>
      <c r="AE65" s="126" t="str">
        <f t="shared" si="69"/>
        <v>-----</v>
      </c>
      <c r="AF65" s="126" t="str">
        <f t="shared" si="69"/>
        <v>-----</v>
      </c>
      <c r="AG65" s="126" t="str">
        <f t="shared" si="69"/>
        <v>-----</v>
      </c>
      <c r="AH65" s="126" t="str">
        <f t="shared" si="69"/>
        <v>-----</v>
      </c>
      <c r="AI65" s="126" t="str">
        <f t="shared" si="69"/>
        <v>-----</v>
      </c>
      <c r="AJ65" s="126" t="str">
        <f t="shared" si="69"/>
        <v>-----</v>
      </c>
      <c r="AK65" s="126" t="str">
        <f t="shared" si="69"/>
        <v>-----</v>
      </c>
      <c r="AL65" s="126" t="str">
        <f t="shared" si="69"/>
        <v>-----</v>
      </c>
      <c r="AM65" s="126" t="str">
        <f t="shared" si="69"/>
        <v>-----</v>
      </c>
      <c r="AN65" s="126" t="str">
        <f t="shared" si="69"/>
        <v>-----</v>
      </c>
      <c r="AO65" s="126" t="str">
        <f t="shared" si="69"/>
        <v>-----</v>
      </c>
      <c r="AP65" s="126" t="str">
        <f t="shared" si="69"/>
        <v>-----</v>
      </c>
      <c r="AQ65" s="126" t="str">
        <f t="shared" si="69"/>
        <v>-----</v>
      </c>
      <c r="AR65" s="126" t="str">
        <f t="shared" si="69"/>
        <v>-----</v>
      </c>
      <c r="AS65" s="126" t="str">
        <f t="shared" si="69"/>
        <v>-----</v>
      </c>
      <c r="AT65" s="126" t="str">
        <f t="shared" si="69"/>
        <v>-----</v>
      </c>
      <c r="AU65" s="126" t="str">
        <f t="shared" si="69"/>
        <v>-----</v>
      </c>
      <c r="AV65" s="126" t="str">
        <f t="shared" si="69"/>
        <v>-----</v>
      </c>
      <c r="AW65" s="126" t="str">
        <f t="shared" si="69"/>
        <v>-----</v>
      </c>
      <c r="AX65" s="126" t="str">
        <f t="shared" si="69"/>
        <v>-----</v>
      </c>
      <c r="AY65" s="126" t="str">
        <f t="shared" si="69"/>
        <v>-----</v>
      </c>
    </row>
    <row r="66" spans="1:51">
      <c r="A66" s="3" t="s">
        <v>167</v>
      </c>
      <c r="B66" s="4"/>
      <c r="C66" s="301" t="s">
        <v>166</v>
      </c>
      <c r="D66" s="119" t="str">
        <f t="shared" ref="D66:AC67" si="70">C66</f>
        <v>-----</v>
      </c>
      <c r="E66" s="119" t="str">
        <f t="shared" si="70"/>
        <v>-----</v>
      </c>
      <c r="F66" s="119" t="str">
        <f t="shared" si="70"/>
        <v>-----</v>
      </c>
      <c r="G66" s="119" t="str">
        <f t="shared" si="70"/>
        <v>-----</v>
      </c>
      <c r="H66" s="119" t="str">
        <f t="shared" si="70"/>
        <v>-----</v>
      </c>
      <c r="I66" s="119" t="str">
        <f t="shared" si="70"/>
        <v>-----</v>
      </c>
      <c r="J66" s="119" t="str">
        <f t="shared" si="70"/>
        <v>-----</v>
      </c>
      <c r="K66" s="119" t="str">
        <f t="shared" si="70"/>
        <v>-----</v>
      </c>
      <c r="L66" s="119" t="str">
        <f t="shared" si="70"/>
        <v>-----</v>
      </c>
      <c r="M66" s="119" t="str">
        <f t="shared" si="70"/>
        <v>-----</v>
      </c>
      <c r="N66" s="119" t="str">
        <f t="shared" si="70"/>
        <v>-----</v>
      </c>
      <c r="O66" s="119" t="str">
        <f t="shared" si="70"/>
        <v>-----</v>
      </c>
      <c r="P66" s="119" t="str">
        <f t="shared" si="70"/>
        <v>-----</v>
      </c>
      <c r="Q66" s="119" t="str">
        <f t="shared" si="70"/>
        <v>-----</v>
      </c>
      <c r="R66" s="119" t="str">
        <f t="shared" si="70"/>
        <v>-----</v>
      </c>
      <c r="S66" s="119" t="str">
        <f t="shared" si="70"/>
        <v>-----</v>
      </c>
      <c r="T66" s="119" t="str">
        <f t="shared" si="70"/>
        <v>-----</v>
      </c>
      <c r="U66" s="119" t="str">
        <f t="shared" si="70"/>
        <v>-----</v>
      </c>
      <c r="V66" s="119" t="str">
        <f t="shared" si="70"/>
        <v>-----</v>
      </c>
      <c r="W66" s="119" t="str">
        <f t="shared" si="70"/>
        <v>-----</v>
      </c>
      <c r="X66" s="119" t="str">
        <f t="shared" si="70"/>
        <v>-----</v>
      </c>
      <c r="Y66" s="119" t="str">
        <f t="shared" si="70"/>
        <v>-----</v>
      </c>
      <c r="Z66" s="119" t="str">
        <f t="shared" si="70"/>
        <v>-----</v>
      </c>
      <c r="AA66" s="119" t="str">
        <f t="shared" si="70"/>
        <v>-----</v>
      </c>
      <c r="AB66" s="119" t="str">
        <f t="shared" si="70"/>
        <v>-----</v>
      </c>
      <c r="AC66" s="126" t="str">
        <f t="shared" si="70"/>
        <v>-----</v>
      </c>
      <c r="AD66" s="126" t="str">
        <f t="shared" ref="AD66:AY67" si="71">AC66</f>
        <v>-----</v>
      </c>
      <c r="AE66" s="126" t="str">
        <f t="shared" si="71"/>
        <v>-----</v>
      </c>
      <c r="AF66" s="126" t="str">
        <f t="shared" si="71"/>
        <v>-----</v>
      </c>
      <c r="AG66" s="126" t="str">
        <f t="shared" si="71"/>
        <v>-----</v>
      </c>
      <c r="AH66" s="126" t="str">
        <f t="shared" si="71"/>
        <v>-----</v>
      </c>
      <c r="AI66" s="126" t="str">
        <f t="shared" si="71"/>
        <v>-----</v>
      </c>
      <c r="AJ66" s="126" t="str">
        <f t="shared" si="71"/>
        <v>-----</v>
      </c>
      <c r="AK66" s="126" t="str">
        <f t="shared" si="71"/>
        <v>-----</v>
      </c>
      <c r="AL66" s="126" t="str">
        <f t="shared" si="71"/>
        <v>-----</v>
      </c>
      <c r="AM66" s="126" t="str">
        <f t="shared" si="71"/>
        <v>-----</v>
      </c>
      <c r="AN66" s="126" t="str">
        <f t="shared" si="71"/>
        <v>-----</v>
      </c>
      <c r="AO66" s="126" t="str">
        <f t="shared" si="71"/>
        <v>-----</v>
      </c>
      <c r="AP66" s="126" t="str">
        <f t="shared" si="71"/>
        <v>-----</v>
      </c>
      <c r="AQ66" s="126" t="str">
        <f t="shared" si="71"/>
        <v>-----</v>
      </c>
      <c r="AR66" s="126" t="str">
        <f t="shared" si="71"/>
        <v>-----</v>
      </c>
      <c r="AS66" s="126" t="str">
        <f t="shared" si="71"/>
        <v>-----</v>
      </c>
      <c r="AT66" s="126" t="str">
        <f t="shared" si="71"/>
        <v>-----</v>
      </c>
      <c r="AU66" s="126" t="str">
        <f t="shared" si="71"/>
        <v>-----</v>
      </c>
      <c r="AV66" s="126" t="str">
        <f t="shared" si="71"/>
        <v>-----</v>
      </c>
      <c r="AW66" s="126" t="str">
        <f t="shared" si="71"/>
        <v>-----</v>
      </c>
      <c r="AX66" s="126" t="str">
        <f t="shared" si="71"/>
        <v>-----</v>
      </c>
      <c r="AY66" s="126" t="str">
        <f t="shared" si="71"/>
        <v>-----</v>
      </c>
    </row>
    <row r="67" spans="1:51">
      <c r="A67" s="3" t="s">
        <v>168</v>
      </c>
      <c r="B67" s="4"/>
      <c r="C67" s="301" t="s">
        <v>166</v>
      </c>
      <c r="D67" s="119" t="str">
        <f t="shared" si="70"/>
        <v>-----</v>
      </c>
      <c r="E67" s="119" t="str">
        <f t="shared" si="70"/>
        <v>-----</v>
      </c>
      <c r="F67" s="119" t="str">
        <f t="shared" si="70"/>
        <v>-----</v>
      </c>
      <c r="G67" s="119" t="str">
        <f t="shared" si="70"/>
        <v>-----</v>
      </c>
      <c r="H67" s="119" t="str">
        <f t="shared" si="70"/>
        <v>-----</v>
      </c>
      <c r="I67" s="119" t="str">
        <f t="shared" si="70"/>
        <v>-----</v>
      </c>
      <c r="J67" s="119" t="str">
        <f t="shared" si="70"/>
        <v>-----</v>
      </c>
      <c r="K67" s="119" t="str">
        <f t="shared" si="70"/>
        <v>-----</v>
      </c>
      <c r="L67" s="119" t="str">
        <f t="shared" si="70"/>
        <v>-----</v>
      </c>
      <c r="M67" s="119" t="str">
        <f t="shared" si="70"/>
        <v>-----</v>
      </c>
      <c r="N67" s="119" t="str">
        <f t="shared" si="70"/>
        <v>-----</v>
      </c>
      <c r="O67" s="119" t="str">
        <f t="shared" si="70"/>
        <v>-----</v>
      </c>
      <c r="P67" s="119" t="str">
        <f t="shared" si="70"/>
        <v>-----</v>
      </c>
      <c r="Q67" s="119" t="str">
        <f t="shared" si="70"/>
        <v>-----</v>
      </c>
      <c r="R67" s="119" t="str">
        <f t="shared" si="70"/>
        <v>-----</v>
      </c>
      <c r="S67" s="119" t="str">
        <f t="shared" si="70"/>
        <v>-----</v>
      </c>
      <c r="T67" s="119" t="str">
        <f t="shared" si="70"/>
        <v>-----</v>
      </c>
      <c r="U67" s="119" t="str">
        <f t="shared" si="70"/>
        <v>-----</v>
      </c>
      <c r="V67" s="119" t="str">
        <f t="shared" si="70"/>
        <v>-----</v>
      </c>
      <c r="W67" s="119" t="str">
        <f t="shared" si="70"/>
        <v>-----</v>
      </c>
      <c r="X67" s="119" t="str">
        <f t="shared" si="70"/>
        <v>-----</v>
      </c>
      <c r="Y67" s="119" t="str">
        <f t="shared" si="70"/>
        <v>-----</v>
      </c>
      <c r="Z67" s="119" t="str">
        <f t="shared" si="70"/>
        <v>-----</v>
      </c>
      <c r="AA67" s="119" t="str">
        <f t="shared" si="70"/>
        <v>-----</v>
      </c>
      <c r="AB67" s="119" t="str">
        <f t="shared" si="70"/>
        <v>-----</v>
      </c>
      <c r="AC67" s="119" t="str">
        <f t="shared" si="70"/>
        <v>-----</v>
      </c>
      <c r="AD67" s="119" t="str">
        <f t="shared" si="71"/>
        <v>-----</v>
      </c>
      <c r="AE67" s="119" t="str">
        <f t="shared" si="71"/>
        <v>-----</v>
      </c>
      <c r="AF67" s="119" t="str">
        <f t="shared" si="71"/>
        <v>-----</v>
      </c>
      <c r="AG67" s="119" t="str">
        <f t="shared" si="71"/>
        <v>-----</v>
      </c>
      <c r="AH67" s="119" t="str">
        <f t="shared" si="71"/>
        <v>-----</v>
      </c>
      <c r="AI67" s="119" t="str">
        <f t="shared" si="71"/>
        <v>-----</v>
      </c>
      <c r="AJ67" s="119" t="str">
        <f t="shared" si="71"/>
        <v>-----</v>
      </c>
      <c r="AK67" s="119" t="str">
        <f t="shared" si="71"/>
        <v>-----</v>
      </c>
      <c r="AL67" s="119" t="str">
        <f t="shared" si="71"/>
        <v>-----</v>
      </c>
      <c r="AM67" s="119" t="str">
        <f t="shared" si="71"/>
        <v>-----</v>
      </c>
      <c r="AN67" s="119" t="str">
        <f t="shared" si="71"/>
        <v>-----</v>
      </c>
      <c r="AO67" s="119" t="str">
        <f t="shared" si="71"/>
        <v>-----</v>
      </c>
      <c r="AP67" s="119" t="str">
        <f t="shared" si="71"/>
        <v>-----</v>
      </c>
      <c r="AQ67" s="119" t="str">
        <f t="shared" si="71"/>
        <v>-----</v>
      </c>
      <c r="AR67" s="119" t="str">
        <f t="shared" si="71"/>
        <v>-----</v>
      </c>
      <c r="AS67" s="119" t="str">
        <f t="shared" si="71"/>
        <v>-----</v>
      </c>
      <c r="AT67" s="119" t="str">
        <f t="shared" si="71"/>
        <v>-----</v>
      </c>
      <c r="AU67" s="119" t="str">
        <f t="shared" si="71"/>
        <v>-----</v>
      </c>
      <c r="AV67" s="119" t="str">
        <f t="shared" si="71"/>
        <v>-----</v>
      </c>
      <c r="AW67" s="119" t="str">
        <f t="shared" si="71"/>
        <v>-----</v>
      </c>
      <c r="AX67" s="119" t="str">
        <f t="shared" si="71"/>
        <v>-----</v>
      </c>
      <c r="AY67" s="119" t="str">
        <f t="shared" si="71"/>
        <v>-----</v>
      </c>
    </row>
    <row r="68" spans="1:51">
      <c r="A68" s="3" t="s">
        <v>185</v>
      </c>
      <c r="B68" s="4"/>
      <c r="C68" s="301" t="s">
        <v>166</v>
      </c>
      <c r="D68" s="119" t="str">
        <f t="shared" ref="D68:AC68" si="72">C68</f>
        <v>-----</v>
      </c>
      <c r="E68" s="119" t="str">
        <f t="shared" si="72"/>
        <v>-----</v>
      </c>
      <c r="F68" s="119" t="str">
        <f t="shared" si="72"/>
        <v>-----</v>
      </c>
      <c r="G68" s="119" t="str">
        <f t="shared" si="72"/>
        <v>-----</v>
      </c>
      <c r="H68" s="119" t="str">
        <f t="shared" si="72"/>
        <v>-----</v>
      </c>
      <c r="I68" s="119" t="str">
        <f t="shared" si="72"/>
        <v>-----</v>
      </c>
      <c r="J68" s="119" t="str">
        <f t="shared" si="72"/>
        <v>-----</v>
      </c>
      <c r="K68" s="119" t="str">
        <f t="shared" si="72"/>
        <v>-----</v>
      </c>
      <c r="L68" s="119" t="str">
        <f t="shared" si="72"/>
        <v>-----</v>
      </c>
      <c r="M68" s="119" t="str">
        <f t="shared" si="72"/>
        <v>-----</v>
      </c>
      <c r="N68" s="119" t="str">
        <f t="shared" si="72"/>
        <v>-----</v>
      </c>
      <c r="O68" s="119" t="str">
        <f t="shared" si="72"/>
        <v>-----</v>
      </c>
      <c r="P68" s="119" t="str">
        <f t="shared" si="72"/>
        <v>-----</v>
      </c>
      <c r="Q68" s="119" t="str">
        <f t="shared" si="72"/>
        <v>-----</v>
      </c>
      <c r="R68" s="119" t="str">
        <f t="shared" si="72"/>
        <v>-----</v>
      </c>
      <c r="S68" s="119" t="str">
        <f t="shared" si="72"/>
        <v>-----</v>
      </c>
      <c r="T68" s="119" t="str">
        <f t="shared" si="72"/>
        <v>-----</v>
      </c>
      <c r="U68" s="119" t="str">
        <f t="shared" si="72"/>
        <v>-----</v>
      </c>
      <c r="V68" s="119" t="str">
        <f t="shared" si="72"/>
        <v>-----</v>
      </c>
      <c r="W68" s="119" t="str">
        <f t="shared" si="72"/>
        <v>-----</v>
      </c>
      <c r="X68" s="119" t="str">
        <f t="shared" si="72"/>
        <v>-----</v>
      </c>
      <c r="Y68" s="119" t="str">
        <f t="shared" si="72"/>
        <v>-----</v>
      </c>
      <c r="Z68" s="119" t="str">
        <f t="shared" si="72"/>
        <v>-----</v>
      </c>
      <c r="AA68" s="119" t="str">
        <f t="shared" si="72"/>
        <v>-----</v>
      </c>
      <c r="AB68" s="119" t="str">
        <f t="shared" si="72"/>
        <v>-----</v>
      </c>
      <c r="AC68" s="126" t="str">
        <f t="shared" si="72"/>
        <v>-----</v>
      </c>
      <c r="AD68" s="126" t="str">
        <f t="shared" ref="AD68:AY68" si="73">AC68</f>
        <v>-----</v>
      </c>
      <c r="AE68" s="126" t="str">
        <f t="shared" si="73"/>
        <v>-----</v>
      </c>
      <c r="AF68" s="126" t="str">
        <f t="shared" si="73"/>
        <v>-----</v>
      </c>
      <c r="AG68" s="126" t="str">
        <f t="shared" si="73"/>
        <v>-----</v>
      </c>
      <c r="AH68" s="126" t="str">
        <f t="shared" si="73"/>
        <v>-----</v>
      </c>
      <c r="AI68" s="126" t="str">
        <f t="shared" si="73"/>
        <v>-----</v>
      </c>
      <c r="AJ68" s="126" t="str">
        <f t="shared" si="73"/>
        <v>-----</v>
      </c>
      <c r="AK68" s="126" t="str">
        <f t="shared" si="73"/>
        <v>-----</v>
      </c>
      <c r="AL68" s="126" t="str">
        <f t="shared" si="73"/>
        <v>-----</v>
      </c>
      <c r="AM68" s="126" t="str">
        <f t="shared" si="73"/>
        <v>-----</v>
      </c>
      <c r="AN68" s="126" t="str">
        <f t="shared" si="73"/>
        <v>-----</v>
      </c>
      <c r="AO68" s="126" t="str">
        <f t="shared" si="73"/>
        <v>-----</v>
      </c>
      <c r="AP68" s="126" t="str">
        <f t="shared" si="73"/>
        <v>-----</v>
      </c>
      <c r="AQ68" s="126" t="str">
        <f t="shared" si="73"/>
        <v>-----</v>
      </c>
      <c r="AR68" s="126" t="str">
        <f t="shared" si="73"/>
        <v>-----</v>
      </c>
      <c r="AS68" s="126" t="str">
        <f t="shared" si="73"/>
        <v>-----</v>
      </c>
      <c r="AT68" s="126" t="str">
        <f t="shared" si="73"/>
        <v>-----</v>
      </c>
      <c r="AU68" s="126" t="str">
        <f t="shared" si="73"/>
        <v>-----</v>
      </c>
      <c r="AV68" s="126" t="str">
        <f t="shared" si="73"/>
        <v>-----</v>
      </c>
      <c r="AW68" s="126" t="str">
        <f t="shared" si="73"/>
        <v>-----</v>
      </c>
      <c r="AX68" s="126" t="str">
        <f t="shared" si="73"/>
        <v>-----</v>
      </c>
      <c r="AY68" s="126" t="str">
        <f t="shared" si="73"/>
        <v>-----</v>
      </c>
    </row>
    <row r="69" spans="1:51">
      <c r="A69" s="3" t="s">
        <v>186</v>
      </c>
      <c r="B69" s="4"/>
      <c r="C69" s="301" t="s">
        <v>166</v>
      </c>
      <c r="D69" s="119" t="str">
        <f t="shared" ref="D69:AC69" si="74">C69</f>
        <v>-----</v>
      </c>
      <c r="E69" s="119" t="str">
        <f t="shared" si="74"/>
        <v>-----</v>
      </c>
      <c r="F69" s="119" t="str">
        <f t="shared" si="74"/>
        <v>-----</v>
      </c>
      <c r="G69" s="119" t="str">
        <f t="shared" si="74"/>
        <v>-----</v>
      </c>
      <c r="H69" s="119" t="str">
        <f t="shared" si="74"/>
        <v>-----</v>
      </c>
      <c r="I69" s="119" t="str">
        <f t="shared" si="74"/>
        <v>-----</v>
      </c>
      <c r="J69" s="119" t="str">
        <f t="shared" si="74"/>
        <v>-----</v>
      </c>
      <c r="K69" s="119" t="str">
        <f t="shared" si="74"/>
        <v>-----</v>
      </c>
      <c r="L69" s="119" t="str">
        <f t="shared" si="74"/>
        <v>-----</v>
      </c>
      <c r="M69" s="119" t="str">
        <f t="shared" si="74"/>
        <v>-----</v>
      </c>
      <c r="N69" s="119" t="str">
        <f t="shared" si="74"/>
        <v>-----</v>
      </c>
      <c r="O69" s="119" t="str">
        <f t="shared" si="74"/>
        <v>-----</v>
      </c>
      <c r="P69" s="119" t="str">
        <f t="shared" si="74"/>
        <v>-----</v>
      </c>
      <c r="Q69" s="119" t="str">
        <f t="shared" si="74"/>
        <v>-----</v>
      </c>
      <c r="R69" s="119" t="str">
        <f t="shared" si="74"/>
        <v>-----</v>
      </c>
      <c r="S69" s="119" t="str">
        <f t="shared" si="74"/>
        <v>-----</v>
      </c>
      <c r="T69" s="119" t="str">
        <f t="shared" si="74"/>
        <v>-----</v>
      </c>
      <c r="U69" s="119" t="str">
        <f t="shared" si="74"/>
        <v>-----</v>
      </c>
      <c r="V69" s="119" t="str">
        <f t="shared" si="74"/>
        <v>-----</v>
      </c>
      <c r="W69" s="119" t="str">
        <f t="shared" si="74"/>
        <v>-----</v>
      </c>
      <c r="X69" s="119" t="str">
        <f t="shared" si="74"/>
        <v>-----</v>
      </c>
      <c r="Y69" s="119" t="str">
        <f t="shared" si="74"/>
        <v>-----</v>
      </c>
      <c r="Z69" s="119" t="str">
        <f t="shared" si="74"/>
        <v>-----</v>
      </c>
      <c r="AA69" s="119" t="str">
        <f t="shared" si="74"/>
        <v>-----</v>
      </c>
      <c r="AB69" s="119" t="str">
        <f t="shared" si="74"/>
        <v>-----</v>
      </c>
      <c r="AC69" s="126" t="str">
        <f t="shared" si="74"/>
        <v>-----</v>
      </c>
      <c r="AD69" s="126" t="str">
        <f t="shared" ref="AD69:AY69" si="75">AC69</f>
        <v>-----</v>
      </c>
      <c r="AE69" s="126" t="str">
        <f t="shared" si="75"/>
        <v>-----</v>
      </c>
      <c r="AF69" s="126" t="str">
        <f t="shared" si="75"/>
        <v>-----</v>
      </c>
      <c r="AG69" s="126" t="str">
        <f t="shared" si="75"/>
        <v>-----</v>
      </c>
      <c r="AH69" s="126" t="str">
        <f t="shared" si="75"/>
        <v>-----</v>
      </c>
      <c r="AI69" s="126" t="str">
        <f t="shared" si="75"/>
        <v>-----</v>
      </c>
      <c r="AJ69" s="126" t="str">
        <f t="shared" si="75"/>
        <v>-----</v>
      </c>
      <c r="AK69" s="126" t="str">
        <f t="shared" si="75"/>
        <v>-----</v>
      </c>
      <c r="AL69" s="126" t="str">
        <f t="shared" si="75"/>
        <v>-----</v>
      </c>
      <c r="AM69" s="126" t="str">
        <f t="shared" si="75"/>
        <v>-----</v>
      </c>
      <c r="AN69" s="126" t="str">
        <f t="shared" si="75"/>
        <v>-----</v>
      </c>
      <c r="AO69" s="126" t="str">
        <f t="shared" si="75"/>
        <v>-----</v>
      </c>
      <c r="AP69" s="126" t="str">
        <f t="shared" si="75"/>
        <v>-----</v>
      </c>
      <c r="AQ69" s="126" t="str">
        <f t="shared" si="75"/>
        <v>-----</v>
      </c>
      <c r="AR69" s="126" t="str">
        <f t="shared" si="75"/>
        <v>-----</v>
      </c>
      <c r="AS69" s="126" t="str">
        <f t="shared" si="75"/>
        <v>-----</v>
      </c>
      <c r="AT69" s="126" t="str">
        <f t="shared" si="75"/>
        <v>-----</v>
      </c>
      <c r="AU69" s="126" t="str">
        <f t="shared" si="75"/>
        <v>-----</v>
      </c>
      <c r="AV69" s="126" t="str">
        <f t="shared" si="75"/>
        <v>-----</v>
      </c>
      <c r="AW69" s="126" t="str">
        <f t="shared" si="75"/>
        <v>-----</v>
      </c>
      <c r="AX69" s="126" t="str">
        <f t="shared" si="75"/>
        <v>-----</v>
      </c>
      <c r="AY69" s="126" t="str">
        <f t="shared" si="75"/>
        <v>-----</v>
      </c>
    </row>
    <row r="70" spans="1:51">
      <c r="A70" s="3" t="s">
        <v>187</v>
      </c>
      <c r="B70" s="4"/>
      <c r="C70" s="301" t="s">
        <v>166</v>
      </c>
      <c r="D70" s="119" t="str">
        <f t="shared" ref="D70:AC70" si="76">C70</f>
        <v>-----</v>
      </c>
      <c r="E70" s="119" t="str">
        <f t="shared" si="76"/>
        <v>-----</v>
      </c>
      <c r="F70" s="119" t="str">
        <f t="shared" si="76"/>
        <v>-----</v>
      </c>
      <c r="G70" s="119" t="str">
        <f t="shared" si="76"/>
        <v>-----</v>
      </c>
      <c r="H70" s="119" t="str">
        <f t="shared" si="76"/>
        <v>-----</v>
      </c>
      <c r="I70" s="119" t="str">
        <f t="shared" si="76"/>
        <v>-----</v>
      </c>
      <c r="J70" s="119" t="str">
        <f t="shared" si="76"/>
        <v>-----</v>
      </c>
      <c r="K70" s="119" t="str">
        <f t="shared" si="76"/>
        <v>-----</v>
      </c>
      <c r="L70" s="119" t="str">
        <f t="shared" si="76"/>
        <v>-----</v>
      </c>
      <c r="M70" s="119" t="str">
        <f t="shared" si="76"/>
        <v>-----</v>
      </c>
      <c r="N70" s="119" t="str">
        <f t="shared" si="76"/>
        <v>-----</v>
      </c>
      <c r="O70" s="119" t="str">
        <f t="shared" si="76"/>
        <v>-----</v>
      </c>
      <c r="P70" s="119" t="str">
        <f t="shared" si="76"/>
        <v>-----</v>
      </c>
      <c r="Q70" s="119" t="str">
        <f t="shared" si="76"/>
        <v>-----</v>
      </c>
      <c r="R70" s="119" t="str">
        <f t="shared" si="76"/>
        <v>-----</v>
      </c>
      <c r="S70" s="119" t="str">
        <f t="shared" si="76"/>
        <v>-----</v>
      </c>
      <c r="T70" s="119" t="str">
        <f t="shared" si="76"/>
        <v>-----</v>
      </c>
      <c r="U70" s="119" t="str">
        <f t="shared" si="76"/>
        <v>-----</v>
      </c>
      <c r="V70" s="119" t="str">
        <f t="shared" si="76"/>
        <v>-----</v>
      </c>
      <c r="W70" s="119" t="str">
        <f t="shared" si="76"/>
        <v>-----</v>
      </c>
      <c r="X70" s="119" t="str">
        <f t="shared" si="76"/>
        <v>-----</v>
      </c>
      <c r="Y70" s="119" t="str">
        <f t="shared" si="76"/>
        <v>-----</v>
      </c>
      <c r="Z70" s="119" t="str">
        <f t="shared" si="76"/>
        <v>-----</v>
      </c>
      <c r="AA70" s="119" t="str">
        <f t="shared" si="76"/>
        <v>-----</v>
      </c>
      <c r="AB70" s="119" t="str">
        <f t="shared" si="76"/>
        <v>-----</v>
      </c>
      <c r="AC70" s="126" t="str">
        <f t="shared" si="76"/>
        <v>-----</v>
      </c>
      <c r="AD70" s="126" t="str">
        <f t="shared" ref="AD70:AY70" si="77">AC70</f>
        <v>-----</v>
      </c>
      <c r="AE70" s="126" t="str">
        <f t="shared" si="77"/>
        <v>-----</v>
      </c>
      <c r="AF70" s="126" t="str">
        <f t="shared" si="77"/>
        <v>-----</v>
      </c>
      <c r="AG70" s="126" t="str">
        <f t="shared" si="77"/>
        <v>-----</v>
      </c>
      <c r="AH70" s="126" t="str">
        <f t="shared" si="77"/>
        <v>-----</v>
      </c>
      <c r="AI70" s="126" t="str">
        <f t="shared" si="77"/>
        <v>-----</v>
      </c>
      <c r="AJ70" s="126" t="str">
        <f t="shared" si="77"/>
        <v>-----</v>
      </c>
      <c r="AK70" s="126" t="str">
        <f t="shared" si="77"/>
        <v>-----</v>
      </c>
      <c r="AL70" s="126" t="str">
        <f t="shared" si="77"/>
        <v>-----</v>
      </c>
      <c r="AM70" s="126" t="str">
        <f t="shared" si="77"/>
        <v>-----</v>
      </c>
      <c r="AN70" s="126" t="str">
        <f t="shared" si="77"/>
        <v>-----</v>
      </c>
      <c r="AO70" s="126" t="str">
        <f t="shared" si="77"/>
        <v>-----</v>
      </c>
      <c r="AP70" s="126" t="str">
        <f t="shared" si="77"/>
        <v>-----</v>
      </c>
      <c r="AQ70" s="126" t="str">
        <f t="shared" si="77"/>
        <v>-----</v>
      </c>
      <c r="AR70" s="126" t="str">
        <f t="shared" si="77"/>
        <v>-----</v>
      </c>
      <c r="AS70" s="126" t="str">
        <f t="shared" si="77"/>
        <v>-----</v>
      </c>
      <c r="AT70" s="126" t="str">
        <f t="shared" si="77"/>
        <v>-----</v>
      </c>
      <c r="AU70" s="126" t="str">
        <f t="shared" si="77"/>
        <v>-----</v>
      </c>
      <c r="AV70" s="126" t="str">
        <f t="shared" si="77"/>
        <v>-----</v>
      </c>
      <c r="AW70" s="126" t="str">
        <f t="shared" si="77"/>
        <v>-----</v>
      </c>
      <c r="AX70" s="126" t="str">
        <f t="shared" si="77"/>
        <v>-----</v>
      </c>
      <c r="AY70" s="126" t="str">
        <f t="shared" si="77"/>
        <v>-----</v>
      </c>
    </row>
    <row r="71" spans="1:51">
      <c r="A71" s="3" t="s">
        <v>170</v>
      </c>
      <c r="B71" s="4"/>
      <c r="C71" s="301" t="s">
        <v>166</v>
      </c>
      <c r="D71" s="119" t="str">
        <f t="shared" ref="D71:AC73" si="78">C71</f>
        <v>-----</v>
      </c>
      <c r="E71" s="119" t="str">
        <f t="shared" si="78"/>
        <v>-----</v>
      </c>
      <c r="F71" s="119" t="str">
        <f t="shared" si="78"/>
        <v>-----</v>
      </c>
      <c r="G71" s="119" t="str">
        <f t="shared" si="78"/>
        <v>-----</v>
      </c>
      <c r="H71" s="119" t="str">
        <f t="shared" si="78"/>
        <v>-----</v>
      </c>
      <c r="I71" s="119" t="str">
        <f t="shared" si="78"/>
        <v>-----</v>
      </c>
      <c r="J71" s="119" t="str">
        <f t="shared" si="78"/>
        <v>-----</v>
      </c>
      <c r="K71" s="119" t="str">
        <f t="shared" si="78"/>
        <v>-----</v>
      </c>
      <c r="L71" s="119" t="str">
        <f t="shared" si="78"/>
        <v>-----</v>
      </c>
      <c r="M71" s="119" t="str">
        <f t="shared" si="78"/>
        <v>-----</v>
      </c>
      <c r="N71" s="119" t="str">
        <f t="shared" si="78"/>
        <v>-----</v>
      </c>
      <c r="O71" s="119" t="str">
        <f t="shared" si="78"/>
        <v>-----</v>
      </c>
      <c r="P71" s="119" t="str">
        <f t="shared" si="78"/>
        <v>-----</v>
      </c>
      <c r="Q71" s="119" t="str">
        <f t="shared" si="78"/>
        <v>-----</v>
      </c>
      <c r="R71" s="119" t="str">
        <f t="shared" si="78"/>
        <v>-----</v>
      </c>
      <c r="S71" s="119" t="str">
        <f t="shared" si="78"/>
        <v>-----</v>
      </c>
      <c r="T71" s="119" t="str">
        <f t="shared" si="78"/>
        <v>-----</v>
      </c>
      <c r="U71" s="119" t="str">
        <f t="shared" si="78"/>
        <v>-----</v>
      </c>
      <c r="V71" s="119" t="str">
        <f t="shared" si="78"/>
        <v>-----</v>
      </c>
      <c r="W71" s="119" t="str">
        <f t="shared" si="78"/>
        <v>-----</v>
      </c>
      <c r="X71" s="119" t="str">
        <f t="shared" si="78"/>
        <v>-----</v>
      </c>
      <c r="Y71" s="119" t="str">
        <f t="shared" si="78"/>
        <v>-----</v>
      </c>
      <c r="Z71" s="119" t="str">
        <f t="shared" si="78"/>
        <v>-----</v>
      </c>
      <c r="AA71" s="119" t="str">
        <f t="shared" si="78"/>
        <v>-----</v>
      </c>
      <c r="AB71" s="119" t="str">
        <f t="shared" si="78"/>
        <v>-----</v>
      </c>
      <c r="AC71" s="126" t="str">
        <f t="shared" si="78"/>
        <v>-----</v>
      </c>
      <c r="AD71" s="126" t="str">
        <f t="shared" ref="AD71:AY71" si="79">AC71</f>
        <v>-----</v>
      </c>
      <c r="AE71" s="126" t="str">
        <f t="shared" si="79"/>
        <v>-----</v>
      </c>
      <c r="AF71" s="126" t="str">
        <f t="shared" si="79"/>
        <v>-----</v>
      </c>
      <c r="AG71" s="126" t="str">
        <f t="shared" si="79"/>
        <v>-----</v>
      </c>
      <c r="AH71" s="126" t="str">
        <f t="shared" si="79"/>
        <v>-----</v>
      </c>
      <c r="AI71" s="126" t="str">
        <f t="shared" si="79"/>
        <v>-----</v>
      </c>
      <c r="AJ71" s="126" t="str">
        <f t="shared" si="79"/>
        <v>-----</v>
      </c>
      <c r="AK71" s="126" t="str">
        <f t="shared" si="79"/>
        <v>-----</v>
      </c>
      <c r="AL71" s="126" t="str">
        <f t="shared" si="79"/>
        <v>-----</v>
      </c>
      <c r="AM71" s="126" t="str">
        <f t="shared" si="79"/>
        <v>-----</v>
      </c>
      <c r="AN71" s="126" t="str">
        <f t="shared" si="79"/>
        <v>-----</v>
      </c>
      <c r="AO71" s="126" t="str">
        <f t="shared" si="79"/>
        <v>-----</v>
      </c>
      <c r="AP71" s="126" t="str">
        <f t="shared" si="79"/>
        <v>-----</v>
      </c>
      <c r="AQ71" s="126" t="str">
        <f t="shared" si="79"/>
        <v>-----</v>
      </c>
      <c r="AR71" s="126" t="str">
        <f t="shared" si="79"/>
        <v>-----</v>
      </c>
      <c r="AS71" s="126" t="str">
        <f t="shared" si="79"/>
        <v>-----</v>
      </c>
      <c r="AT71" s="126" t="str">
        <f t="shared" si="79"/>
        <v>-----</v>
      </c>
      <c r="AU71" s="126" t="str">
        <f t="shared" si="79"/>
        <v>-----</v>
      </c>
      <c r="AV71" s="126" t="str">
        <f t="shared" si="79"/>
        <v>-----</v>
      </c>
      <c r="AW71" s="126" t="str">
        <f t="shared" si="79"/>
        <v>-----</v>
      </c>
      <c r="AX71" s="126" t="str">
        <f t="shared" si="79"/>
        <v>-----</v>
      </c>
      <c r="AY71" s="126" t="str">
        <f t="shared" si="79"/>
        <v>-----</v>
      </c>
    </row>
    <row r="72" spans="1:51">
      <c r="A72" s="3" t="s">
        <v>170</v>
      </c>
      <c r="B72" s="4"/>
      <c r="C72" s="301" t="s">
        <v>166</v>
      </c>
      <c r="D72" s="119" t="str">
        <f t="shared" si="78"/>
        <v>-----</v>
      </c>
      <c r="E72" s="119" t="str">
        <f t="shared" si="78"/>
        <v>-----</v>
      </c>
      <c r="F72" s="119" t="str">
        <f t="shared" si="78"/>
        <v>-----</v>
      </c>
      <c r="G72" s="119" t="str">
        <f t="shared" si="78"/>
        <v>-----</v>
      </c>
      <c r="H72" s="119" t="str">
        <f t="shared" si="78"/>
        <v>-----</v>
      </c>
      <c r="I72" s="119" t="str">
        <f t="shared" si="78"/>
        <v>-----</v>
      </c>
      <c r="J72" s="119" t="str">
        <f t="shared" si="78"/>
        <v>-----</v>
      </c>
      <c r="K72" s="119" t="str">
        <f t="shared" si="78"/>
        <v>-----</v>
      </c>
      <c r="L72" s="119" t="str">
        <f t="shared" si="78"/>
        <v>-----</v>
      </c>
      <c r="M72" s="119" t="str">
        <f t="shared" si="78"/>
        <v>-----</v>
      </c>
      <c r="N72" s="119" t="str">
        <f t="shared" si="78"/>
        <v>-----</v>
      </c>
      <c r="O72" s="119" t="str">
        <f t="shared" si="78"/>
        <v>-----</v>
      </c>
      <c r="P72" s="119" t="str">
        <f t="shared" si="78"/>
        <v>-----</v>
      </c>
      <c r="Q72" s="119" t="str">
        <f t="shared" si="78"/>
        <v>-----</v>
      </c>
      <c r="R72" s="119" t="str">
        <f t="shared" si="78"/>
        <v>-----</v>
      </c>
      <c r="S72" s="119" t="str">
        <f t="shared" si="78"/>
        <v>-----</v>
      </c>
      <c r="T72" s="119" t="str">
        <f t="shared" si="78"/>
        <v>-----</v>
      </c>
      <c r="U72" s="119" t="str">
        <f t="shared" si="78"/>
        <v>-----</v>
      </c>
      <c r="V72" s="119" t="str">
        <f t="shared" si="78"/>
        <v>-----</v>
      </c>
      <c r="W72" s="119" t="str">
        <f t="shared" si="78"/>
        <v>-----</v>
      </c>
      <c r="X72" s="119" t="str">
        <f t="shared" si="78"/>
        <v>-----</v>
      </c>
      <c r="Y72" s="119" t="str">
        <f t="shared" si="78"/>
        <v>-----</v>
      </c>
      <c r="Z72" s="119" t="str">
        <f t="shared" si="78"/>
        <v>-----</v>
      </c>
      <c r="AA72" s="119" t="str">
        <f t="shared" si="78"/>
        <v>-----</v>
      </c>
      <c r="AB72" s="119" t="str">
        <f t="shared" si="78"/>
        <v>-----</v>
      </c>
      <c r="AC72" s="126" t="str">
        <f t="shared" si="78"/>
        <v>-----</v>
      </c>
      <c r="AD72" s="126" t="str">
        <f t="shared" ref="AD72:AY72" si="80">AC72</f>
        <v>-----</v>
      </c>
      <c r="AE72" s="126" t="str">
        <f t="shared" si="80"/>
        <v>-----</v>
      </c>
      <c r="AF72" s="126" t="str">
        <f t="shared" si="80"/>
        <v>-----</v>
      </c>
      <c r="AG72" s="126" t="str">
        <f t="shared" si="80"/>
        <v>-----</v>
      </c>
      <c r="AH72" s="126" t="str">
        <f t="shared" si="80"/>
        <v>-----</v>
      </c>
      <c r="AI72" s="126" t="str">
        <f t="shared" si="80"/>
        <v>-----</v>
      </c>
      <c r="AJ72" s="126" t="str">
        <f t="shared" si="80"/>
        <v>-----</v>
      </c>
      <c r="AK72" s="126" t="str">
        <f t="shared" si="80"/>
        <v>-----</v>
      </c>
      <c r="AL72" s="126" t="str">
        <f t="shared" si="80"/>
        <v>-----</v>
      </c>
      <c r="AM72" s="126" t="str">
        <f t="shared" si="80"/>
        <v>-----</v>
      </c>
      <c r="AN72" s="126" t="str">
        <f t="shared" si="80"/>
        <v>-----</v>
      </c>
      <c r="AO72" s="126" t="str">
        <f t="shared" si="80"/>
        <v>-----</v>
      </c>
      <c r="AP72" s="126" t="str">
        <f t="shared" si="80"/>
        <v>-----</v>
      </c>
      <c r="AQ72" s="126" t="str">
        <f t="shared" si="80"/>
        <v>-----</v>
      </c>
      <c r="AR72" s="126" t="str">
        <f t="shared" si="80"/>
        <v>-----</v>
      </c>
      <c r="AS72" s="126" t="str">
        <f t="shared" si="80"/>
        <v>-----</v>
      </c>
      <c r="AT72" s="126" t="str">
        <f t="shared" si="80"/>
        <v>-----</v>
      </c>
      <c r="AU72" s="126" t="str">
        <f t="shared" si="80"/>
        <v>-----</v>
      </c>
      <c r="AV72" s="126" t="str">
        <f t="shared" si="80"/>
        <v>-----</v>
      </c>
      <c r="AW72" s="126" t="str">
        <f t="shared" si="80"/>
        <v>-----</v>
      </c>
      <c r="AX72" s="126" t="str">
        <f t="shared" si="80"/>
        <v>-----</v>
      </c>
      <c r="AY72" s="126" t="str">
        <f t="shared" si="80"/>
        <v>-----</v>
      </c>
    </row>
    <row r="73" spans="1:51">
      <c r="A73" s="3" t="s">
        <v>170</v>
      </c>
      <c r="B73" s="4"/>
      <c r="C73" s="301" t="s">
        <v>166</v>
      </c>
      <c r="D73" s="119" t="str">
        <f t="shared" si="78"/>
        <v>-----</v>
      </c>
      <c r="E73" s="119" t="str">
        <f t="shared" si="78"/>
        <v>-----</v>
      </c>
      <c r="F73" s="119" t="str">
        <f t="shared" si="78"/>
        <v>-----</v>
      </c>
      <c r="G73" s="119" t="str">
        <f t="shared" si="78"/>
        <v>-----</v>
      </c>
      <c r="H73" s="119" t="str">
        <f t="shared" si="78"/>
        <v>-----</v>
      </c>
      <c r="I73" s="119" t="str">
        <f t="shared" si="78"/>
        <v>-----</v>
      </c>
      <c r="J73" s="119" t="str">
        <f t="shared" si="78"/>
        <v>-----</v>
      </c>
      <c r="K73" s="119" t="str">
        <f t="shared" si="78"/>
        <v>-----</v>
      </c>
      <c r="L73" s="119" t="str">
        <f t="shared" si="78"/>
        <v>-----</v>
      </c>
      <c r="M73" s="119" t="str">
        <f t="shared" si="78"/>
        <v>-----</v>
      </c>
      <c r="N73" s="119" t="str">
        <f t="shared" si="78"/>
        <v>-----</v>
      </c>
      <c r="O73" s="119" t="str">
        <f t="shared" si="78"/>
        <v>-----</v>
      </c>
      <c r="P73" s="119" t="str">
        <f t="shared" si="78"/>
        <v>-----</v>
      </c>
      <c r="Q73" s="119" t="str">
        <f t="shared" si="78"/>
        <v>-----</v>
      </c>
      <c r="R73" s="119" t="str">
        <f t="shared" si="78"/>
        <v>-----</v>
      </c>
      <c r="S73" s="119" t="str">
        <f t="shared" si="78"/>
        <v>-----</v>
      </c>
      <c r="T73" s="119" t="str">
        <f t="shared" si="78"/>
        <v>-----</v>
      </c>
      <c r="U73" s="119" t="str">
        <f t="shared" si="78"/>
        <v>-----</v>
      </c>
      <c r="V73" s="119" t="str">
        <f t="shared" si="78"/>
        <v>-----</v>
      </c>
      <c r="W73" s="119" t="str">
        <f t="shared" si="78"/>
        <v>-----</v>
      </c>
      <c r="X73" s="119" t="str">
        <f t="shared" si="78"/>
        <v>-----</v>
      </c>
      <c r="Y73" s="119" t="str">
        <f t="shared" si="78"/>
        <v>-----</v>
      </c>
      <c r="Z73" s="119" t="str">
        <f t="shared" si="78"/>
        <v>-----</v>
      </c>
      <c r="AA73" s="119" t="str">
        <f t="shared" si="78"/>
        <v>-----</v>
      </c>
      <c r="AB73" s="119" t="str">
        <f t="shared" si="78"/>
        <v>-----</v>
      </c>
      <c r="AC73" s="126" t="str">
        <f t="shared" si="78"/>
        <v>-----</v>
      </c>
      <c r="AD73" s="126" t="str">
        <f t="shared" ref="AD73:AY73" si="81">AC73</f>
        <v>-----</v>
      </c>
      <c r="AE73" s="126" t="str">
        <f t="shared" si="81"/>
        <v>-----</v>
      </c>
      <c r="AF73" s="126" t="str">
        <f t="shared" si="81"/>
        <v>-----</v>
      </c>
      <c r="AG73" s="126" t="str">
        <f t="shared" si="81"/>
        <v>-----</v>
      </c>
      <c r="AH73" s="126" t="str">
        <f t="shared" si="81"/>
        <v>-----</v>
      </c>
      <c r="AI73" s="126" t="str">
        <f t="shared" si="81"/>
        <v>-----</v>
      </c>
      <c r="AJ73" s="126" t="str">
        <f t="shared" si="81"/>
        <v>-----</v>
      </c>
      <c r="AK73" s="126" t="str">
        <f t="shared" si="81"/>
        <v>-----</v>
      </c>
      <c r="AL73" s="126" t="str">
        <f t="shared" si="81"/>
        <v>-----</v>
      </c>
      <c r="AM73" s="126" t="str">
        <f t="shared" si="81"/>
        <v>-----</v>
      </c>
      <c r="AN73" s="126" t="str">
        <f t="shared" si="81"/>
        <v>-----</v>
      </c>
      <c r="AO73" s="126" t="str">
        <f t="shared" si="81"/>
        <v>-----</v>
      </c>
      <c r="AP73" s="126" t="str">
        <f t="shared" si="81"/>
        <v>-----</v>
      </c>
      <c r="AQ73" s="126" t="str">
        <f t="shared" si="81"/>
        <v>-----</v>
      </c>
      <c r="AR73" s="126" t="str">
        <f t="shared" si="81"/>
        <v>-----</v>
      </c>
      <c r="AS73" s="126" t="str">
        <f t="shared" si="81"/>
        <v>-----</v>
      </c>
      <c r="AT73" s="126" t="str">
        <f t="shared" si="81"/>
        <v>-----</v>
      </c>
      <c r="AU73" s="126" t="str">
        <f t="shared" si="81"/>
        <v>-----</v>
      </c>
      <c r="AV73" s="126" t="str">
        <f t="shared" si="81"/>
        <v>-----</v>
      </c>
      <c r="AW73" s="126" t="str">
        <f t="shared" si="81"/>
        <v>-----</v>
      </c>
      <c r="AX73" s="126" t="str">
        <f t="shared" si="81"/>
        <v>-----</v>
      </c>
      <c r="AY73" s="126" t="str">
        <f t="shared" si="81"/>
        <v>-----</v>
      </c>
    </row>
    <row r="74" spans="1:51">
      <c r="A74" s="3" t="s">
        <v>171</v>
      </c>
      <c r="B74" s="4"/>
      <c r="C74" s="54" t="str">
        <f>$D74</f>
        <v>enter</v>
      </c>
      <c r="D74" s="119" t="str">
        <f>ExpFeeComp</f>
        <v>enter</v>
      </c>
      <c r="E74" s="119" t="str">
        <f t="shared" ref="E74:AY74" si="82">$D74</f>
        <v>enter</v>
      </c>
      <c r="F74" s="119" t="str">
        <f t="shared" si="82"/>
        <v>enter</v>
      </c>
      <c r="G74" s="119" t="str">
        <f t="shared" si="82"/>
        <v>enter</v>
      </c>
      <c r="H74" s="119" t="str">
        <f t="shared" si="82"/>
        <v>enter</v>
      </c>
      <c r="I74" s="119" t="str">
        <f t="shared" si="82"/>
        <v>enter</v>
      </c>
      <c r="J74" s="119" t="str">
        <f t="shared" si="82"/>
        <v>enter</v>
      </c>
      <c r="K74" s="119" t="str">
        <f t="shared" si="82"/>
        <v>enter</v>
      </c>
      <c r="L74" s="119" t="str">
        <f t="shared" si="82"/>
        <v>enter</v>
      </c>
      <c r="M74" s="119" t="str">
        <f t="shared" si="82"/>
        <v>enter</v>
      </c>
      <c r="N74" s="119" t="str">
        <f t="shared" si="82"/>
        <v>enter</v>
      </c>
      <c r="O74" s="119" t="str">
        <f t="shared" si="82"/>
        <v>enter</v>
      </c>
      <c r="P74" s="119" t="str">
        <f t="shared" si="82"/>
        <v>enter</v>
      </c>
      <c r="Q74" s="119" t="str">
        <f t="shared" si="82"/>
        <v>enter</v>
      </c>
      <c r="R74" s="119" t="str">
        <f t="shared" si="82"/>
        <v>enter</v>
      </c>
      <c r="S74" s="119" t="str">
        <f t="shared" si="82"/>
        <v>enter</v>
      </c>
      <c r="T74" s="119" t="str">
        <f t="shared" si="82"/>
        <v>enter</v>
      </c>
      <c r="U74" s="119" t="str">
        <f t="shared" si="82"/>
        <v>enter</v>
      </c>
      <c r="V74" s="119" t="str">
        <f t="shared" si="82"/>
        <v>enter</v>
      </c>
      <c r="W74" s="119" t="str">
        <f t="shared" si="82"/>
        <v>enter</v>
      </c>
      <c r="X74" s="119" t="str">
        <f t="shared" si="82"/>
        <v>enter</v>
      </c>
      <c r="Y74" s="119" t="str">
        <f t="shared" si="82"/>
        <v>enter</v>
      </c>
      <c r="Z74" s="119" t="str">
        <f t="shared" si="82"/>
        <v>enter</v>
      </c>
      <c r="AA74" s="119" t="str">
        <f t="shared" si="82"/>
        <v>enter</v>
      </c>
      <c r="AB74" s="119" t="str">
        <f t="shared" si="82"/>
        <v>enter</v>
      </c>
      <c r="AC74" s="126" t="str">
        <f t="shared" si="82"/>
        <v>enter</v>
      </c>
      <c r="AD74" s="126" t="str">
        <f t="shared" si="82"/>
        <v>enter</v>
      </c>
      <c r="AE74" s="126" t="str">
        <f t="shared" si="82"/>
        <v>enter</v>
      </c>
      <c r="AF74" s="126" t="str">
        <f t="shared" si="82"/>
        <v>enter</v>
      </c>
      <c r="AG74" s="126" t="str">
        <f t="shared" si="82"/>
        <v>enter</v>
      </c>
      <c r="AH74" s="126" t="str">
        <f t="shared" si="82"/>
        <v>enter</v>
      </c>
      <c r="AI74" s="126" t="str">
        <f t="shared" si="82"/>
        <v>enter</v>
      </c>
      <c r="AJ74" s="126" t="str">
        <f t="shared" si="82"/>
        <v>enter</v>
      </c>
      <c r="AK74" s="126" t="str">
        <f t="shared" si="82"/>
        <v>enter</v>
      </c>
      <c r="AL74" s="126" t="str">
        <f t="shared" si="82"/>
        <v>enter</v>
      </c>
      <c r="AM74" s="126" t="str">
        <f t="shared" si="82"/>
        <v>enter</v>
      </c>
      <c r="AN74" s="126" t="str">
        <f t="shared" si="82"/>
        <v>enter</v>
      </c>
      <c r="AO74" s="126" t="str">
        <f t="shared" si="82"/>
        <v>enter</v>
      </c>
      <c r="AP74" s="126" t="str">
        <f t="shared" si="82"/>
        <v>enter</v>
      </c>
      <c r="AQ74" s="126" t="str">
        <f t="shared" si="82"/>
        <v>enter</v>
      </c>
      <c r="AR74" s="126" t="str">
        <f t="shared" si="82"/>
        <v>enter</v>
      </c>
      <c r="AS74" s="126" t="str">
        <f t="shared" si="82"/>
        <v>enter</v>
      </c>
      <c r="AT74" s="126" t="str">
        <f t="shared" si="82"/>
        <v>enter</v>
      </c>
      <c r="AU74" s="126" t="str">
        <f t="shared" si="82"/>
        <v>enter</v>
      </c>
      <c r="AV74" s="126" t="str">
        <f t="shared" si="82"/>
        <v>enter</v>
      </c>
      <c r="AW74" s="126" t="str">
        <f t="shared" si="82"/>
        <v>enter</v>
      </c>
      <c r="AX74" s="126" t="str">
        <f t="shared" si="82"/>
        <v>enter</v>
      </c>
      <c r="AY74" s="126" t="str">
        <f t="shared" si="82"/>
        <v>enter</v>
      </c>
    </row>
    <row r="75" spans="1:51">
      <c r="A75" s="3" t="s">
        <v>170</v>
      </c>
      <c r="B75" s="4"/>
      <c r="C75" s="301" t="s">
        <v>166</v>
      </c>
      <c r="D75" s="119" t="str">
        <f t="shared" ref="D75:AC75" si="83">C75</f>
        <v>-----</v>
      </c>
      <c r="E75" s="119" t="str">
        <f t="shared" si="83"/>
        <v>-----</v>
      </c>
      <c r="F75" s="119" t="str">
        <f t="shared" si="83"/>
        <v>-----</v>
      </c>
      <c r="G75" s="119" t="str">
        <f t="shared" si="83"/>
        <v>-----</v>
      </c>
      <c r="H75" s="119" t="str">
        <f t="shared" si="83"/>
        <v>-----</v>
      </c>
      <c r="I75" s="119" t="str">
        <f t="shared" si="83"/>
        <v>-----</v>
      </c>
      <c r="J75" s="119" t="str">
        <f t="shared" si="83"/>
        <v>-----</v>
      </c>
      <c r="K75" s="119" t="str">
        <f t="shared" si="83"/>
        <v>-----</v>
      </c>
      <c r="L75" s="119" t="str">
        <f t="shared" si="83"/>
        <v>-----</v>
      </c>
      <c r="M75" s="119" t="str">
        <f t="shared" si="83"/>
        <v>-----</v>
      </c>
      <c r="N75" s="119" t="str">
        <f t="shared" si="83"/>
        <v>-----</v>
      </c>
      <c r="O75" s="119" t="str">
        <f t="shared" si="83"/>
        <v>-----</v>
      </c>
      <c r="P75" s="119" t="str">
        <f t="shared" si="83"/>
        <v>-----</v>
      </c>
      <c r="Q75" s="119" t="str">
        <f t="shared" si="83"/>
        <v>-----</v>
      </c>
      <c r="R75" s="119" t="str">
        <f t="shared" si="83"/>
        <v>-----</v>
      </c>
      <c r="S75" s="119" t="str">
        <f t="shared" si="83"/>
        <v>-----</v>
      </c>
      <c r="T75" s="119" t="str">
        <f t="shared" si="83"/>
        <v>-----</v>
      </c>
      <c r="U75" s="119" t="str">
        <f t="shared" si="83"/>
        <v>-----</v>
      </c>
      <c r="V75" s="119" t="str">
        <f t="shared" si="83"/>
        <v>-----</v>
      </c>
      <c r="W75" s="119" t="str">
        <f t="shared" si="83"/>
        <v>-----</v>
      </c>
      <c r="X75" s="119" t="str">
        <f t="shared" si="83"/>
        <v>-----</v>
      </c>
      <c r="Y75" s="119" t="str">
        <f t="shared" si="83"/>
        <v>-----</v>
      </c>
      <c r="Z75" s="119" t="str">
        <f t="shared" si="83"/>
        <v>-----</v>
      </c>
      <c r="AA75" s="119" t="str">
        <f t="shared" si="83"/>
        <v>-----</v>
      </c>
      <c r="AB75" s="119" t="str">
        <f t="shared" si="83"/>
        <v>-----</v>
      </c>
      <c r="AC75" s="126" t="str">
        <f t="shared" si="83"/>
        <v>-----</v>
      </c>
      <c r="AD75" s="126" t="str">
        <f t="shared" ref="AD75:AY75" si="84">AC75</f>
        <v>-----</v>
      </c>
      <c r="AE75" s="126" t="str">
        <f t="shared" si="84"/>
        <v>-----</v>
      </c>
      <c r="AF75" s="126" t="str">
        <f t="shared" si="84"/>
        <v>-----</v>
      </c>
      <c r="AG75" s="126" t="str">
        <f t="shared" si="84"/>
        <v>-----</v>
      </c>
      <c r="AH75" s="126" t="str">
        <f t="shared" si="84"/>
        <v>-----</v>
      </c>
      <c r="AI75" s="126" t="str">
        <f t="shared" si="84"/>
        <v>-----</v>
      </c>
      <c r="AJ75" s="126" t="str">
        <f t="shared" si="84"/>
        <v>-----</v>
      </c>
      <c r="AK75" s="126" t="str">
        <f t="shared" si="84"/>
        <v>-----</v>
      </c>
      <c r="AL75" s="126" t="str">
        <f t="shared" si="84"/>
        <v>-----</v>
      </c>
      <c r="AM75" s="126" t="str">
        <f t="shared" si="84"/>
        <v>-----</v>
      </c>
      <c r="AN75" s="126" t="str">
        <f t="shared" si="84"/>
        <v>-----</v>
      </c>
      <c r="AO75" s="126" t="str">
        <f t="shared" si="84"/>
        <v>-----</v>
      </c>
      <c r="AP75" s="126" t="str">
        <f t="shared" si="84"/>
        <v>-----</v>
      </c>
      <c r="AQ75" s="126" t="str">
        <f t="shared" si="84"/>
        <v>-----</v>
      </c>
      <c r="AR75" s="126" t="str">
        <f t="shared" si="84"/>
        <v>-----</v>
      </c>
      <c r="AS75" s="126" t="str">
        <f t="shared" si="84"/>
        <v>-----</v>
      </c>
      <c r="AT75" s="126" t="str">
        <f t="shared" si="84"/>
        <v>-----</v>
      </c>
      <c r="AU75" s="126" t="str">
        <f t="shared" si="84"/>
        <v>-----</v>
      </c>
      <c r="AV75" s="126" t="str">
        <f t="shared" si="84"/>
        <v>-----</v>
      </c>
      <c r="AW75" s="126" t="str">
        <f t="shared" si="84"/>
        <v>-----</v>
      </c>
      <c r="AX75" s="126" t="str">
        <f t="shared" si="84"/>
        <v>-----</v>
      </c>
      <c r="AY75" s="126" t="str">
        <f t="shared" si="84"/>
        <v>-----</v>
      </c>
    </row>
    <row r="76" spans="1:51" ht="16.2" thickBot="1">
      <c r="A76" s="11" t="s">
        <v>188</v>
      </c>
      <c r="B76" s="12"/>
      <c r="C76" s="38" t="e">
        <f t="shared" ref="C76:AC76" si="85">PRODUCT(PRODUCT(C64:C73)+C74,C75)</f>
        <v>#VALUE!</v>
      </c>
      <c r="D76" s="38" t="e">
        <f t="shared" si="85"/>
        <v>#VALUE!</v>
      </c>
      <c r="E76" s="38" t="e">
        <f t="shared" si="85"/>
        <v>#VALUE!</v>
      </c>
      <c r="F76" s="38" t="e">
        <f t="shared" si="85"/>
        <v>#VALUE!</v>
      </c>
      <c r="G76" s="38" t="e">
        <f t="shared" si="85"/>
        <v>#VALUE!</v>
      </c>
      <c r="H76" s="38" t="e">
        <f t="shared" si="85"/>
        <v>#VALUE!</v>
      </c>
      <c r="I76" s="38" t="e">
        <f t="shared" si="85"/>
        <v>#VALUE!</v>
      </c>
      <c r="J76" s="38" t="e">
        <f t="shared" si="85"/>
        <v>#VALUE!</v>
      </c>
      <c r="K76" s="38" t="e">
        <f t="shared" si="85"/>
        <v>#VALUE!</v>
      </c>
      <c r="L76" s="38" t="e">
        <f t="shared" si="85"/>
        <v>#VALUE!</v>
      </c>
      <c r="M76" s="38" t="e">
        <f t="shared" si="85"/>
        <v>#VALUE!</v>
      </c>
      <c r="N76" s="38" t="e">
        <f t="shared" si="85"/>
        <v>#VALUE!</v>
      </c>
      <c r="O76" s="38" t="e">
        <f t="shared" si="85"/>
        <v>#VALUE!</v>
      </c>
      <c r="P76" s="38" t="e">
        <f t="shared" si="85"/>
        <v>#VALUE!</v>
      </c>
      <c r="Q76" s="38" t="e">
        <f t="shared" si="85"/>
        <v>#VALUE!</v>
      </c>
      <c r="R76" s="38" t="e">
        <f t="shared" si="85"/>
        <v>#VALUE!</v>
      </c>
      <c r="S76" s="38" t="e">
        <f t="shared" si="85"/>
        <v>#VALUE!</v>
      </c>
      <c r="T76" s="38" t="e">
        <f t="shared" si="85"/>
        <v>#VALUE!</v>
      </c>
      <c r="U76" s="38" t="e">
        <f t="shared" si="85"/>
        <v>#VALUE!</v>
      </c>
      <c r="V76" s="38" t="e">
        <f t="shared" si="85"/>
        <v>#VALUE!</v>
      </c>
      <c r="W76" s="38" t="e">
        <f t="shared" si="85"/>
        <v>#VALUE!</v>
      </c>
      <c r="X76" s="38" t="e">
        <f t="shared" si="85"/>
        <v>#VALUE!</v>
      </c>
      <c r="Y76" s="38" t="e">
        <f t="shared" si="85"/>
        <v>#VALUE!</v>
      </c>
      <c r="Z76" s="38" t="e">
        <f t="shared" si="85"/>
        <v>#VALUE!</v>
      </c>
      <c r="AA76" s="38" t="e">
        <f t="shared" si="85"/>
        <v>#VALUE!</v>
      </c>
      <c r="AB76" s="38" t="e">
        <f t="shared" si="85"/>
        <v>#VALUE!</v>
      </c>
      <c r="AC76" s="39" t="e">
        <f t="shared" si="85"/>
        <v>#VALUE!</v>
      </c>
      <c r="AD76" s="39" t="e">
        <f t="shared" ref="AD76:AY76" si="86">PRODUCT(PRODUCT(AD64:AD73)+AD74,AD75)</f>
        <v>#VALUE!</v>
      </c>
      <c r="AE76" s="39" t="e">
        <f t="shared" si="86"/>
        <v>#VALUE!</v>
      </c>
      <c r="AF76" s="39" t="e">
        <f t="shared" si="86"/>
        <v>#VALUE!</v>
      </c>
      <c r="AG76" s="39" t="e">
        <f t="shared" si="86"/>
        <v>#VALUE!</v>
      </c>
      <c r="AH76" s="39" t="e">
        <f t="shared" si="86"/>
        <v>#VALUE!</v>
      </c>
      <c r="AI76" s="39" t="e">
        <f t="shared" si="86"/>
        <v>#VALUE!</v>
      </c>
      <c r="AJ76" s="39" t="e">
        <f t="shared" si="86"/>
        <v>#VALUE!</v>
      </c>
      <c r="AK76" s="39" t="e">
        <f t="shared" si="86"/>
        <v>#VALUE!</v>
      </c>
      <c r="AL76" s="39" t="e">
        <f t="shared" si="86"/>
        <v>#VALUE!</v>
      </c>
      <c r="AM76" s="39" t="e">
        <f t="shared" si="86"/>
        <v>#VALUE!</v>
      </c>
      <c r="AN76" s="39" t="e">
        <f t="shared" si="86"/>
        <v>#VALUE!</v>
      </c>
      <c r="AO76" s="39" t="e">
        <f t="shared" si="86"/>
        <v>#VALUE!</v>
      </c>
      <c r="AP76" s="39" t="e">
        <f t="shared" si="86"/>
        <v>#VALUE!</v>
      </c>
      <c r="AQ76" s="39" t="e">
        <f t="shared" si="86"/>
        <v>#VALUE!</v>
      </c>
      <c r="AR76" s="39" t="e">
        <f t="shared" si="86"/>
        <v>#VALUE!</v>
      </c>
      <c r="AS76" s="39" t="e">
        <f t="shared" si="86"/>
        <v>#VALUE!</v>
      </c>
      <c r="AT76" s="39" t="e">
        <f t="shared" si="86"/>
        <v>#VALUE!</v>
      </c>
      <c r="AU76" s="39" t="e">
        <f t="shared" si="86"/>
        <v>#VALUE!</v>
      </c>
      <c r="AV76" s="39" t="e">
        <f t="shared" si="86"/>
        <v>#VALUE!</v>
      </c>
      <c r="AW76" s="39" t="e">
        <f t="shared" si="86"/>
        <v>#VALUE!</v>
      </c>
      <c r="AX76" s="39" t="e">
        <f t="shared" si="86"/>
        <v>#VALUE!</v>
      </c>
      <c r="AY76" s="39" t="e">
        <f t="shared" si="86"/>
        <v>#VALUE!</v>
      </c>
    </row>
    <row r="77" spans="1:51" ht="16.2" thickTop="1">
      <c r="A77" s="52" t="s">
        <v>173</v>
      </c>
      <c r="B77" s="6"/>
      <c r="C77" s="78" t="str">
        <f t="shared" ref="C77:AY77" si="87">"BaseRateColl_" &amp; TEXT(C$17,"00")</f>
        <v>BaseRateColl_101</v>
      </c>
      <c r="D77" s="78" t="str">
        <f t="shared" si="87"/>
        <v>BaseRateColl_102</v>
      </c>
      <c r="E77" s="78" t="str">
        <f t="shared" si="87"/>
        <v>BaseRateColl_103</v>
      </c>
      <c r="F77" s="78" t="str">
        <f t="shared" si="87"/>
        <v>BaseRateColl_104</v>
      </c>
      <c r="G77" s="78" t="str">
        <f t="shared" si="87"/>
        <v>BaseRateColl_105</v>
      </c>
      <c r="H77" s="78" t="str">
        <f t="shared" si="87"/>
        <v>BaseRateColl_106</v>
      </c>
      <c r="I77" s="78" t="str">
        <f t="shared" si="87"/>
        <v>BaseRateColl_107</v>
      </c>
      <c r="J77" s="78" t="str">
        <f t="shared" si="87"/>
        <v>BaseRateColl_108</v>
      </c>
      <c r="K77" s="78" t="str">
        <f t="shared" si="87"/>
        <v>BaseRateColl_109</v>
      </c>
      <c r="L77" s="78" t="str">
        <f t="shared" si="87"/>
        <v>BaseRateColl_110</v>
      </c>
      <c r="M77" s="78" t="str">
        <f t="shared" si="87"/>
        <v>BaseRateColl_111</v>
      </c>
      <c r="N77" s="78" t="str">
        <f t="shared" si="87"/>
        <v>BaseRateColl_112</v>
      </c>
      <c r="O77" s="78" t="str">
        <f t="shared" si="87"/>
        <v>BaseRateColl_113</v>
      </c>
      <c r="P77" s="78" t="str">
        <f t="shared" si="87"/>
        <v>BaseRateColl_114</v>
      </c>
      <c r="Q77" s="78" t="str">
        <f t="shared" si="87"/>
        <v>BaseRateColl_115</v>
      </c>
      <c r="R77" s="78" t="str">
        <f t="shared" si="87"/>
        <v>BaseRateColl_116</v>
      </c>
      <c r="S77" s="78" t="str">
        <f t="shared" si="87"/>
        <v>BaseRateColl_117</v>
      </c>
      <c r="T77" s="78" t="str">
        <f t="shared" si="87"/>
        <v>BaseRateColl_118</v>
      </c>
      <c r="U77" s="78" t="str">
        <f t="shared" si="87"/>
        <v>BaseRateColl_119</v>
      </c>
      <c r="V77" s="78" t="str">
        <f t="shared" si="87"/>
        <v>BaseRateColl_120</v>
      </c>
      <c r="W77" s="78" t="str">
        <f t="shared" si="87"/>
        <v>BaseRateColl_121</v>
      </c>
      <c r="X77" s="78" t="str">
        <f t="shared" si="87"/>
        <v>BaseRateColl_122</v>
      </c>
      <c r="Y77" s="78" t="str">
        <f t="shared" si="87"/>
        <v>BaseRateColl_123</v>
      </c>
      <c r="Z77" s="78" t="str">
        <f t="shared" si="87"/>
        <v>BaseRateColl_124</v>
      </c>
      <c r="AA77" s="78" t="str">
        <f t="shared" si="87"/>
        <v>BaseRateColl_125</v>
      </c>
      <c r="AB77" s="78" t="str">
        <f t="shared" si="87"/>
        <v>BaseRateColl_126</v>
      </c>
      <c r="AC77" s="135" t="str">
        <f t="shared" si="87"/>
        <v>BaseRateColl_127</v>
      </c>
      <c r="AD77" s="135" t="str">
        <f t="shared" si="87"/>
        <v>BaseRateColl_128</v>
      </c>
      <c r="AE77" s="135" t="str">
        <f t="shared" si="87"/>
        <v>BaseRateColl_129</v>
      </c>
      <c r="AF77" s="135" t="str">
        <f t="shared" si="87"/>
        <v>BaseRateColl_130</v>
      </c>
      <c r="AG77" s="135" t="str">
        <f t="shared" si="87"/>
        <v>BaseRateColl_131</v>
      </c>
      <c r="AH77" s="135" t="str">
        <f t="shared" si="87"/>
        <v>BaseRateColl_132</v>
      </c>
      <c r="AI77" s="135" t="str">
        <f t="shared" si="87"/>
        <v>BaseRateColl_133</v>
      </c>
      <c r="AJ77" s="135" t="str">
        <f t="shared" si="87"/>
        <v>BaseRateColl_134</v>
      </c>
      <c r="AK77" s="135" t="str">
        <f t="shared" si="87"/>
        <v>BaseRateColl_135</v>
      </c>
      <c r="AL77" s="135" t="str">
        <f t="shared" si="87"/>
        <v>BaseRateColl_136</v>
      </c>
      <c r="AM77" s="135" t="str">
        <f t="shared" si="87"/>
        <v>BaseRateColl_137</v>
      </c>
      <c r="AN77" s="135" t="str">
        <f t="shared" si="87"/>
        <v>BaseRateColl_138</v>
      </c>
      <c r="AO77" s="135" t="str">
        <f t="shared" si="87"/>
        <v>BaseRateColl_139</v>
      </c>
      <c r="AP77" s="135" t="str">
        <f t="shared" si="87"/>
        <v>BaseRateColl_140</v>
      </c>
      <c r="AQ77" s="135" t="str">
        <f t="shared" si="87"/>
        <v>BaseRateColl_141</v>
      </c>
      <c r="AR77" s="135" t="str">
        <f t="shared" si="87"/>
        <v>BaseRateColl_142</v>
      </c>
      <c r="AS77" s="135" t="str">
        <f t="shared" si="87"/>
        <v>BaseRateColl_143</v>
      </c>
      <c r="AT77" s="135" t="str">
        <f t="shared" si="87"/>
        <v>BaseRateColl_144</v>
      </c>
      <c r="AU77" s="135" t="str">
        <f t="shared" si="87"/>
        <v>BaseRateColl_145</v>
      </c>
      <c r="AV77" s="135" t="str">
        <f t="shared" si="87"/>
        <v>BaseRateColl_146</v>
      </c>
      <c r="AW77" s="135" t="str">
        <f t="shared" si="87"/>
        <v>BaseRateColl_147</v>
      </c>
      <c r="AX77" s="135" t="str">
        <f t="shared" si="87"/>
        <v>BaseRateColl_148</v>
      </c>
      <c r="AY77" s="135" t="str">
        <f t="shared" si="87"/>
        <v>BaseRateColl_149</v>
      </c>
    </row>
    <row r="78" spans="1:51">
      <c r="A78" s="21" t="s">
        <v>189</v>
      </c>
      <c r="B78" s="4"/>
      <c r="C78" s="124" t="str">
        <f>'Example 1A'!C78</f>
        <v xml:space="preserve">enter   </v>
      </c>
      <c r="D78" s="124" t="str">
        <f>'Example 1A'!D78</f>
        <v xml:space="preserve">enter   </v>
      </c>
      <c r="E78" s="124" t="str">
        <f>'Example 1A'!E78</f>
        <v xml:space="preserve">enter   </v>
      </c>
      <c r="F78" s="124" t="str">
        <f>'Example 1A'!F78</f>
        <v xml:space="preserve">enter   </v>
      </c>
      <c r="G78" s="124" t="str">
        <f>'Example 1A'!G78</f>
        <v xml:space="preserve">enter   </v>
      </c>
      <c r="H78" s="124" t="str">
        <f>'Example 1A'!H78</f>
        <v xml:space="preserve">enter   </v>
      </c>
      <c r="I78" s="124" t="str">
        <f>'Example 1A'!I78</f>
        <v xml:space="preserve">enter   </v>
      </c>
      <c r="J78" s="124" t="str">
        <f>'Example 1A'!J78</f>
        <v xml:space="preserve">enter   </v>
      </c>
      <c r="K78" s="124" t="str">
        <f>'Example 1A'!K78</f>
        <v xml:space="preserve">enter   </v>
      </c>
      <c r="L78" s="124" t="str">
        <f>'Example 1A'!L78</f>
        <v xml:space="preserve">enter   </v>
      </c>
      <c r="M78" s="124" t="str">
        <f>'Example 1A'!M78</f>
        <v xml:space="preserve">enter   </v>
      </c>
      <c r="N78" s="124" t="str">
        <f>'Example 1A'!N78</f>
        <v xml:space="preserve">enter   </v>
      </c>
      <c r="O78" s="124" t="str">
        <f>'Example 1A'!O78</f>
        <v xml:space="preserve">enter   </v>
      </c>
      <c r="P78" s="124" t="str">
        <f>'Example 1A'!P78</f>
        <v xml:space="preserve">enter   </v>
      </c>
      <c r="Q78" s="124" t="str">
        <f>'Example 1A'!Q78</f>
        <v xml:space="preserve">enter   </v>
      </c>
      <c r="R78" s="124" t="str">
        <f>'Example 1A'!R78</f>
        <v xml:space="preserve">enter   </v>
      </c>
      <c r="S78" s="124" t="str">
        <f>'Example 1A'!S78</f>
        <v xml:space="preserve">enter   </v>
      </c>
      <c r="T78" s="124" t="str">
        <f>'Example 1A'!T78</f>
        <v xml:space="preserve">enter   </v>
      </c>
      <c r="U78" s="124" t="str">
        <f>'Example 1A'!U78</f>
        <v xml:space="preserve">enter   </v>
      </c>
      <c r="V78" s="124" t="str">
        <f>'Example 1A'!V78</f>
        <v xml:space="preserve">enter   </v>
      </c>
      <c r="W78" s="124" t="str">
        <f>'Example 1A'!W78</f>
        <v xml:space="preserve">enter   </v>
      </c>
      <c r="X78" s="124" t="str">
        <f>'Example 1A'!X78</f>
        <v xml:space="preserve">enter   </v>
      </c>
      <c r="Y78" s="124" t="str">
        <f>'Example 1A'!Y78</f>
        <v xml:space="preserve">enter   </v>
      </c>
      <c r="Z78" s="124" t="str">
        <f>'Example 1A'!Z78</f>
        <v xml:space="preserve">enter   </v>
      </c>
      <c r="AA78" s="124" t="str">
        <f>'Example 1A'!AA78</f>
        <v xml:space="preserve">enter   </v>
      </c>
      <c r="AB78" s="124" t="str">
        <f>'Example 1A'!AB78</f>
        <v xml:space="preserve">enter   </v>
      </c>
      <c r="AC78" s="124" t="str">
        <f>'Example 1A'!AC78</f>
        <v xml:space="preserve">enter   </v>
      </c>
      <c r="AD78" s="124" t="str">
        <f>'Example 1A'!AD78</f>
        <v xml:space="preserve">enter   </v>
      </c>
      <c r="AE78" s="124" t="str">
        <f>'Example 1A'!AE78</f>
        <v xml:space="preserve">enter   </v>
      </c>
      <c r="AF78" s="124" t="str">
        <f>'Example 1A'!AF78</f>
        <v xml:space="preserve">enter   </v>
      </c>
      <c r="AG78" s="124" t="str">
        <f>'Example 1A'!AG78</f>
        <v xml:space="preserve">enter   </v>
      </c>
      <c r="AH78" s="124" t="str">
        <f>'Example 1A'!AH78</f>
        <v xml:space="preserve">enter   </v>
      </c>
      <c r="AI78" s="124" t="str">
        <f>'Example 1A'!AI78</f>
        <v xml:space="preserve">enter   </v>
      </c>
      <c r="AJ78" s="124" t="str">
        <f>'Example 1A'!AJ78</f>
        <v xml:space="preserve">enter   </v>
      </c>
      <c r="AK78" s="124" t="str">
        <f>'Example 1A'!AK78</f>
        <v xml:space="preserve">enter   </v>
      </c>
      <c r="AL78" s="124" t="str">
        <f>'Example 1A'!AL78</f>
        <v xml:space="preserve">enter   </v>
      </c>
      <c r="AM78" s="124" t="str">
        <f>'Example 1A'!AM78</f>
        <v xml:space="preserve">enter   </v>
      </c>
      <c r="AN78" s="124" t="str">
        <f>'Example 1A'!AN78</f>
        <v xml:space="preserve">enter   </v>
      </c>
      <c r="AO78" s="124" t="str">
        <f>'Example 1A'!AO78</f>
        <v xml:space="preserve">enter   </v>
      </c>
      <c r="AP78" s="124" t="str">
        <f>'Example 1A'!AP78</f>
        <v xml:space="preserve">enter   </v>
      </c>
      <c r="AQ78" s="124" t="str">
        <f>'Example 1A'!AQ78</f>
        <v xml:space="preserve">enter   </v>
      </c>
      <c r="AR78" s="124" t="str">
        <f>'Example 1A'!AR78</f>
        <v xml:space="preserve">enter   </v>
      </c>
      <c r="AS78" s="124" t="str">
        <f>'Example 1A'!AS78</f>
        <v xml:space="preserve">enter   </v>
      </c>
      <c r="AT78" s="124" t="str">
        <f>'Example 1A'!AT78</f>
        <v xml:space="preserve">enter   </v>
      </c>
      <c r="AU78" s="124" t="str">
        <f>'Example 1A'!AU78</f>
        <v xml:space="preserve">enter   </v>
      </c>
      <c r="AV78" s="124" t="str">
        <f>'Example 1A'!AV78</f>
        <v xml:space="preserve">enter   </v>
      </c>
      <c r="AW78" s="124" t="str">
        <f>'Example 1A'!AW78</f>
        <v xml:space="preserve">enter   </v>
      </c>
      <c r="AX78" s="124" t="str">
        <f>'Example 1A'!AX78</f>
        <v xml:space="preserve">enter   </v>
      </c>
      <c r="AY78" s="124" t="str">
        <f>'Example 1A'!AY78</f>
        <v xml:space="preserve">enter   </v>
      </c>
    </row>
    <row r="79" spans="1:51">
      <c r="A79" s="3" t="s">
        <v>184</v>
      </c>
      <c r="B79" s="4"/>
      <c r="C79" s="301" t="s">
        <v>166</v>
      </c>
      <c r="D79" s="119" t="str">
        <f t="shared" ref="D79:AC79" si="88">C79</f>
        <v>-----</v>
      </c>
      <c r="E79" s="119" t="str">
        <f t="shared" si="88"/>
        <v>-----</v>
      </c>
      <c r="F79" s="119" t="str">
        <f t="shared" si="88"/>
        <v>-----</v>
      </c>
      <c r="G79" s="119" t="str">
        <f t="shared" si="88"/>
        <v>-----</v>
      </c>
      <c r="H79" s="119" t="str">
        <f t="shared" si="88"/>
        <v>-----</v>
      </c>
      <c r="I79" s="119" t="str">
        <f t="shared" si="88"/>
        <v>-----</v>
      </c>
      <c r="J79" s="119" t="str">
        <f t="shared" si="88"/>
        <v>-----</v>
      </c>
      <c r="K79" s="119" t="str">
        <f t="shared" si="88"/>
        <v>-----</v>
      </c>
      <c r="L79" s="119" t="str">
        <f t="shared" si="88"/>
        <v>-----</v>
      </c>
      <c r="M79" s="119" t="str">
        <f t="shared" si="88"/>
        <v>-----</v>
      </c>
      <c r="N79" s="119" t="str">
        <f t="shared" si="88"/>
        <v>-----</v>
      </c>
      <c r="O79" s="119" t="str">
        <f t="shared" si="88"/>
        <v>-----</v>
      </c>
      <c r="P79" s="119" t="str">
        <f t="shared" si="88"/>
        <v>-----</v>
      </c>
      <c r="Q79" s="119" t="str">
        <f t="shared" si="88"/>
        <v>-----</v>
      </c>
      <c r="R79" s="119" t="str">
        <f t="shared" si="88"/>
        <v>-----</v>
      </c>
      <c r="S79" s="119" t="str">
        <f t="shared" si="88"/>
        <v>-----</v>
      </c>
      <c r="T79" s="119" t="str">
        <f t="shared" si="88"/>
        <v>-----</v>
      </c>
      <c r="U79" s="119" t="str">
        <f t="shared" si="88"/>
        <v>-----</v>
      </c>
      <c r="V79" s="119" t="str">
        <f t="shared" si="88"/>
        <v>-----</v>
      </c>
      <c r="W79" s="119" t="str">
        <f t="shared" si="88"/>
        <v>-----</v>
      </c>
      <c r="X79" s="119" t="str">
        <f t="shared" si="88"/>
        <v>-----</v>
      </c>
      <c r="Y79" s="119" t="str">
        <f t="shared" si="88"/>
        <v>-----</v>
      </c>
      <c r="Z79" s="119" t="str">
        <f t="shared" si="88"/>
        <v>-----</v>
      </c>
      <c r="AA79" s="119" t="str">
        <f t="shared" si="88"/>
        <v>-----</v>
      </c>
      <c r="AB79" s="119" t="str">
        <f t="shared" si="88"/>
        <v>-----</v>
      </c>
      <c r="AC79" s="126" t="str">
        <f t="shared" si="88"/>
        <v>-----</v>
      </c>
      <c r="AD79" s="126" t="str">
        <f t="shared" ref="AD79:AY79" si="89">AC79</f>
        <v>-----</v>
      </c>
      <c r="AE79" s="126" t="str">
        <f t="shared" si="89"/>
        <v>-----</v>
      </c>
      <c r="AF79" s="126" t="str">
        <f t="shared" si="89"/>
        <v>-----</v>
      </c>
      <c r="AG79" s="126" t="str">
        <f t="shared" si="89"/>
        <v>-----</v>
      </c>
      <c r="AH79" s="126" t="str">
        <f t="shared" si="89"/>
        <v>-----</v>
      </c>
      <c r="AI79" s="126" t="str">
        <f t="shared" si="89"/>
        <v>-----</v>
      </c>
      <c r="AJ79" s="126" t="str">
        <f t="shared" si="89"/>
        <v>-----</v>
      </c>
      <c r="AK79" s="126" t="str">
        <f t="shared" si="89"/>
        <v>-----</v>
      </c>
      <c r="AL79" s="126" t="str">
        <f t="shared" si="89"/>
        <v>-----</v>
      </c>
      <c r="AM79" s="126" t="str">
        <f t="shared" si="89"/>
        <v>-----</v>
      </c>
      <c r="AN79" s="126" t="str">
        <f t="shared" si="89"/>
        <v>-----</v>
      </c>
      <c r="AO79" s="126" t="str">
        <f t="shared" si="89"/>
        <v>-----</v>
      </c>
      <c r="AP79" s="126" t="str">
        <f t="shared" si="89"/>
        <v>-----</v>
      </c>
      <c r="AQ79" s="126" t="str">
        <f t="shared" si="89"/>
        <v>-----</v>
      </c>
      <c r="AR79" s="126" t="str">
        <f t="shared" si="89"/>
        <v>-----</v>
      </c>
      <c r="AS79" s="126" t="str">
        <f t="shared" si="89"/>
        <v>-----</v>
      </c>
      <c r="AT79" s="126" t="str">
        <f t="shared" si="89"/>
        <v>-----</v>
      </c>
      <c r="AU79" s="126" t="str">
        <f t="shared" si="89"/>
        <v>-----</v>
      </c>
      <c r="AV79" s="126" t="str">
        <f t="shared" si="89"/>
        <v>-----</v>
      </c>
      <c r="AW79" s="126" t="str">
        <f t="shared" si="89"/>
        <v>-----</v>
      </c>
      <c r="AX79" s="126" t="str">
        <f t="shared" si="89"/>
        <v>-----</v>
      </c>
      <c r="AY79" s="126" t="str">
        <f t="shared" si="89"/>
        <v>-----</v>
      </c>
    </row>
    <row r="80" spans="1:51">
      <c r="A80" s="3" t="s">
        <v>167</v>
      </c>
      <c r="B80" s="4"/>
      <c r="C80" s="301" t="s">
        <v>166</v>
      </c>
      <c r="D80" s="119" t="str">
        <f t="shared" ref="D80:AC81" si="90">C80</f>
        <v>-----</v>
      </c>
      <c r="E80" s="119" t="str">
        <f t="shared" si="90"/>
        <v>-----</v>
      </c>
      <c r="F80" s="119" t="str">
        <f t="shared" si="90"/>
        <v>-----</v>
      </c>
      <c r="G80" s="119" t="str">
        <f t="shared" si="90"/>
        <v>-----</v>
      </c>
      <c r="H80" s="119" t="str">
        <f t="shared" si="90"/>
        <v>-----</v>
      </c>
      <c r="I80" s="119" t="str">
        <f t="shared" si="90"/>
        <v>-----</v>
      </c>
      <c r="J80" s="119" t="str">
        <f t="shared" si="90"/>
        <v>-----</v>
      </c>
      <c r="K80" s="119" t="str">
        <f t="shared" si="90"/>
        <v>-----</v>
      </c>
      <c r="L80" s="119" t="str">
        <f t="shared" si="90"/>
        <v>-----</v>
      </c>
      <c r="M80" s="119" t="str">
        <f t="shared" si="90"/>
        <v>-----</v>
      </c>
      <c r="N80" s="119" t="str">
        <f t="shared" si="90"/>
        <v>-----</v>
      </c>
      <c r="O80" s="119" t="str">
        <f t="shared" si="90"/>
        <v>-----</v>
      </c>
      <c r="P80" s="119" t="str">
        <f t="shared" si="90"/>
        <v>-----</v>
      </c>
      <c r="Q80" s="119" t="str">
        <f t="shared" si="90"/>
        <v>-----</v>
      </c>
      <c r="R80" s="119" t="str">
        <f t="shared" si="90"/>
        <v>-----</v>
      </c>
      <c r="S80" s="119" t="str">
        <f t="shared" si="90"/>
        <v>-----</v>
      </c>
      <c r="T80" s="119" t="str">
        <f t="shared" si="90"/>
        <v>-----</v>
      </c>
      <c r="U80" s="119" t="str">
        <f t="shared" si="90"/>
        <v>-----</v>
      </c>
      <c r="V80" s="119" t="str">
        <f t="shared" si="90"/>
        <v>-----</v>
      </c>
      <c r="W80" s="119" t="str">
        <f t="shared" si="90"/>
        <v>-----</v>
      </c>
      <c r="X80" s="119" t="str">
        <f t="shared" si="90"/>
        <v>-----</v>
      </c>
      <c r="Y80" s="119" t="str">
        <f t="shared" si="90"/>
        <v>-----</v>
      </c>
      <c r="Z80" s="119" t="str">
        <f t="shared" si="90"/>
        <v>-----</v>
      </c>
      <c r="AA80" s="119" t="str">
        <f t="shared" si="90"/>
        <v>-----</v>
      </c>
      <c r="AB80" s="119" t="str">
        <f t="shared" si="90"/>
        <v>-----</v>
      </c>
      <c r="AC80" s="126" t="str">
        <f t="shared" si="90"/>
        <v>-----</v>
      </c>
      <c r="AD80" s="126" t="str">
        <f t="shared" ref="AD80:AY81" si="91">AC80</f>
        <v>-----</v>
      </c>
      <c r="AE80" s="126" t="str">
        <f t="shared" si="91"/>
        <v>-----</v>
      </c>
      <c r="AF80" s="126" t="str">
        <f t="shared" si="91"/>
        <v>-----</v>
      </c>
      <c r="AG80" s="126" t="str">
        <f t="shared" si="91"/>
        <v>-----</v>
      </c>
      <c r="AH80" s="126" t="str">
        <f t="shared" si="91"/>
        <v>-----</v>
      </c>
      <c r="AI80" s="126" t="str">
        <f t="shared" si="91"/>
        <v>-----</v>
      </c>
      <c r="AJ80" s="126" t="str">
        <f t="shared" si="91"/>
        <v>-----</v>
      </c>
      <c r="AK80" s="126" t="str">
        <f t="shared" si="91"/>
        <v>-----</v>
      </c>
      <c r="AL80" s="126" t="str">
        <f t="shared" si="91"/>
        <v>-----</v>
      </c>
      <c r="AM80" s="126" t="str">
        <f t="shared" si="91"/>
        <v>-----</v>
      </c>
      <c r="AN80" s="126" t="str">
        <f t="shared" si="91"/>
        <v>-----</v>
      </c>
      <c r="AO80" s="126" t="str">
        <f t="shared" si="91"/>
        <v>-----</v>
      </c>
      <c r="AP80" s="126" t="str">
        <f t="shared" si="91"/>
        <v>-----</v>
      </c>
      <c r="AQ80" s="126" t="str">
        <f t="shared" si="91"/>
        <v>-----</v>
      </c>
      <c r="AR80" s="126" t="str">
        <f t="shared" si="91"/>
        <v>-----</v>
      </c>
      <c r="AS80" s="126" t="str">
        <f t="shared" si="91"/>
        <v>-----</v>
      </c>
      <c r="AT80" s="126" t="str">
        <f t="shared" si="91"/>
        <v>-----</v>
      </c>
      <c r="AU80" s="126" t="str">
        <f t="shared" si="91"/>
        <v>-----</v>
      </c>
      <c r="AV80" s="126" t="str">
        <f t="shared" si="91"/>
        <v>-----</v>
      </c>
      <c r="AW80" s="126" t="str">
        <f t="shared" si="91"/>
        <v>-----</v>
      </c>
      <c r="AX80" s="126" t="str">
        <f t="shared" si="91"/>
        <v>-----</v>
      </c>
      <c r="AY80" s="126" t="str">
        <f t="shared" si="91"/>
        <v>-----</v>
      </c>
    </row>
    <row r="81" spans="1:51">
      <c r="A81" s="3" t="s">
        <v>168</v>
      </c>
      <c r="B81" s="4"/>
      <c r="C81" s="301" t="s">
        <v>166</v>
      </c>
      <c r="D81" s="119" t="str">
        <f t="shared" si="90"/>
        <v>-----</v>
      </c>
      <c r="E81" s="119" t="str">
        <f t="shared" si="90"/>
        <v>-----</v>
      </c>
      <c r="F81" s="119" t="str">
        <f t="shared" si="90"/>
        <v>-----</v>
      </c>
      <c r="G81" s="119" t="str">
        <f t="shared" si="90"/>
        <v>-----</v>
      </c>
      <c r="H81" s="119" t="str">
        <f t="shared" si="90"/>
        <v>-----</v>
      </c>
      <c r="I81" s="119" t="str">
        <f t="shared" si="90"/>
        <v>-----</v>
      </c>
      <c r="J81" s="119" t="str">
        <f t="shared" si="90"/>
        <v>-----</v>
      </c>
      <c r="K81" s="119" t="str">
        <f t="shared" si="90"/>
        <v>-----</v>
      </c>
      <c r="L81" s="119" t="str">
        <f t="shared" si="90"/>
        <v>-----</v>
      </c>
      <c r="M81" s="119" t="str">
        <f t="shared" si="90"/>
        <v>-----</v>
      </c>
      <c r="N81" s="119" t="str">
        <f t="shared" si="90"/>
        <v>-----</v>
      </c>
      <c r="O81" s="119" t="str">
        <f t="shared" si="90"/>
        <v>-----</v>
      </c>
      <c r="P81" s="119" t="str">
        <f t="shared" si="90"/>
        <v>-----</v>
      </c>
      <c r="Q81" s="119" t="str">
        <f t="shared" si="90"/>
        <v>-----</v>
      </c>
      <c r="R81" s="119" t="str">
        <f t="shared" si="90"/>
        <v>-----</v>
      </c>
      <c r="S81" s="119" t="str">
        <f t="shared" si="90"/>
        <v>-----</v>
      </c>
      <c r="T81" s="119" t="str">
        <f t="shared" si="90"/>
        <v>-----</v>
      </c>
      <c r="U81" s="119" t="str">
        <f t="shared" si="90"/>
        <v>-----</v>
      </c>
      <c r="V81" s="119" t="str">
        <f t="shared" si="90"/>
        <v>-----</v>
      </c>
      <c r="W81" s="119" t="str">
        <f t="shared" si="90"/>
        <v>-----</v>
      </c>
      <c r="X81" s="119" t="str">
        <f t="shared" si="90"/>
        <v>-----</v>
      </c>
      <c r="Y81" s="119" t="str">
        <f t="shared" si="90"/>
        <v>-----</v>
      </c>
      <c r="Z81" s="119" t="str">
        <f t="shared" si="90"/>
        <v>-----</v>
      </c>
      <c r="AA81" s="119" t="str">
        <f t="shared" si="90"/>
        <v>-----</v>
      </c>
      <c r="AB81" s="119" t="str">
        <f t="shared" si="90"/>
        <v>-----</v>
      </c>
      <c r="AC81" s="119" t="str">
        <f t="shared" si="90"/>
        <v>-----</v>
      </c>
      <c r="AD81" s="119" t="str">
        <f t="shared" si="91"/>
        <v>-----</v>
      </c>
      <c r="AE81" s="119" t="str">
        <f t="shared" si="91"/>
        <v>-----</v>
      </c>
      <c r="AF81" s="119" t="str">
        <f t="shared" si="91"/>
        <v>-----</v>
      </c>
      <c r="AG81" s="119" t="str">
        <f t="shared" si="91"/>
        <v>-----</v>
      </c>
      <c r="AH81" s="119" t="str">
        <f t="shared" si="91"/>
        <v>-----</v>
      </c>
      <c r="AI81" s="119" t="str">
        <f t="shared" si="91"/>
        <v>-----</v>
      </c>
      <c r="AJ81" s="119" t="str">
        <f t="shared" si="91"/>
        <v>-----</v>
      </c>
      <c r="AK81" s="119" t="str">
        <f t="shared" si="91"/>
        <v>-----</v>
      </c>
      <c r="AL81" s="119" t="str">
        <f t="shared" si="91"/>
        <v>-----</v>
      </c>
      <c r="AM81" s="119" t="str">
        <f t="shared" si="91"/>
        <v>-----</v>
      </c>
      <c r="AN81" s="119" t="str">
        <f t="shared" si="91"/>
        <v>-----</v>
      </c>
      <c r="AO81" s="119" t="str">
        <f t="shared" si="91"/>
        <v>-----</v>
      </c>
      <c r="AP81" s="119" t="str">
        <f t="shared" si="91"/>
        <v>-----</v>
      </c>
      <c r="AQ81" s="119" t="str">
        <f t="shared" si="91"/>
        <v>-----</v>
      </c>
      <c r="AR81" s="119" t="str">
        <f t="shared" si="91"/>
        <v>-----</v>
      </c>
      <c r="AS81" s="119" t="str">
        <f t="shared" si="91"/>
        <v>-----</v>
      </c>
      <c r="AT81" s="119" t="str">
        <f t="shared" si="91"/>
        <v>-----</v>
      </c>
      <c r="AU81" s="119" t="str">
        <f t="shared" si="91"/>
        <v>-----</v>
      </c>
      <c r="AV81" s="119" t="str">
        <f t="shared" si="91"/>
        <v>-----</v>
      </c>
      <c r="AW81" s="119" t="str">
        <f t="shared" si="91"/>
        <v>-----</v>
      </c>
      <c r="AX81" s="119" t="str">
        <f t="shared" si="91"/>
        <v>-----</v>
      </c>
      <c r="AY81" s="119" t="str">
        <f t="shared" si="91"/>
        <v>-----</v>
      </c>
    </row>
    <row r="82" spans="1:51">
      <c r="A82" s="3" t="s">
        <v>185</v>
      </c>
      <c r="B82" s="4"/>
      <c r="C82" s="301" t="s">
        <v>166</v>
      </c>
      <c r="D82" s="119" t="str">
        <f t="shared" ref="D82:AC82" si="92">C82</f>
        <v>-----</v>
      </c>
      <c r="E82" s="119" t="str">
        <f t="shared" si="92"/>
        <v>-----</v>
      </c>
      <c r="F82" s="119" t="str">
        <f t="shared" si="92"/>
        <v>-----</v>
      </c>
      <c r="G82" s="119" t="str">
        <f t="shared" si="92"/>
        <v>-----</v>
      </c>
      <c r="H82" s="119" t="str">
        <f t="shared" si="92"/>
        <v>-----</v>
      </c>
      <c r="I82" s="119" t="str">
        <f t="shared" si="92"/>
        <v>-----</v>
      </c>
      <c r="J82" s="119" t="str">
        <f t="shared" si="92"/>
        <v>-----</v>
      </c>
      <c r="K82" s="119" t="str">
        <f t="shared" si="92"/>
        <v>-----</v>
      </c>
      <c r="L82" s="119" t="str">
        <f t="shared" si="92"/>
        <v>-----</v>
      </c>
      <c r="M82" s="119" t="str">
        <f t="shared" si="92"/>
        <v>-----</v>
      </c>
      <c r="N82" s="119" t="str">
        <f t="shared" si="92"/>
        <v>-----</v>
      </c>
      <c r="O82" s="119" t="str">
        <f t="shared" si="92"/>
        <v>-----</v>
      </c>
      <c r="P82" s="119" t="str">
        <f t="shared" si="92"/>
        <v>-----</v>
      </c>
      <c r="Q82" s="119" t="str">
        <f t="shared" si="92"/>
        <v>-----</v>
      </c>
      <c r="R82" s="119" t="str">
        <f t="shared" si="92"/>
        <v>-----</v>
      </c>
      <c r="S82" s="119" t="str">
        <f t="shared" si="92"/>
        <v>-----</v>
      </c>
      <c r="T82" s="119" t="str">
        <f t="shared" si="92"/>
        <v>-----</v>
      </c>
      <c r="U82" s="119" t="str">
        <f t="shared" si="92"/>
        <v>-----</v>
      </c>
      <c r="V82" s="119" t="str">
        <f t="shared" si="92"/>
        <v>-----</v>
      </c>
      <c r="W82" s="119" t="str">
        <f t="shared" si="92"/>
        <v>-----</v>
      </c>
      <c r="X82" s="119" t="str">
        <f t="shared" si="92"/>
        <v>-----</v>
      </c>
      <c r="Y82" s="119" t="str">
        <f t="shared" si="92"/>
        <v>-----</v>
      </c>
      <c r="Z82" s="119" t="str">
        <f t="shared" si="92"/>
        <v>-----</v>
      </c>
      <c r="AA82" s="119" t="str">
        <f t="shared" si="92"/>
        <v>-----</v>
      </c>
      <c r="AB82" s="119" t="str">
        <f t="shared" si="92"/>
        <v>-----</v>
      </c>
      <c r="AC82" s="126" t="str">
        <f t="shared" si="92"/>
        <v>-----</v>
      </c>
      <c r="AD82" s="126" t="str">
        <f t="shared" ref="AD82:AY82" si="93">AC82</f>
        <v>-----</v>
      </c>
      <c r="AE82" s="126" t="str">
        <f t="shared" si="93"/>
        <v>-----</v>
      </c>
      <c r="AF82" s="126" t="str">
        <f t="shared" si="93"/>
        <v>-----</v>
      </c>
      <c r="AG82" s="126" t="str">
        <f t="shared" si="93"/>
        <v>-----</v>
      </c>
      <c r="AH82" s="126" t="str">
        <f t="shared" si="93"/>
        <v>-----</v>
      </c>
      <c r="AI82" s="126" t="str">
        <f t="shared" si="93"/>
        <v>-----</v>
      </c>
      <c r="AJ82" s="126" t="str">
        <f t="shared" si="93"/>
        <v>-----</v>
      </c>
      <c r="AK82" s="126" t="str">
        <f t="shared" si="93"/>
        <v>-----</v>
      </c>
      <c r="AL82" s="126" t="str">
        <f t="shared" si="93"/>
        <v>-----</v>
      </c>
      <c r="AM82" s="126" t="str">
        <f t="shared" si="93"/>
        <v>-----</v>
      </c>
      <c r="AN82" s="126" t="str">
        <f t="shared" si="93"/>
        <v>-----</v>
      </c>
      <c r="AO82" s="126" t="str">
        <f t="shared" si="93"/>
        <v>-----</v>
      </c>
      <c r="AP82" s="126" t="str">
        <f t="shared" si="93"/>
        <v>-----</v>
      </c>
      <c r="AQ82" s="126" t="str">
        <f t="shared" si="93"/>
        <v>-----</v>
      </c>
      <c r="AR82" s="126" t="str">
        <f t="shared" si="93"/>
        <v>-----</v>
      </c>
      <c r="AS82" s="126" t="str">
        <f t="shared" si="93"/>
        <v>-----</v>
      </c>
      <c r="AT82" s="126" t="str">
        <f t="shared" si="93"/>
        <v>-----</v>
      </c>
      <c r="AU82" s="126" t="str">
        <f t="shared" si="93"/>
        <v>-----</v>
      </c>
      <c r="AV82" s="126" t="str">
        <f t="shared" si="93"/>
        <v>-----</v>
      </c>
      <c r="AW82" s="126" t="str">
        <f t="shared" si="93"/>
        <v>-----</v>
      </c>
      <c r="AX82" s="126" t="str">
        <f t="shared" si="93"/>
        <v>-----</v>
      </c>
      <c r="AY82" s="126" t="str">
        <f t="shared" si="93"/>
        <v>-----</v>
      </c>
    </row>
    <row r="83" spans="1:51">
      <c r="A83" s="3" t="s">
        <v>186</v>
      </c>
      <c r="B83" s="4"/>
      <c r="C83" s="301" t="s">
        <v>166</v>
      </c>
      <c r="D83" s="119" t="str">
        <f t="shared" ref="D83:AC83" si="94">C83</f>
        <v>-----</v>
      </c>
      <c r="E83" s="119" t="str">
        <f t="shared" si="94"/>
        <v>-----</v>
      </c>
      <c r="F83" s="119" t="str">
        <f t="shared" si="94"/>
        <v>-----</v>
      </c>
      <c r="G83" s="119" t="str">
        <f t="shared" si="94"/>
        <v>-----</v>
      </c>
      <c r="H83" s="119" t="str">
        <f t="shared" si="94"/>
        <v>-----</v>
      </c>
      <c r="I83" s="119" t="str">
        <f t="shared" si="94"/>
        <v>-----</v>
      </c>
      <c r="J83" s="119" t="str">
        <f t="shared" si="94"/>
        <v>-----</v>
      </c>
      <c r="K83" s="119" t="str">
        <f t="shared" si="94"/>
        <v>-----</v>
      </c>
      <c r="L83" s="119" t="str">
        <f t="shared" si="94"/>
        <v>-----</v>
      </c>
      <c r="M83" s="119" t="str">
        <f t="shared" si="94"/>
        <v>-----</v>
      </c>
      <c r="N83" s="119" t="str">
        <f t="shared" si="94"/>
        <v>-----</v>
      </c>
      <c r="O83" s="119" t="str">
        <f t="shared" si="94"/>
        <v>-----</v>
      </c>
      <c r="P83" s="119" t="str">
        <f t="shared" si="94"/>
        <v>-----</v>
      </c>
      <c r="Q83" s="119" t="str">
        <f t="shared" si="94"/>
        <v>-----</v>
      </c>
      <c r="R83" s="119" t="str">
        <f t="shared" si="94"/>
        <v>-----</v>
      </c>
      <c r="S83" s="119" t="str">
        <f t="shared" si="94"/>
        <v>-----</v>
      </c>
      <c r="T83" s="119" t="str">
        <f t="shared" si="94"/>
        <v>-----</v>
      </c>
      <c r="U83" s="119" t="str">
        <f t="shared" si="94"/>
        <v>-----</v>
      </c>
      <c r="V83" s="119" t="str">
        <f t="shared" si="94"/>
        <v>-----</v>
      </c>
      <c r="W83" s="119" t="str">
        <f t="shared" si="94"/>
        <v>-----</v>
      </c>
      <c r="X83" s="119" t="str">
        <f t="shared" si="94"/>
        <v>-----</v>
      </c>
      <c r="Y83" s="119" t="str">
        <f t="shared" si="94"/>
        <v>-----</v>
      </c>
      <c r="Z83" s="119" t="str">
        <f t="shared" si="94"/>
        <v>-----</v>
      </c>
      <c r="AA83" s="119" t="str">
        <f t="shared" si="94"/>
        <v>-----</v>
      </c>
      <c r="AB83" s="119" t="str">
        <f t="shared" si="94"/>
        <v>-----</v>
      </c>
      <c r="AC83" s="126" t="str">
        <f t="shared" si="94"/>
        <v>-----</v>
      </c>
      <c r="AD83" s="126" t="str">
        <f t="shared" ref="AD83:AY83" si="95">AC83</f>
        <v>-----</v>
      </c>
      <c r="AE83" s="126" t="str">
        <f t="shared" si="95"/>
        <v>-----</v>
      </c>
      <c r="AF83" s="126" t="str">
        <f t="shared" si="95"/>
        <v>-----</v>
      </c>
      <c r="AG83" s="126" t="str">
        <f t="shared" si="95"/>
        <v>-----</v>
      </c>
      <c r="AH83" s="126" t="str">
        <f t="shared" si="95"/>
        <v>-----</v>
      </c>
      <c r="AI83" s="126" t="str">
        <f t="shared" si="95"/>
        <v>-----</v>
      </c>
      <c r="AJ83" s="126" t="str">
        <f t="shared" si="95"/>
        <v>-----</v>
      </c>
      <c r="AK83" s="126" t="str">
        <f t="shared" si="95"/>
        <v>-----</v>
      </c>
      <c r="AL83" s="126" t="str">
        <f t="shared" si="95"/>
        <v>-----</v>
      </c>
      <c r="AM83" s="126" t="str">
        <f t="shared" si="95"/>
        <v>-----</v>
      </c>
      <c r="AN83" s="126" t="str">
        <f t="shared" si="95"/>
        <v>-----</v>
      </c>
      <c r="AO83" s="126" t="str">
        <f t="shared" si="95"/>
        <v>-----</v>
      </c>
      <c r="AP83" s="126" t="str">
        <f t="shared" si="95"/>
        <v>-----</v>
      </c>
      <c r="AQ83" s="126" t="str">
        <f t="shared" si="95"/>
        <v>-----</v>
      </c>
      <c r="AR83" s="126" t="str">
        <f t="shared" si="95"/>
        <v>-----</v>
      </c>
      <c r="AS83" s="126" t="str">
        <f t="shared" si="95"/>
        <v>-----</v>
      </c>
      <c r="AT83" s="126" t="str">
        <f t="shared" si="95"/>
        <v>-----</v>
      </c>
      <c r="AU83" s="126" t="str">
        <f t="shared" si="95"/>
        <v>-----</v>
      </c>
      <c r="AV83" s="126" t="str">
        <f t="shared" si="95"/>
        <v>-----</v>
      </c>
      <c r="AW83" s="126" t="str">
        <f t="shared" si="95"/>
        <v>-----</v>
      </c>
      <c r="AX83" s="126" t="str">
        <f t="shared" si="95"/>
        <v>-----</v>
      </c>
      <c r="AY83" s="126" t="str">
        <f t="shared" si="95"/>
        <v>-----</v>
      </c>
    </row>
    <row r="84" spans="1:51">
      <c r="A84" s="3" t="s">
        <v>170</v>
      </c>
      <c r="B84" s="4"/>
      <c r="C84" s="301" t="s">
        <v>166</v>
      </c>
      <c r="D84" s="119" t="str">
        <f t="shared" ref="D84:AC85" si="96">C84</f>
        <v>-----</v>
      </c>
      <c r="E84" s="119" t="str">
        <f t="shared" si="96"/>
        <v>-----</v>
      </c>
      <c r="F84" s="119" t="str">
        <f t="shared" si="96"/>
        <v>-----</v>
      </c>
      <c r="G84" s="119" t="str">
        <f t="shared" si="96"/>
        <v>-----</v>
      </c>
      <c r="H84" s="119" t="str">
        <f t="shared" si="96"/>
        <v>-----</v>
      </c>
      <c r="I84" s="119" t="str">
        <f t="shared" si="96"/>
        <v>-----</v>
      </c>
      <c r="J84" s="119" t="str">
        <f t="shared" si="96"/>
        <v>-----</v>
      </c>
      <c r="K84" s="119" t="str">
        <f t="shared" si="96"/>
        <v>-----</v>
      </c>
      <c r="L84" s="119" t="str">
        <f t="shared" si="96"/>
        <v>-----</v>
      </c>
      <c r="M84" s="119" t="str">
        <f t="shared" si="96"/>
        <v>-----</v>
      </c>
      <c r="N84" s="119" t="str">
        <f t="shared" si="96"/>
        <v>-----</v>
      </c>
      <c r="O84" s="119" t="str">
        <f t="shared" si="96"/>
        <v>-----</v>
      </c>
      <c r="P84" s="119" t="str">
        <f t="shared" si="96"/>
        <v>-----</v>
      </c>
      <c r="Q84" s="119" t="str">
        <f t="shared" si="96"/>
        <v>-----</v>
      </c>
      <c r="R84" s="119" t="str">
        <f t="shared" si="96"/>
        <v>-----</v>
      </c>
      <c r="S84" s="119" t="str">
        <f t="shared" si="96"/>
        <v>-----</v>
      </c>
      <c r="T84" s="119" t="str">
        <f t="shared" si="96"/>
        <v>-----</v>
      </c>
      <c r="U84" s="119" t="str">
        <f t="shared" si="96"/>
        <v>-----</v>
      </c>
      <c r="V84" s="119" t="str">
        <f t="shared" si="96"/>
        <v>-----</v>
      </c>
      <c r="W84" s="119" t="str">
        <f t="shared" si="96"/>
        <v>-----</v>
      </c>
      <c r="X84" s="119" t="str">
        <f t="shared" si="96"/>
        <v>-----</v>
      </c>
      <c r="Y84" s="119" t="str">
        <f t="shared" si="96"/>
        <v>-----</v>
      </c>
      <c r="Z84" s="119" t="str">
        <f t="shared" si="96"/>
        <v>-----</v>
      </c>
      <c r="AA84" s="119" t="str">
        <f t="shared" si="96"/>
        <v>-----</v>
      </c>
      <c r="AB84" s="119" t="str">
        <f t="shared" si="96"/>
        <v>-----</v>
      </c>
      <c r="AC84" s="126" t="str">
        <f t="shared" si="96"/>
        <v>-----</v>
      </c>
      <c r="AD84" s="126" t="str">
        <f t="shared" ref="AD84:AY84" si="97">AC84</f>
        <v>-----</v>
      </c>
      <c r="AE84" s="126" t="str">
        <f t="shared" si="97"/>
        <v>-----</v>
      </c>
      <c r="AF84" s="126" t="str">
        <f t="shared" si="97"/>
        <v>-----</v>
      </c>
      <c r="AG84" s="126" t="str">
        <f t="shared" si="97"/>
        <v>-----</v>
      </c>
      <c r="AH84" s="126" t="str">
        <f t="shared" si="97"/>
        <v>-----</v>
      </c>
      <c r="AI84" s="126" t="str">
        <f t="shared" si="97"/>
        <v>-----</v>
      </c>
      <c r="AJ84" s="126" t="str">
        <f t="shared" si="97"/>
        <v>-----</v>
      </c>
      <c r="AK84" s="126" t="str">
        <f t="shared" si="97"/>
        <v>-----</v>
      </c>
      <c r="AL84" s="126" t="str">
        <f t="shared" si="97"/>
        <v>-----</v>
      </c>
      <c r="AM84" s="126" t="str">
        <f t="shared" si="97"/>
        <v>-----</v>
      </c>
      <c r="AN84" s="126" t="str">
        <f t="shared" si="97"/>
        <v>-----</v>
      </c>
      <c r="AO84" s="126" t="str">
        <f t="shared" si="97"/>
        <v>-----</v>
      </c>
      <c r="AP84" s="126" t="str">
        <f t="shared" si="97"/>
        <v>-----</v>
      </c>
      <c r="AQ84" s="126" t="str">
        <f t="shared" si="97"/>
        <v>-----</v>
      </c>
      <c r="AR84" s="126" t="str">
        <f t="shared" si="97"/>
        <v>-----</v>
      </c>
      <c r="AS84" s="126" t="str">
        <f t="shared" si="97"/>
        <v>-----</v>
      </c>
      <c r="AT84" s="126" t="str">
        <f t="shared" si="97"/>
        <v>-----</v>
      </c>
      <c r="AU84" s="126" t="str">
        <f t="shared" si="97"/>
        <v>-----</v>
      </c>
      <c r="AV84" s="126" t="str">
        <f t="shared" si="97"/>
        <v>-----</v>
      </c>
      <c r="AW84" s="126" t="str">
        <f t="shared" si="97"/>
        <v>-----</v>
      </c>
      <c r="AX84" s="126" t="str">
        <f t="shared" si="97"/>
        <v>-----</v>
      </c>
      <c r="AY84" s="126" t="str">
        <f t="shared" si="97"/>
        <v>-----</v>
      </c>
    </row>
    <row r="85" spans="1:51">
      <c r="A85" s="3" t="s">
        <v>170</v>
      </c>
      <c r="B85" s="4"/>
      <c r="C85" s="301" t="s">
        <v>166</v>
      </c>
      <c r="D85" s="119" t="str">
        <f t="shared" si="96"/>
        <v>-----</v>
      </c>
      <c r="E85" s="119" t="str">
        <f t="shared" si="96"/>
        <v>-----</v>
      </c>
      <c r="F85" s="119" t="str">
        <f t="shared" si="96"/>
        <v>-----</v>
      </c>
      <c r="G85" s="119" t="str">
        <f t="shared" si="96"/>
        <v>-----</v>
      </c>
      <c r="H85" s="119" t="str">
        <f t="shared" si="96"/>
        <v>-----</v>
      </c>
      <c r="I85" s="119" t="str">
        <f t="shared" si="96"/>
        <v>-----</v>
      </c>
      <c r="J85" s="119" t="str">
        <f t="shared" si="96"/>
        <v>-----</v>
      </c>
      <c r="K85" s="119" t="str">
        <f t="shared" si="96"/>
        <v>-----</v>
      </c>
      <c r="L85" s="119" t="str">
        <f t="shared" si="96"/>
        <v>-----</v>
      </c>
      <c r="M85" s="119" t="str">
        <f t="shared" si="96"/>
        <v>-----</v>
      </c>
      <c r="N85" s="119" t="str">
        <f t="shared" si="96"/>
        <v>-----</v>
      </c>
      <c r="O85" s="119" t="str">
        <f t="shared" si="96"/>
        <v>-----</v>
      </c>
      <c r="P85" s="119" t="str">
        <f t="shared" si="96"/>
        <v>-----</v>
      </c>
      <c r="Q85" s="119" t="str">
        <f t="shared" si="96"/>
        <v>-----</v>
      </c>
      <c r="R85" s="119" t="str">
        <f t="shared" si="96"/>
        <v>-----</v>
      </c>
      <c r="S85" s="119" t="str">
        <f t="shared" si="96"/>
        <v>-----</v>
      </c>
      <c r="T85" s="119" t="str">
        <f t="shared" si="96"/>
        <v>-----</v>
      </c>
      <c r="U85" s="119" t="str">
        <f t="shared" si="96"/>
        <v>-----</v>
      </c>
      <c r="V85" s="119" t="str">
        <f t="shared" si="96"/>
        <v>-----</v>
      </c>
      <c r="W85" s="119" t="str">
        <f t="shared" si="96"/>
        <v>-----</v>
      </c>
      <c r="X85" s="119" t="str">
        <f t="shared" si="96"/>
        <v>-----</v>
      </c>
      <c r="Y85" s="119" t="str">
        <f t="shared" si="96"/>
        <v>-----</v>
      </c>
      <c r="Z85" s="119" t="str">
        <f t="shared" si="96"/>
        <v>-----</v>
      </c>
      <c r="AA85" s="119" t="str">
        <f t="shared" si="96"/>
        <v>-----</v>
      </c>
      <c r="AB85" s="119" t="str">
        <f t="shared" si="96"/>
        <v>-----</v>
      </c>
      <c r="AC85" s="126" t="str">
        <f t="shared" si="96"/>
        <v>-----</v>
      </c>
      <c r="AD85" s="126" t="str">
        <f t="shared" ref="AD85:AY85" si="98">AC85</f>
        <v>-----</v>
      </c>
      <c r="AE85" s="126" t="str">
        <f t="shared" si="98"/>
        <v>-----</v>
      </c>
      <c r="AF85" s="126" t="str">
        <f t="shared" si="98"/>
        <v>-----</v>
      </c>
      <c r="AG85" s="126" t="str">
        <f t="shared" si="98"/>
        <v>-----</v>
      </c>
      <c r="AH85" s="126" t="str">
        <f t="shared" si="98"/>
        <v>-----</v>
      </c>
      <c r="AI85" s="126" t="str">
        <f t="shared" si="98"/>
        <v>-----</v>
      </c>
      <c r="AJ85" s="126" t="str">
        <f t="shared" si="98"/>
        <v>-----</v>
      </c>
      <c r="AK85" s="126" t="str">
        <f t="shared" si="98"/>
        <v>-----</v>
      </c>
      <c r="AL85" s="126" t="str">
        <f t="shared" si="98"/>
        <v>-----</v>
      </c>
      <c r="AM85" s="126" t="str">
        <f t="shared" si="98"/>
        <v>-----</v>
      </c>
      <c r="AN85" s="126" t="str">
        <f t="shared" si="98"/>
        <v>-----</v>
      </c>
      <c r="AO85" s="126" t="str">
        <f t="shared" si="98"/>
        <v>-----</v>
      </c>
      <c r="AP85" s="126" t="str">
        <f t="shared" si="98"/>
        <v>-----</v>
      </c>
      <c r="AQ85" s="126" t="str">
        <f t="shared" si="98"/>
        <v>-----</v>
      </c>
      <c r="AR85" s="126" t="str">
        <f t="shared" si="98"/>
        <v>-----</v>
      </c>
      <c r="AS85" s="126" t="str">
        <f t="shared" si="98"/>
        <v>-----</v>
      </c>
      <c r="AT85" s="126" t="str">
        <f t="shared" si="98"/>
        <v>-----</v>
      </c>
      <c r="AU85" s="126" t="str">
        <f t="shared" si="98"/>
        <v>-----</v>
      </c>
      <c r="AV85" s="126" t="str">
        <f t="shared" si="98"/>
        <v>-----</v>
      </c>
      <c r="AW85" s="126" t="str">
        <f t="shared" si="98"/>
        <v>-----</v>
      </c>
      <c r="AX85" s="126" t="str">
        <f t="shared" si="98"/>
        <v>-----</v>
      </c>
      <c r="AY85" s="126" t="str">
        <f t="shared" si="98"/>
        <v>-----</v>
      </c>
    </row>
    <row r="86" spans="1:51">
      <c r="A86" s="3" t="s">
        <v>170</v>
      </c>
      <c r="B86" s="4"/>
      <c r="C86" s="301" t="s">
        <v>166</v>
      </c>
      <c r="D86" s="119" t="str">
        <f t="shared" ref="D86:AC86" si="99">C86</f>
        <v>-----</v>
      </c>
      <c r="E86" s="119" t="str">
        <f t="shared" si="99"/>
        <v>-----</v>
      </c>
      <c r="F86" s="119" t="str">
        <f t="shared" si="99"/>
        <v>-----</v>
      </c>
      <c r="G86" s="119" t="str">
        <f t="shared" si="99"/>
        <v>-----</v>
      </c>
      <c r="H86" s="119" t="str">
        <f t="shared" si="99"/>
        <v>-----</v>
      </c>
      <c r="I86" s="119" t="str">
        <f t="shared" si="99"/>
        <v>-----</v>
      </c>
      <c r="J86" s="119" t="str">
        <f t="shared" si="99"/>
        <v>-----</v>
      </c>
      <c r="K86" s="119" t="str">
        <f t="shared" si="99"/>
        <v>-----</v>
      </c>
      <c r="L86" s="119" t="str">
        <f t="shared" si="99"/>
        <v>-----</v>
      </c>
      <c r="M86" s="119" t="str">
        <f t="shared" si="99"/>
        <v>-----</v>
      </c>
      <c r="N86" s="119" t="str">
        <f t="shared" si="99"/>
        <v>-----</v>
      </c>
      <c r="O86" s="119" t="str">
        <f t="shared" si="99"/>
        <v>-----</v>
      </c>
      <c r="P86" s="119" t="str">
        <f t="shared" si="99"/>
        <v>-----</v>
      </c>
      <c r="Q86" s="119" t="str">
        <f t="shared" si="99"/>
        <v>-----</v>
      </c>
      <c r="R86" s="119" t="str">
        <f t="shared" si="99"/>
        <v>-----</v>
      </c>
      <c r="S86" s="119" t="str">
        <f t="shared" si="99"/>
        <v>-----</v>
      </c>
      <c r="T86" s="119" t="str">
        <f t="shared" si="99"/>
        <v>-----</v>
      </c>
      <c r="U86" s="119" t="str">
        <f t="shared" si="99"/>
        <v>-----</v>
      </c>
      <c r="V86" s="119" t="str">
        <f t="shared" si="99"/>
        <v>-----</v>
      </c>
      <c r="W86" s="119" t="str">
        <f t="shared" si="99"/>
        <v>-----</v>
      </c>
      <c r="X86" s="119" t="str">
        <f t="shared" si="99"/>
        <v>-----</v>
      </c>
      <c r="Y86" s="119" t="str">
        <f t="shared" si="99"/>
        <v>-----</v>
      </c>
      <c r="Z86" s="119" t="str">
        <f t="shared" si="99"/>
        <v>-----</v>
      </c>
      <c r="AA86" s="119" t="str">
        <f t="shared" si="99"/>
        <v>-----</v>
      </c>
      <c r="AB86" s="119" t="str">
        <f t="shared" si="99"/>
        <v>-----</v>
      </c>
      <c r="AC86" s="126" t="str">
        <f t="shared" si="99"/>
        <v>-----</v>
      </c>
      <c r="AD86" s="126" t="str">
        <f t="shared" ref="AD86:AY86" si="100">AC86</f>
        <v>-----</v>
      </c>
      <c r="AE86" s="126" t="str">
        <f t="shared" si="100"/>
        <v>-----</v>
      </c>
      <c r="AF86" s="126" t="str">
        <f t="shared" si="100"/>
        <v>-----</v>
      </c>
      <c r="AG86" s="126" t="str">
        <f t="shared" si="100"/>
        <v>-----</v>
      </c>
      <c r="AH86" s="126" t="str">
        <f t="shared" si="100"/>
        <v>-----</v>
      </c>
      <c r="AI86" s="126" t="str">
        <f t="shared" si="100"/>
        <v>-----</v>
      </c>
      <c r="AJ86" s="126" t="str">
        <f t="shared" si="100"/>
        <v>-----</v>
      </c>
      <c r="AK86" s="126" t="str">
        <f t="shared" si="100"/>
        <v>-----</v>
      </c>
      <c r="AL86" s="126" t="str">
        <f t="shared" si="100"/>
        <v>-----</v>
      </c>
      <c r="AM86" s="126" t="str">
        <f t="shared" si="100"/>
        <v>-----</v>
      </c>
      <c r="AN86" s="126" t="str">
        <f t="shared" si="100"/>
        <v>-----</v>
      </c>
      <c r="AO86" s="126" t="str">
        <f t="shared" si="100"/>
        <v>-----</v>
      </c>
      <c r="AP86" s="126" t="str">
        <f t="shared" si="100"/>
        <v>-----</v>
      </c>
      <c r="AQ86" s="126" t="str">
        <f t="shared" si="100"/>
        <v>-----</v>
      </c>
      <c r="AR86" s="126" t="str">
        <f t="shared" si="100"/>
        <v>-----</v>
      </c>
      <c r="AS86" s="126" t="str">
        <f t="shared" si="100"/>
        <v>-----</v>
      </c>
      <c r="AT86" s="126" t="str">
        <f t="shared" si="100"/>
        <v>-----</v>
      </c>
      <c r="AU86" s="126" t="str">
        <f t="shared" si="100"/>
        <v>-----</v>
      </c>
      <c r="AV86" s="126" t="str">
        <f t="shared" si="100"/>
        <v>-----</v>
      </c>
      <c r="AW86" s="126" t="str">
        <f t="shared" si="100"/>
        <v>-----</v>
      </c>
      <c r="AX86" s="126" t="str">
        <f t="shared" si="100"/>
        <v>-----</v>
      </c>
      <c r="AY86" s="126" t="str">
        <f t="shared" si="100"/>
        <v>-----</v>
      </c>
    </row>
    <row r="87" spans="1:51">
      <c r="A87" s="3" t="s">
        <v>171</v>
      </c>
      <c r="B87" s="4"/>
      <c r="C87" s="54" t="str">
        <f>$D87</f>
        <v>enter</v>
      </c>
      <c r="D87" s="119" t="str">
        <f>ExpFeeColl</f>
        <v>enter</v>
      </c>
      <c r="E87" s="119" t="str">
        <f t="shared" ref="E87:AY87" si="101">$D87</f>
        <v>enter</v>
      </c>
      <c r="F87" s="119" t="str">
        <f t="shared" si="101"/>
        <v>enter</v>
      </c>
      <c r="G87" s="119" t="str">
        <f t="shared" si="101"/>
        <v>enter</v>
      </c>
      <c r="H87" s="119" t="str">
        <f t="shared" si="101"/>
        <v>enter</v>
      </c>
      <c r="I87" s="119" t="str">
        <f t="shared" si="101"/>
        <v>enter</v>
      </c>
      <c r="J87" s="119" t="str">
        <f t="shared" si="101"/>
        <v>enter</v>
      </c>
      <c r="K87" s="119" t="str">
        <f t="shared" si="101"/>
        <v>enter</v>
      </c>
      <c r="L87" s="119" t="str">
        <f t="shared" si="101"/>
        <v>enter</v>
      </c>
      <c r="M87" s="119" t="str">
        <f t="shared" si="101"/>
        <v>enter</v>
      </c>
      <c r="N87" s="119" t="str">
        <f t="shared" si="101"/>
        <v>enter</v>
      </c>
      <c r="O87" s="119" t="str">
        <f t="shared" si="101"/>
        <v>enter</v>
      </c>
      <c r="P87" s="119" t="str">
        <f t="shared" si="101"/>
        <v>enter</v>
      </c>
      <c r="Q87" s="119" t="str">
        <f t="shared" si="101"/>
        <v>enter</v>
      </c>
      <c r="R87" s="119" t="str">
        <f t="shared" si="101"/>
        <v>enter</v>
      </c>
      <c r="S87" s="119" t="str">
        <f t="shared" si="101"/>
        <v>enter</v>
      </c>
      <c r="T87" s="119" t="str">
        <f t="shared" si="101"/>
        <v>enter</v>
      </c>
      <c r="U87" s="119" t="str">
        <f t="shared" si="101"/>
        <v>enter</v>
      </c>
      <c r="V87" s="119" t="str">
        <f t="shared" si="101"/>
        <v>enter</v>
      </c>
      <c r="W87" s="119" t="str">
        <f t="shared" si="101"/>
        <v>enter</v>
      </c>
      <c r="X87" s="119" t="str">
        <f t="shared" si="101"/>
        <v>enter</v>
      </c>
      <c r="Y87" s="119" t="str">
        <f t="shared" si="101"/>
        <v>enter</v>
      </c>
      <c r="Z87" s="119" t="str">
        <f t="shared" si="101"/>
        <v>enter</v>
      </c>
      <c r="AA87" s="119" t="str">
        <f t="shared" si="101"/>
        <v>enter</v>
      </c>
      <c r="AB87" s="119" t="str">
        <f t="shared" si="101"/>
        <v>enter</v>
      </c>
      <c r="AC87" s="126" t="str">
        <f t="shared" si="101"/>
        <v>enter</v>
      </c>
      <c r="AD87" s="126" t="str">
        <f t="shared" si="101"/>
        <v>enter</v>
      </c>
      <c r="AE87" s="126" t="str">
        <f t="shared" si="101"/>
        <v>enter</v>
      </c>
      <c r="AF87" s="126" t="str">
        <f t="shared" si="101"/>
        <v>enter</v>
      </c>
      <c r="AG87" s="126" t="str">
        <f t="shared" si="101"/>
        <v>enter</v>
      </c>
      <c r="AH87" s="126" t="str">
        <f t="shared" si="101"/>
        <v>enter</v>
      </c>
      <c r="AI87" s="126" t="str">
        <f t="shared" si="101"/>
        <v>enter</v>
      </c>
      <c r="AJ87" s="126" t="str">
        <f t="shared" si="101"/>
        <v>enter</v>
      </c>
      <c r="AK87" s="126" t="str">
        <f t="shared" si="101"/>
        <v>enter</v>
      </c>
      <c r="AL87" s="126" t="str">
        <f t="shared" si="101"/>
        <v>enter</v>
      </c>
      <c r="AM87" s="126" t="str">
        <f t="shared" si="101"/>
        <v>enter</v>
      </c>
      <c r="AN87" s="126" t="str">
        <f t="shared" si="101"/>
        <v>enter</v>
      </c>
      <c r="AO87" s="126" t="str">
        <f t="shared" si="101"/>
        <v>enter</v>
      </c>
      <c r="AP87" s="126" t="str">
        <f t="shared" si="101"/>
        <v>enter</v>
      </c>
      <c r="AQ87" s="126" t="str">
        <f t="shared" si="101"/>
        <v>enter</v>
      </c>
      <c r="AR87" s="126" t="str">
        <f t="shared" si="101"/>
        <v>enter</v>
      </c>
      <c r="AS87" s="126" t="str">
        <f t="shared" si="101"/>
        <v>enter</v>
      </c>
      <c r="AT87" s="126" t="str">
        <f t="shared" si="101"/>
        <v>enter</v>
      </c>
      <c r="AU87" s="126" t="str">
        <f t="shared" si="101"/>
        <v>enter</v>
      </c>
      <c r="AV87" s="126" t="str">
        <f t="shared" si="101"/>
        <v>enter</v>
      </c>
      <c r="AW87" s="126" t="str">
        <f t="shared" si="101"/>
        <v>enter</v>
      </c>
      <c r="AX87" s="126" t="str">
        <f t="shared" si="101"/>
        <v>enter</v>
      </c>
      <c r="AY87" s="126" t="str">
        <f t="shared" si="101"/>
        <v>enter</v>
      </c>
    </row>
    <row r="88" spans="1:51">
      <c r="A88" s="3" t="s">
        <v>170</v>
      </c>
      <c r="B88" s="4"/>
      <c r="C88" s="301" t="s">
        <v>166</v>
      </c>
      <c r="D88" s="119" t="str">
        <f t="shared" ref="D88:AC88" si="102">C88</f>
        <v>-----</v>
      </c>
      <c r="E88" s="119" t="str">
        <f t="shared" si="102"/>
        <v>-----</v>
      </c>
      <c r="F88" s="119" t="str">
        <f t="shared" si="102"/>
        <v>-----</v>
      </c>
      <c r="G88" s="119" t="str">
        <f t="shared" si="102"/>
        <v>-----</v>
      </c>
      <c r="H88" s="119" t="str">
        <f t="shared" si="102"/>
        <v>-----</v>
      </c>
      <c r="I88" s="119" t="str">
        <f t="shared" si="102"/>
        <v>-----</v>
      </c>
      <c r="J88" s="119" t="str">
        <f t="shared" si="102"/>
        <v>-----</v>
      </c>
      <c r="K88" s="119" t="str">
        <f t="shared" si="102"/>
        <v>-----</v>
      </c>
      <c r="L88" s="119" t="str">
        <f t="shared" si="102"/>
        <v>-----</v>
      </c>
      <c r="M88" s="119" t="str">
        <f t="shared" si="102"/>
        <v>-----</v>
      </c>
      <c r="N88" s="119" t="str">
        <f t="shared" si="102"/>
        <v>-----</v>
      </c>
      <c r="O88" s="119" t="str">
        <f t="shared" si="102"/>
        <v>-----</v>
      </c>
      <c r="P88" s="119" t="str">
        <f t="shared" si="102"/>
        <v>-----</v>
      </c>
      <c r="Q88" s="119" t="str">
        <f t="shared" si="102"/>
        <v>-----</v>
      </c>
      <c r="R88" s="119" t="str">
        <f t="shared" si="102"/>
        <v>-----</v>
      </c>
      <c r="S88" s="119" t="str">
        <f t="shared" si="102"/>
        <v>-----</v>
      </c>
      <c r="T88" s="119" t="str">
        <f t="shared" si="102"/>
        <v>-----</v>
      </c>
      <c r="U88" s="119" t="str">
        <f t="shared" si="102"/>
        <v>-----</v>
      </c>
      <c r="V88" s="119" t="str">
        <f t="shared" si="102"/>
        <v>-----</v>
      </c>
      <c r="W88" s="119" t="str">
        <f t="shared" si="102"/>
        <v>-----</v>
      </c>
      <c r="X88" s="119" t="str">
        <f t="shared" si="102"/>
        <v>-----</v>
      </c>
      <c r="Y88" s="119" t="str">
        <f t="shared" si="102"/>
        <v>-----</v>
      </c>
      <c r="Z88" s="119" t="str">
        <f t="shared" si="102"/>
        <v>-----</v>
      </c>
      <c r="AA88" s="119" t="str">
        <f t="shared" si="102"/>
        <v>-----</v>
      </c>
      <c r="AB88" s="119" t="str">
        <f t="shared" si="102"/>
        <v>-----</v>
      </c>
      <c r="AC88" s="126" t="str">
        <f t="shared" si="102"/>
        <v>-----</v>
      </c>
      <c r="AD88" s="126" t="str">
        <f t="shared" ref="AD88:AY88" si="103">AC88</f>
        <v>-----</v>
      </c>
      <c r="AE88" s="126" t="str">
        <f t="shared" si="103"/>
        <v>-----</v>
      </c>
      <c r="AF88" s="126" t="str">
        <f t="shared" si="103"/>
        <v>-----</v>
      </c>
      <c r="AG88" s="126" t="str">
        <f t="shared" si="103"/>
        <v>-----</v>
      </c>
      <c r="AH88" s="126" t="str">
        <f t="shared" si="103"/>
        <v>-----</v>
      </c>
      <c r="AI88" s="126" t="str">
        <f t="shared" si="103"/>
        <v>-----</v>
      </c>
      <c r="AJ88" s="126" t="str">
        <f t="shared" si="103"/>
        <v>-----</v>
      </c>
      <c r="AK88" s="126" t="str">
        <f t="shared" si="103"/>
        <v>-----</v>
      </c>
      <c r="AL88" s="126" t="str">
        <f t="shared" si="103"/>
        <v>-----</v>
      </c>
      <c r="AM88" s="126" t="str">
        <f t="shared" si="103"/>
        <v>-----</v>
      </c>
      <c r="AN88" s="126" t="str">
        <f t="shared" si="103"/>
        <v>-----</v>
      </c>
      <c r="AO88" s="126" t="str">
        <f t="shared" si="103"/>
        <v>-----</v>
      </c>
      <c r="AP88" s="126" t="str">
        <f t="shared" si="103"/>
        <v>-----</v>
      </c>
      <c r="AQ88" s="126" t="str">
        <f t="shared" si="103"/>
        <v>-----</v>
      </c>
      <c r="AR88" s="126" t="str">
        <f t="shared" si="103"/>
        <v>-----</v>
      </c>
      <c r="AS88" s="126" t="str">
        <f t="shared" si="103"/>
        <v>-----</v>
      </c>
      <c r="AT88" s="126" t="str">
        <f t="shared" si="103"/>
        <v>-----</v>
      </c>
      <c r="AU88" s="126" t="str">
        <f t="shared" si="103"/>
        <v>-----</v>
      </c>
      <c r="AV88" s="126" t="str">
        <f t="shared" si="103"/>
        <v>-----</v>
      </c>
      <c r="AW88" s="126" t="str">
        <f t="shared" si="103"/>
        <v>-----</v>
      </c>
      <c r="AX88" s="126" t="str">
        <f t="shared" si="103"/>
        <v>-----</v>
      </c>
      <c r="AY88" s="126" t="str">
        <f t="shared" si="103"/>
        <v>-----</v>
      </c>
    </row>
    <row r="89" spans="1:51" ht="16.2" thickBot="1">
      <c r="A89" s="11" t="s">
        <v>190</v>
      </c>
      <c r="B89" s="12"/>
      <c r="C89" s="38" t="e">
        <f t="shared" ref="C89:AC89" si="104">PRODUCT(PRODUCT(C78:C86)+C87,C88)</f>
        <v>#VALUE!</v>
      </c>
      <c r="D89" s="38" t="e">
        <f t="shared" si="104"/>
        <v>#VALUE!</v>
      </c>
      <c r="E89" s="38" t="e">
        <f t="shared" si="104"/>
        <v>#VALUE!</v>
      </c>
      <c r="F89" s="38" t="e">
        <f t="shared" si="104"/>
        <v>#VALUE!</v>
      </c>
      <c r="G89" s="38" t="e">
        <f t="shared" si="104"/>
        <v>#VALUE!</v>
      </c>
      <c r="H89" s="38" t="e">
        <f t="shared" si="104"/>
        <v>#VALUE!</v>
      </c>
      <c r="I89" s="38" t="e">
        <f t="shared" si="104"/>
        <v>#VALUE!</v>
      </c>
      <c r="J89" s="38" t="e">
        <f t="shared" si="104"/>
        <v>#VALUE!</v>
      </c>
      <c r="K89" s="38" t="e">
        <f t="shared" si="104"/>
        <v>#VALUE!</v>
      </c>
      <c r="L89" s="38" t="e">
        <f t="shared" si="104"/>
        <v>#VALUE!</v>
      </c>
      <c r="M89" s="38" t="e">
        <f t="shared" si="104"/>
        <v>#VALUE!</v>
      </c>
      <c r="N89" s="38" t="e">
        <f t="shared" si="104"/>
        <v>#VALUE!</v>
      </c>
      <c r="O89" s="38" t="e">
        <f t="shared" si="104"/>
        <v>#VALUE!</v>
      </c>
      <c r="P89" s="38" t="e">
        <f t="shared" si="104"/>
        <v>#VALUE!</v>
      </c>
      <c r="Q89" s="38" t="e">
        <f t="shared" si="104"/>
        <v>#VALUE!</v>
      </c>
      <c r="R89" s="38" t="e">
        <f t="shared" si="104"/>
        <v>#VALUE!</v>
      </c>
      <c r="S89" s="38" t="e">
        <f t="shared" si="104"/>
        <v>#VALUE!</v>
      </c>
      <c r="T89" s="38" t="e">
        <f t="shared" si="104"/>
        <v>#VALUE!</v>
      </c>
      <c r="U89" s="38" t="e">
        <f t="shared" si="104"/>
        <v>#VALUE!</v>
      </c>
      <c r="V89" s="38" t="e">
        <f t="shared" si="104"/>
        <v>#VALUE!</v>
      </c>
      <c r="W89" s="38" t="e">
        <f t="shared" si="104"/>
        <v>#VALUE!</v>
      </c>
      <c r="X89" s="38" t="e">
        <f t="shared" si="104"/>
        <v>#VALUE!</v>
      </c>
      <c r="Y89" s="38" t="e">
        <f t="shared" si="104"/>
        <v>#VALUE!</v>
      </c>
      <c r="Z89" s="38" t="e">
        <f t="shared" si="104"/>
        <v>#VALUE!</v>
      </c>
      <c r="AA89" s="38" t="e">
        <f t="shared" si="104"/>
        <v>#VALUE!</v>
      </c>
      <c r="AB89" s="38" t="e">
        <f t="shared" si="104"/>
        <v>#VALUE!</v>
      </c>
      <c r="AC89" s="39" t="e">
        <f t="shared" si="104"/>
        <v>#VALUE!</v>
      </c>
      <c r="AD89" s="39" t="e">
        <f t="shared" ref="AD89:AY89" si="105">PRODUCT(PRODUCT(AD78:AD86)+AD87,AD88)</f>
        <v>#VALUE!</v>
      </c>
      <c r="AE89" s="39" t="e">
        <f t="shared" si="105"/>
        <v>#VALUE!</v>
      </c>
      <c r="AF89" s="39" t="e">
        <f t="shared" si="105"/>
        <v>#VALUE!</v>
      </c>
      <c r="AG89" s="39" t="e">
        <f t="shared" si="105"/>
        <v>#VALUE!</v>
      </c>
      <c r="AH89" s="39" t="e">
        <f t="shared" si="105"/>
        <v>#VALUE!</v>
      </c>
      <c r="AI89" s="39" t="e">
        <f t="shared" si="105"/>
        <v>#VALUE!</v>
      </c>
      <c r="AJ89" s="39" t="e">
        <f t="shared" si="105"/>
        <v>#VALUE!</v>
      </c>
      <c r="AK89" s="39" t="e">
        <f t="shared" si="105"/>
        <v>#VALUE!</v>
      </c>
      <c r="AL89" s="39" t="e">
        <f t="shared" si="105"/>
        <v>#VALUE!</v>
      </c>
      <c r="AM89" s="39" t="e">
        <f t="shared" si="105"/>
        <v>#VALUE!</v>
      </c>
      <c r="AN89" s="39" t="e">
        <f t="shared" si="105"/>
        <v>#VALUE!</v>
      </c>
      <c r="AO89" s="39" t="e">
        <f t="shared" si="105"/>
        <v>#VALUE!</v>
      </c>
      <c r="AP89" s="39" t="e">
        <f t="shared" si="105"/>
        <v>#VALUE!</v>
      </c>
      <c r="AQ89" s="39" t="e">
        <f t="shared" si="105"/>
        <v>#VALUE!</v>
      </c>
      <c r="AR89" s="39" t="e">
        <f t="shared" si="105"/>
        <v>#VALUE!</v>
      </c>
      <c r="AS89" s="39" t="e">
        <f t="shared" si="105"/>
        <v>#VALUE!</v>
      </c>
      <c r="AT89" s="39" t="e">
        <f t="shared" si="105"/>
        <v>#VALUE!</v>
      </c>
      <c r="AU89" s="39" t="e">
        <f t="shared" si="105"/>
        <v>#VALUE!</v>
      </c>
      <c r="AV89" s="39" t="e">
        <f t="shared" si="105"/>
        <v>#VALUE!</v>
      </c>
      <c r="AW89" s="39" t="e">
        <f t="shared" si="105"/>
        <v>#VALUE!</v>
      </c>
      <c r="AX89" s="39" t="e">
        <f t="shared" si="105"/>
        <v>#VALUE!</v>
      </c>
      <c r="AY89" s="39" t="e">
        <f t="shared" si="105"/>
        <v>#VALUE!</v>
      </c>
    </row>
    <row r="90" spans="1:51" ht="16.2" thickTop="1">
      <c r="A90" s="52" t="s">
        <v>173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</row>
    <row r="91" spans="1:51">
      <c r="A91" s="3" t="s">
        <v>191</v>
      </c>
      <c r="B91" s="4"/>
      <c r="C91" s="48" t="e">
        <f t="shared" ref="C91:AC91" si="106">(C31+C42+C55+C54+C62)</f>
        <v>#VALUE!</v>
      </c>
      <c r="D91" s="48" t="e">
        <f t="shared" si="106"/>
        <v>#VALUE!</v>
      </c>
      <c r="E91" s="48" t="e">
        <f t="shared" si="106"/>
        <v>#VALUE!</v>
      </c>
      <c r="F91" s="48" t="e">
        <f t="shared" si="106"/>
        <v>#VALUE!</v>
      </c>
      <c r="G91" s="48" t="e">
        <f t="shared" si="106"/>
        <v>#VALUE!</v>
      </c>
      <c r="H91" s="48" t="e">
        <f t="shared" si="106"/>
        <v>#VALUE!</v>
      </c>
      <c r="I91" s="48" t="e">
        <f t="shared" si="106"/>
        <v>#VALUE!</v>
      </c>
      <c r="J91" s="48" t="e">
        <f t="shared" si="106"/>
        <v>#VALUE!</v>
      </c>
      <c r="K91" s="48" t="e">
        <f t="shared" si="106"/>
        <v>#VALUE!</v>
      </c>
      <c r="L91" s="48" t="e">
        <f t="shared" si="106"/>
        <v>#VALUE!</v>
      </c>
      <c r="M91" s="48" t="e">
        <f t="shared" si="106"/>
        <v>#VALUE!</v>
      </c>
      <c r="N91" s="48" t="e">
        <f t="shared" si="106"/>
        <v>#VALUE!</v>
      </c>
      <c r="O91" s="48" t="e">
        <f t="shared" si="106"/>
        <v>#VALUE!</v>
      </c>
      <c r="P91" s="48" t="e">
        <f t="shared" si="106"/>
        <v>#VALUE!</v>
      </c>
      <c r="Q91" s="48" t="e">
        <f t="shared" si="106"/>
        <v>#VALUE!</v>
      </c>
      <c r="R91" s="48" t="e">
        <f t="shared" si="106"/>
        <v>#VALUE!</v>
      </c>
      <c r="S91" s="48" t="e">
        <f t="shared" si="106"/>
        <v>#VALUE!</v>
      </c>
      <c r="T91" s="48" t="e">
        <f t="shared" si="106"/>
        <v>#VALUE!</v>
      </c>
      <c r="U91" s="48" t="e">
        <f t="shared" si="106"/>
        <v>#VALUE!</v>
      </c>
      <c r="V91" s="48" t="e">
        <f t="shared" si="106"/>
        <v>#VALUE!</v>
      </c>
      <c r="W91" s="48" t="e">
        <f t="shared" si="106"/>
        <v>#VALUE!</v>
      </c>
      <c r="X91" s="48" t="e">
        <f t="shared" si="106"/>
        <v>#VALUE!</v>
      </c>
      <c r="Y91" s="48" t="e">
        <f t="shared" si="106"/>
        <v>#VALUE!</v>
      </c>
      <c r="Z91" s="48" t="e">
        <f t="shared" si="106"/>
        <v>#VALUE!</v>
      </c>
      <c r="AA91" s="48" t="e">
        <f t="shared" si="106"/>
        <v>#VALUE!</v>
      </c>
      <c r="AB91" s="48" t="e">
        <f t="shared" si="106"/>
        <v>#VALUE!</v>
      </c>
      <c r="AC91" s="49" t="e">
        <f t="shared" si="106"/>
        <v>#VALUE!</v>
      </c>
      <c r="AD91" s="49" t="e">
        <f t="shared" ref="AD91:AY91" si="107">(AD31+AD42+AD55+AD54+AD62)</f>
        <v>#VALUE!</v>
      </c>
      <c r="AE91" s="49" t="e">
        <f t="shared" si="107"/>
        <v>#VALUE!</v>
      </c>
      <c r="AF91" s="49" t="e">
        <f t="shared" si="107"/>
        <v>#VALUE!</v>
      </c>
      <c r="AG91" s="49" t="e">
        <f t="shared" si="107"/>
        <v>#VALUE!</v>
      </c>
      <c r="AH91" s="49" t="e">
        <f t="shared" si="107"/>
        <v>#VALUE!</v>
      </c>
      <c r="AI91" s="49" t="e">
        <f t="shared" si="107"/>
        <v>#VALUE!</v>
      </c>
      <c r="AJ91" s="49" t="e">
        <f t="shared" si="107"/>
        <v>#VALUE!</v>
      </c>
      <c r="AK91" s="49" t="e">
        <f t="shared" si="107"/>
        <v>#VALUE!</v>
      </c>
      <c r="AL91" s="49" t="e">
        <f t="shared" si="107"/>
        <v>#VALUE!</v>
      </c>
      <c r="AM91" s="49" t="e">
        <f t="shared" si="107"/>
        <v>#VALUE!</v>
      </c>
      <c r="AN91" s="49" t="e">
        <f t="shared" si="107"/>
        <v>#VALUE!</v>
      </c>
      <c r="AO91" s="49" t="e">
        <f t="shared" si="107"/>
        <v>#VALUE!</v>
      </c>
      <c r="AP91" s="49" t="e">
        <f t="shared" si="107"/>
        <v>#VALUE!</v>
      </c>
      <c r="AQ91" s="49" t="e">
        <f t="shared" si="107"/>
        <v>#VALUE!</v>
      </c>
      <c r="AR91" s="49" t="e">
        <f t="shared" si="107"/>
        <v>#VALUE!</v>
      </c>
      <c r="AS91" s="49" t="e">
        <f t="shared" si="107"/>
        <v>#VALUE!</v>
      </c>
      <c r="AT91" s="49" t="e">
        <f t="shared" si="107"/>
        <v>#VALUE!</v>
      </c>
      <c r="AU91" s="49" t="e">
        <f t="shared" si="107"/>
        <v>#VALUE!</v>
      </c>
      <c r="AV91" s="49" t="e">
        <f t="shared" si="107"/>
        <v>#VALUE!</v>
      </c>
      <c r="AW91" s="49" t="e">
        <f t="shared" si="107"/>
        <v>#VALUE!</v>
      </c>
      <c r="AX91" s="49" t="e">
        <f t="shared" si="107"/>
        <v>#VALUE!</v>
      </c>
      <c r="AY91" s="49" t="e">
        <f t="shared" si="107"/>
        <v>#VALUE!</v>
      </c>
    </row>
    <row r="92" spans="1:51" ht="16.2" thickBot="1">
      <c r="A92" s="3" t="s">
        <v>192</v>
      </c>
      <c r="B92" s="4"/>
      <c r="C92" s="48" t="e">
        <f t="shared" ref="C92:AC92" si="108">(C76+C89)</f>
        <v>#VALUE!</v>
      </c>
      <c r="D92" s="48" t="e">
        <f t="shared" si="108"/>
        <v>#VALUE!</v>
      </c>
      <c r="E92" s="48" t="e">
        <f t="shared" si="108"/>
        <v>#VALUE!</v>
      </c>
      <c r="F92" s="48" t="e">
        <f t="shared" si="108"/>
        <v>#VALUE!</v>
      </c>
      <c r="G92" s="48" t="e">
        <f t="shared" si="108"/>
        <v>#VALUE!</v>
      </c>
      <c r="H92" s="48" t="e">
        <f t="shared" si="108"/>
        <v>#VALUE!</v>
      </c>
      <c r="I92" s="48" t="e">
        <f t="shared" si="108"/>
        <v>#VALUE!</v>
      </c>
      <c r="J92" s="48" t="e">
        <f t="shared" si="108"/>
        <v>#VALUE!</v>
      </c>
      <c r="K92" s="48" t="e">
        <f t="shared" si="108"/>
        <v>#VALUE!</v>
      </c>
      <c r="L92" s="48" t="e">
        <f t="shared" si="108"/>
        <v>#VALUE!</v>
      </c>
      <c r="M92" s="48" t="e">
        <f t="shared" si="108"/>
        <v>#VALUE!</v>
      </c>
      <c r="N92" s="48" t="e">
        <f t="shared" si="108"/>
        <v>#VALUE!</v>
      </c>
      <c r="O92" s="48" t="e">
        <f t="shared" si="108"/>
        <v>#VALUE!</v>
      </c>
      <c r="P92" s="48" t="e">
        <f t="shared" si="108"/>
        <v>#VALUE!</v>
      </c>
      <c r="Q92" s="48" t="e">
        <f t="shared" si="108"/>
        <v>#VALUE!</v>
      </c>
      <c r="R92" s="48" t="e">
        <f t="shared" si="108"/>
        <v>#VALUE!</v>
      </c>
      <c r="S92" s="48" t="e">
        <f t="shared" si="108"/>
        <v>#VALUE!</v>
      </c>
      <c r="T92" s="48" t="e">
        <f t="shared" si="108"/>
        <v>#VALUE!</v>
      </c>
      <c r="U92" s="48" t="e">
        <f t="shared" si="108"/>
        <v>#VALUE!</v>
      </c>
      <c r="V92" s="48" t="e">
        <f t="shared" si="108"/>
        <v>#VALUE!</v>
      </c>
      <c r="W92" s="48" t="e">
        <f t="shared" si="108"/>
        <v>#VALUE!</v>
      </c>
      <c r="X92" s="48" t="e">
        <f t="shared" si="108"/>
        <v>#VALUE!</v>
      </c>
      <c r="Y92" s="48" t="e">
        <f t="shared" si="108"/>
        <v>#VALUE!</v>
      </c>
      <c r="Z92" s="48" t="e">
        <f t="shared" si="108"/>
        <v>#VALUE!</v>
      </c>
      <c r="AA92" s="48" t="e">
        <f t="shared" si="108"/>
        <v>#VALUE!</v>
      </c>
      <c r="AB92" s="48" t="e">
        <f t="shared" si="108"/>
        <v>#VALUE!</v>
      </c>
      <c r="AC92" s="49" t="e">
        <f t="shared" si="108"/>
        <v>#VALUE!</v>
      </c>
      <c r="AD92" s="49" t="e">
        <f t="shared" ref="AD92:AY92" si="109">(AD76+AD89)</f>
        <v>#VALUE!</v>
      </c>
      <c r="AE92" s="49" t="e">
        <f t="shared" si="109"/>
        <v>#VALUE!</v>
      </c>
      <c r="AF92" s="49" t="e">
        <f t="shared" si="109"/>
        <v>#VALUE!</v>
      </c>
      <c r="AG92" s="49" t="e">
        <f t="shared" si="109"/>
        <v>#VALUE!</v>
      </c>
      <c r="AH92" s="49" t="e">
        <f t="shared" si="109"/>
        <v>#VALUE!</v>
      </c>
      <c r="AI92" s="49" t="e">
        <f t="shared" si="109"/>
        <v>#VALUE!</v>
      </c>
      <c r="AJ92" s="49" t="e">
        <f t="shared" si="109"/>
        <v>#VALUE!</v>
      </c>
      <c r="AK92" s="49" t="e">
        <f t="shared" si="109"/>
        <v>#VALUE!</v>
      </c>
      <c r="AL92" s="49" t="e">
        <f t="shared" si="109"/>
        <v>#VALUE!</v>
      </c>
      <c r="AM92" s="49" t="e">
        <f t="shared" si="109"/>
        <v>#VALUE!</v>
      </c>
      <c r="AN92" s="49" t="e">
        <f t="shared" si="109"/>
        <v>#VALUE!</v>
      </c>
      <c r="AO92" s="49" t="e">
        <f t="shared" si="109"/>
        <v>#VALUE!</v>
      </c>
      <c r="AP92" s="49" t="e">
        <f t="shared" si="109"/>
        <v>#VALUE!</v>
      </c>
      <c r="AQ92" s="49" t="e">
        <f t="shared" si="109"/>
        <v>#VALUE!</v>
      </c>
      <c r="AR92" s="49" t="e">
        <f t="shared" si="109"/>
        <v>#VALUE!</v>
      </c>
      <c r="AS92" s="49" t="e">
        <f t="shared" si="109"/>
        <v>#VALUE!</v>
      </c>
      <c r="AT92" s="49" t="e">
        <f t="shared" si="109"/>
        <v>#VALUE!</v>
      </c>
      <c r="AU92" s="49" t="e">
        <f t="shared" si="109"/>
        <v>#VALUE!</v>
      </c>
      <c r="AV92" s="49" t="e">
        <f t="shared" si="109"/>
        <v>#VALUE!</v>
      </c>
      <c r="AW92" s="49" t="e">
        <f t="shared" si="109"/>
        <v>#VALUE!</v>
      </c>
      <c r="AX92" s="49" t="e">
        <f t="shared" si="109"/>
        <v>#VALUE!</v>
      </c>
      <c r="AY92" s="49" t="e">
        <f t="shared" si="109"/>
        <v>#VALUE!</v>
      </c>
    </row>
    <row r="93" spans="1:51" ht="16.8" thickTop="1" thickBot="1">
      <c r="A93" s="5" t="s">
        <v>193</v>
      </c>
      <c r="B93" s="6"/>
      <c r="C93" s="50" t="e">
        <f t="shared" ref="C93:AC93" si="110">C91+C92</f>
        <v>#VALUE!</v>
      </c>
      <c r="D93" s="50" t="e">
        <f t="shared" si="110"/>
        <v>#VALUE!</v>
      </c>
      <c r="E93" s="50" t="e">
        <f t="shared" si="110"/>
        <v>#VALUE!</v>
      </c>
      <c r="F93" s="50" t="e">
        <f t="shared" si="110"/>
        <v>#VALUE!</v>
      </c>
      <c r="G93" s="50" t="e">
        <f t="shared" si="110"/>
        <v>#VALUE!</v>
      </c>
      <c r="H93" s="50" t="e">
        <f t="shared" si="110"/>
        <v>#VALUE!</v>
      </c>
      <c r="I93" s="50" t="e">
        <f t="shared" si="110"/>
        <v>#VALUE!</v>
      </c>
      <c r="J93" s="50" t="e">
        <f t="shared" si="110"/>
        <v>#VALUE!</v>
      </c>
      <c r="K93" s="50" t="e">
        <f t="shared" si="110"/>
        <v>#VALUE!</v>
      </c>
      <c r="L93" s="50" t="e">
        <f t="shared" si="110"/>
        <v>#VALUE!</v>
      </c>
      <c r="M93" s="50" t="e">
        <f t="shared" si="110"/>
        <v>#VALUE!</v>
      </c>
      <c r="N93" s="50" t="e">
        <f t="shared" si="110"/>
        <v>#VALUE!</v>
      </c>
      <c r="O93" s="50" t="e">
        <f t="shared" si="110"/>
        <v>#VALUE!</v>
      </c>
      <c r="P93" s="50" t="e">
        <f t="shared" si="110"/>
        <v>#VALUE!</v>
      </c>
      <c r="Q93" s="50" t="e">
        <f t="shared" si="110"/>
        <v>#VALUE!</v>
      </c>
      <c r="R93" s="50" t="e">
        <f t="shared" si="110"/>
        <v>#VALUE!</v>
      </c>
      <c r="S93" s="50" t="e">
        <f t="shared" si="110"/>
        <v>#VALUE!</v>
      </c>
      <c r="T93" s="50" t="e">
        <f t="shared" si="110"/>
        <v>#VALUE!</v>
      </c>
      <c r="U93" s="50" t="e">
        <f t="shared" si="110"/>
        <v>#VALUE!</v>
      </c>
      <c r="V93" s="50" t="e">
        <f t="shared" si="110"/>
        <v>#VALUE!</v>
      </c>
      <c r="W93" s="50" t="e">
        <f t="shared" si="110"/>
        <v>#VALUE!</v>
      </c>
      <c r="X93" s="50" t="e">
        <f t="shared" si="110"/>
        <v>#VALUE!</v>
      </c>
      <c r="Y93" s="50" t="e">
        <f t="shared" si="110"/>
        <v>#VALUE!</v>
      </c>
      <c r="Z93" s="50" t="e">
        <f t="shared" si="110"/>
        <v>#VALUE!</v>
      </c>
      <c r="AA93" s="50" t="e">
        <f t="shared" si="110"/>
        <v>#VALUE!</v>
      </c>
      <c r="AB93" s="50" t="e">
        <f t="shared" si="110"/>
        <v>#VALUE!</v>
      </c>
      <c r="AC93" s="51" t="e">
        <f t="shared" si="110"/>
        <v>#VALUE!</v>
      </c>
      <c r="AD93" s="51" t="e">
        <f t="shared" ref="AD93:AY93" si="111">AD91+AD92</f>
        <v>#VALUE!</v>
      </c>
      <c r="AE93" s="51" t="e">
        <f t="shared" si="111"/>
        <v>#VALUE!</v>
      </c>
      <c r="AF93" s="51" t="e">
        <f t="shared" si="111"/>
        <v>#VALUE!</v>
      </c>
      <c r="AG93" s="51" t="e">
        <f t="shared" si="111"/>
        <v>#VALUE!</v>
      </c>
      <c r="AH93" s="51" t="e">
        <f t="shared" si="111"/>
        <v>#VALUE!</v>
      </c>
      <c r="AI93" s="51" t="e">
        <f t="shared" si="111"/>
        <v>#VALUE!</v>
      </c>
      <c r="AJ93" s="51" t="e">
        <f t="shared" si="111"/>
        <v>#VALUE!</v>
      </c>
      <c r="AK93" s="51" t="e">
        <f t="shared" si="111"/>
        <v>#VALUE!</v>
      </c>
      <c r="AL93" s="51" t="e">
        <f t="shared" si="111"/>
        <v>#VALUE!</v>
      </c>
      <c r="AM93" s="51" t="e">
        <f t="shared" si="111"/>
        <v>#VALUE!</v>
      </c>
      <c r="AN93" s="51" t="e">
        <f t="shared" si="111"/>
        <v>#VALUE!</v>
      </c>
      <c r="AO93" s="51" t="e">
        <f t="shared" si="111"/>
        <v>#VALUE!</v>
      </c>
      <c r="AP93" s="51" t="e">
        <f t="shared" si="111"/>
        <v>#VALUE!</v>
      </c>
      <c r="AQ93" s="51" t="e">
        <f t="shared" si="111"/>
        <v>#VALUE!</v>
      </c>
      <c r="AR93" s="51" t="e">
        <f t="shared" si="111"/>
        <v>#VALUE!</v>
      </c>
      <c r="AS93" s="51" t="e">
        <f t="shared" si="111"/>
        <v>#VALUE!</v>
      </c>
      <c r="AT93" s="51" t="e">
        <f t="shared" si="111"/>
        <v>#VALUE!</v>
      </c>
      <c r="AU93" s="51" t="e">
        <f t="shared" si="111"/>
        <v>#VALUE!</v>
      </c>
      <c r="AV93" s="51" t="e">
        <f t="shared" si="111"/>
        <v>#VALUE!</v>
      </c>
      <c r="AW93" s="51" t="e">
        <f t="shared" si="111"/>
        <v>#VALUE!</v>
      </c>
      <c r="AX93" s="51" t="e">
        <f t="shared" si="111"/>
        <v>#VALUE!</v>
      </c>
      <c r="AY93" s="51" t="e">
        <f t="shared" si="111"/>
        <v>#VALUE!</v>
      </c>
    </row>
    <row r="94" spans="1:51" ht="16.2" thickTop="1">
      <c r="A94" s="53" t="s">
        <v>173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</row>
    <row r="95" spans="1:51">
      <c r="A95" s="21" t="str">
        <f>A91</f>
        <v>Liability</v>
      </c>
      <c r="B95" s="18"/>
      <c r="C95" s="361" t="e">
        <f t="shared" ref="C95:AC95" si="112">C91</f>
        <v>#VALUE!</v>
      </c>
      <c r="D95" s="361" t="e">
        <f t="shared" si="112"/>
        <v>#VALUE!</v>
      </c>
      <c r="E95" s="361" t="e">
        <f t="shared" si="112"/>
        <v>#VALUE!</v>
      </c>
      <c r="F95" s="361" t="e">
        <f t="shared" si="112"/>
        <v>#VALUE!</v>
      </c>
      <c r="G95" s="361" t="e">
        <f t="shared" si="112"/>
        <v>#VALUE!</v>
      </c>
      <c r="H95" s="361" t="e">
        <f t="shared" si="112"/>
        <v>#VALUE!</v>
      </c>
      <c r="I95" s="361" t="e">
        <f t="shared" si="112"/>
        <v>#VALUE!</v>
      </c>
      <c r="J95" s="361" t="e">
        <f t="shared" si="112"/>
        <v>#VALUE!</v>
      </c>
      <c r="K95" s="361" t="e">
        <f t="shared" si="112"/>
        <v>#VALUE!</v>
      </c>
      <c r="L95" s="361" t="e">
        <f t="shared" si="112"/>
        <v>#VALUE!</v>
      </c>
      <c r="M95" s="361" t="e">
        <f t="shared" si="112"/>
        <v>#VALUE!</v>
      </c>
      <c r="N95" s="361" t="e">
        <f t="shared" si="112"/>
        <v>#VALUE!</v>
      </c>
      <c r="O95" s="361" t="e">
        <f t="shared" si="112"/>
        <v>#VALUE!</v>
      </c>
      <c r="P95" s="361" t="e">
        <f t="shared" si="112"/>
        <v>#VALUE!</v>
      </c>
      <c r="Q95" s="361" t="e">
        <f t="shared" si="112"/>
        <v>#VALUE!</v>
      </c>
      <c r="R95" s="361" t="e">
        <f t="shared" si="112"/>
        <v>#VALUE!</v>
      </c>
      <c r="S95" s="361" t="e">
        <f t="shared" si="112"/>
        <v>#VALUE!</v>
      </c>
      <c r="T95" s="361" t="e">
        <f t="shared" si="112"/>
        <v>#VALUE!</v>
      </c>
      <c r="U95" s="361" t="e">
        <f t="shared" si="112"/>
        <v>#VALUE!</v>
      </c>
      <c r="V95" s="361" t="e">
        <f t="shared" si="112"/>
        <v>#VALUE!</v>
      </c>
      <c r="W95" s="361" t="e">
        <f t="shared" si="112"/>
        <v>#VALUE!</v>
      </c>
      <c r="X95" s="361" t="e">
        <f t="shared" si="112"/>
        <v>#VALUE!</v>
      </c>
      <c r="Y95" s="361" t="e">
        <f t="shared" si="112"/>
        <v>#VALUE!</v>
      </c>
      <c r="Z95" s="361" t="e">
        <f t="shared" si="112"/>
        <v>#VALUE!</v>
      </c>
      <c r="AA95" s="361" t="e">
        <f t="shared" si="112"/>
        <v>#VALUE!</v>
      </c>
      <c r="AB95" s="361" t="e">
        <f t="shared" si="112"/>
        <v>#VALUE!</v>
      </c>
      <c r="AC95" s="372" t="e">
        <f t="shared" si="112"/>
        <v>#VALUE!</v>
      </c>
      <c r="AD95" s="372" t="e">
        <f t="shared" ref="AD95:AY95" si="113">AD91</f>
        <v>#VALUE!</v>
      </c>
      <c r="AE95" s="372" t="e">
        <f t="shared" si="113"/>
        <v>#VALUE!</v>
      </c>
      <c r="AF95" s="372" t="e">
        <f t="shared" si="113"/>
        <v>#VALUE!</v>
      </c>
      <c r="AG95" s="372" t="e">
        <f t="shared" si="113"/>
        <v>#VALUE!</v>
      </c>
      <c r="AH95" s="372" t="e">
        <f t="shared" si="113"/>
        <v>#VALUE!</v>
      </c>
      <c r="AI95" s="372" t="e">
        <f t="shared" si="113"/>
        <v>#VALUE!</v>
      </c>
      <c r="AJ95" s="372" t="e">
        <f t="shared" si="113"/>
        <v>#VALUE!</v>
      </c>
      <c r="AK95" s="372" t="e">
        <f t="shared" si="113"/>
        <v>#VALUE!</v>
      </c>
      <c r="AL95" s="372" t="e">
        <f t="shared" si="113"/>
        <v>#VALUE!</v>
      </c>
      <c r="AM95" s="372" t="e">
        <f t="shared" si="113"/>
        <v>#VALUE!</v>
      </c>
      <c r="AN95" s="372" t="e">
        <f t="shared" si="113"/>
        <v>#VALUE!</v>
      </c>
      <c r="AO95" s="372" t="e">
        <f t="shared" si="113"/>
        <v>#VALUE!</v>
      </c>
      <c r="AP95" s="372" t="e">
        <f t="shared" si="113"/>
        <v>#VALUE!</v>
      </c>
      <c r="AQ95" s="372" t="e">
        <f t="shared" si="113"/>
        <v>#VALUE!</v>
      </c>
      <c r="AR95" s="372" t="e">
        <f t="shared" si="113"/>
        <v>#VALUE!</v>
      </c>
      <c r="AS95" s="372" t="e">
        <f t="shared" si="113"/>
        <v>#VALUE!</v>
      </c>
      <c r="AT95" s="372" t="e">
        <f t="shared" si="113"/>
        <v>#VALUE!</v>
      </c>
      <c r="AU95" s="372" t="e">
        <f t="shared" si="113"/>
        <v>#VALUE!</v>
      </c>
      <c r="AV95" s="372" t="e">
        <f t="shared" si="113"/>
        <v>#VALUE!</v>
      </c>
      <c r="AW95" s="372" t="e">
        <f t="shared" si="113"/>
        <v>#VALUE!</v>
      </c>
      <c r="AX95" s="372" t="e">
        <f t="shared" si="113"/>
        <v>#VALUE!</v>
      </c>
      <c r="AY95" s="372" t="e">
        <f t="shared" si="113"/>
        <v>#VALUE!</v>
      </c>
    </row>
    <row r="96" spans="1:51" ht="16.2" thickBot="1">
      <c r="A96" s="21" t="str">
        <f>A92</f>
        <v>Physical Damage</v>
      </c>
      <c r="B96" s="18"/>
      <c r="C96" s="361" t="e">
        <f t="shared" ref="C96:AC96" si="114">C92</f>
        <v>#VALUE!</v>
      </c>
      <c r="D96" s="361" t="e">
        <f t="shared" si="114"/>
        <v>#VALUE!</v>
      </c>
      <c r="E96" s="361" t="e">
        <f t="shared" si="114"/>
        <v>#VALUE!</v>
      </c>
      <c r="F96" s="361" t="e">
        <f t="shared" si="114"/>
        <v>#VALUE!</v>
      </c>
      <c r="G96" s="361" t="e">
        <f t="shared" si="114"/>
        <v>#VALUE!</v>
      </c>
      <c r="H96" s="361" t="e">
        <f t="shared" si="114"/>
        <v>#VALUE!</v>
      </c>
      <c r="I96" s="361" t="e">
        <f t="shared" si="114"/>
        <v>#VALUE!</v>
      </c>
      <c r="J96" s="361" t="e">
        <f t="shared" si="114"/>
        <v>#VALUE!</v>
      </c>
      <c r="K96" s="361" t="e">
        <f t="shared" si="114"/>
        <v>#VALUE!</v>
      </c>
      <c r="L96" s="361" t="e">
        <f t="shared" si="114"/>
        <v>#VALUE!</v>
      </c>
      <c r="M96" s="361" t="e">
        <f t="shared" si="114"/>
        <v>#VALUE!</v>
      </c>
      <c r="N96" s="361" t="e">
        <f t="shared" si="114"/>
        <v>#VALUE!</v>
      </c>
      <c r="O96" s="361" t="e">
        <f t="shared" si="114"/>
        <v>#VALUE!</v>
      </c>
      <c r="P96" s="361" t="e">
        <f t="shared" si="114"/>
        <v>#VALUE!</v>
      </c>
      <c r="Q96" s="361" t="e">
        <f t="shared" si="114"/>
        <v>#VALUE!</v>
      </c>
      <c r="R96" s="361" t="e">
        <f t="shared" si="114"/>
        <v>#VALUE!</v>
      </c>
      <c r="S96" s="361" t="e">
        <f t="shared" si="114"/>
        <v>#VALUE!</v>
      </c>
      <c r="T96" s="361" t="e">
        <f t="shared" si="114"/>
        <v>#VALUE!</v>
      </c>
      <c r="U96" s="361" t="e">
        <f t="shared" si="114"/>
        <v>#VALUE!</v>
      </c>
      <c r="V96" s="361" t="e">
        <f t="shared" si="114"/>
        <v>#VALUE!</v>
      </c>
      <c r="W96" s="361" t="e">
        <f t="shared" si="114"/>
        <v>#VALUE!</v>
      </c>
      <c r="X96" s="361" t="e">
        <f t="shared" si="114"/>
        <v>#VALUE!</v>
      </c>
      <c r="Y96" s="361" t="e">
        <f t="shared" si="114"/>
        <v>#VALUE!</v>
      </c>
      <c r="Z96" s="361" t="e">
        <f t="shared" si="114"/>
        <v>#VALUE!</v>
      </c>
      <c r="AA96" s="361" t="e">
        <f t="shared" si="114"/>
        <v>#VALUE!</v>
      </c>
      <c r="AB96" s="361" t="e">
        <f t="shared" si="114"/>
        <v>#VALUE!</v>
      </c>
      <c r="AC96" s="372" t="e">
        <f t="shared" si="114"/>
        <v>#VALUE!</v>
      </c>
      <c r="AD96" s="372" t="e">
        <f t="shared" ref="AD96:AY96" si="115">AD92</f>
        <v>#VALUE!</v>
      </c>
      <c r="AE96" s="372" t="e">
        <f t="shared" si="115"/>
        <v>#VALUE!</v>
      </c>
      <c r="AF96" s="372" t="e">
        <f t="shared" si="115"/>
        <v>#VALUE!</v>
      </c>
      <c r="AG96" s="372" t="e">
        <f t="shared" si="115"/>
        <v>#VALUE!</v>
      </c>
      <c r="AH96" s="372" t="e">
        <f t="shared" si="115"/>
        <v>#VALUE!</v>
      </c>
      <c r="AI96" s="372" t="e">
        <f t="shared" si="115"/>
        <v>#VALUE!</v>
      </c>
      <c r="AJ96" s="372" t="e">
        <f t="shared" si="115"/>
        <v>#VALUE!</v>
      </c>
      <c r="AK96" s="372" t="e">
        <f t="shared" si="115"/>
        <v>#VALUE!</v>
      </c>
      <c r="AL96" s="372" t="e">
        <f t="shared" si="115"/>
        <v>#VALUE!</v>
      </c>
      <c r="AM96" s="372" t="e">
        <f t="shared" si="115"/>
        <v>#VALUE!</v>
      </c>
      <c r="AN96" s="372" t="e">
        <f t="shared" si="115"/>
        <v>#VALUE!</v>
      </c>
      <c r="AO96" s="372" t="e">
        <f t="shared" si="115"/>
        <v>#VALUE!</v>
      </c>
      <c r="AP96" s="372" t="e">
        <f t="shared" si="115"/>
        <v>#VALUE!</v>
      </c>
      <c r="AQ96" s="372" t="e">
        <f t="shared" si="115"/>
        <v>#VALUE!</v>
      </c>
      <c r="AR96" s="372" t="e">
        <f t="shared" si="115"/>
        <v>#VALUE!</v>
      </c>
      <c r="AS96" s="372" t="e">
        <f t="shared" si="115"/>
        <v>#VALUE!</v>
      </c>
      <c r="AT96" s="372" t="e">
        <f t="shared" si="115"/>
        <v>#VALUE!</v>
      </c>
      <c r="AU96" s="372" t="e">
        <f t="shared" si="115"/>
        <v>#VALUE!</v>
      </c>
      <c r="AV96" s="372" t="e">
        <f t="shared" si="115"/>
        <v>#VALUE!</v>
      </c>
      <c r="AW96" s="372" t="e">
        <f t="shared" si="115"/>
        <v>#VALUE!</v>
      </c>
      <c r="AX96" s="372" t="e">
        <f t="shared" si="115"/>
        <v>#VALUE!</v>
      </c>
      <c r="AY96" s="372" t="e">
        <f t="shared" si="115"/>
        <v>#VALUE!</v>
      </c>
    </row>
    <row r="97" spans="1:51" ht="16.8" thickTop="1" thickBot="1">
      <c r="A97" s="364" t="s">
        <v>194</v>
      </c>
      <c r="B97" s="365"/>
      <c r="C97" s="366" t="e">
        <f>IF($I$7="X","N/A",C95+C96)</f>
        <v>#VALUE!</v>
      </c>
      <c r="D97" s="366" t="e">
        <f t="shared" ref="D97:AC97" si="116">IF($I$7="X","N/A",D95+D96)</f>
        <v>#VALUE!</v>
      </c>
      <c r="E97" s="366" t="e">
        <f t="shared" si="116"/>
        <v>#VALUE!</v>
      </c>
      <c r="F97" s="366" t="e">
        <f t="shared" si="116"/>
        <v>#VALUE!</v>
      </c>
      <c r="G97" s="366" t="e">
        <f t="shared" si="116"/>
        <v>#VALUE!</v>
      </c>
      <c r="H97" s="366" t="e">
        <f t="shared" si="116"/>
        <v>#VALUE!</v>
      </c>
      <c r="I97" s="366" t="e">
        <f t="shared" si="116"/>
        <v>#VALUE!</v>
      </c>
      <c r="J97" s="366" t="e">
        <f t="shared" si="116"/>
        <v>#VALUE!</v>
      </c>
      <c r="K97" s="366" t="e">
        <f t="shared" si="116"/>
        <v>#VALUE!</v>
      </c>
      <c r="L97" s="366" t="e">
        <f t="shared" si="116"/>
        <v>#VALUE!</v>
      </c>
      <c r="M97" s="366" t="e">
        <f t="shared" si="116"/>
        <v>#VALUE!</v>
      </c>
      <c r="N97" s="366" t="e">
        <f t="shared" si="116"/>
        <v>#VALUE!</v>
      </c>
      <c r="O97" s="366" t="e">
        <f t="shared" si="116"/>
        <v>#VALUE!</v>
      </c>
      <c r="P97" s="366" t="e">
        <f t="shared" si="116"/>
        <v>#VALUE!</v>
      </c>
      <c r="Q97" s="366" t="e">
        <f t="shared" si="116"/>
        <v>#VALUE!</v>
      </c>
      <c r="R97" s="366" t="e">
        <f t="shared" si="116"/>
        <v>#VALUE!</v>
      </c>
      <c r="S97" s="366" t="e">
        <f t="shared" si="116"/>
        <v>#VALUE!</v>
      </c>
      <c r="T97" s="366" t="e">
        <f t="shared" si="116"/>
        <v>#VALUE!</v>
      </c>
      <c r="U97" s="366" t="e">
        <f t="shared" si="116"/>
        <v>#VALUE!</v>
      </c>
      <c r="V97" s="366" t="e">
        <f t="shared" si="116"/>
        <v>#VALUE!</v>
      </c>
      <c r="W97" s="366" t="e">
        <f t="shared" si="116"/>
        <v>#VALUE!</v>
      </c>
      <c r="X97" s="366" t="e">
        <f t="shared" si="116"/>
        <v>#VALUE!</v>
      </c>
      <c r="Y97" s="366" t="e">
        <f t="shared" si="116"/>
        <v>#VALUE!</v>
      </c>
      <c r="Z97" s="366" t="e">
        <f t="shared" si="116"/>
        <v>#VALUE!</v>
      </c>
      <c r="AA97" s="366" t="e">
        <f t="shared" si="116"/>
        <v>#VALUE!</v>
      </c>
      <c r="AB97" s="366" t="e">
        <f t="shared" si="116"/>
        <v>#VALUE!</v>
      </c>
      <c r="AC97" s="373" t="e">
        <f t="shared" si="116"/>
        <v>#VALUE!</v>
      </c>
      <c r="AD97" s="373" t="e">
        <f t="shared" ref="AD97:AY97" si="117">IF($I$7="X","N/A",AD95+AD96)</f>
        <v>#VALUE!</v>
      </c>
      <c r="AE97" s="373" t="e">
        <f t="shared" si="117"/>
        <v>#VALUE!</v>
      </c>
      <c r="AF97" s="373" t="e">
        <f t="shared" si="117"/>
        <v>#VALUE!</v>
      </c>
      <c r="AG97" s="373" t="e">
        <f t="shared" si="117"/>
        <v>#VALUE!</v>
      </c>
      <c r="AH97" s="373" t="e">
        <f t="shared" si="117"/>
        <v>#VALUE!</v>
      </c>
      <c r="AI97" s="373" t="e">
        <f t="shared" si="117"/>
        <v>#VALUE!</v>
      </c>
      <c r="AJ97" s="373" t="e">
        <f t="shared" si="117"/>
        <v>#VALUE!</v>
      </c>
      <c r="AK97" s="373" t="e">
        <f t="shared" si="117"/>
        <v>#VALUE!</v>
      </c>
      <c r="AL97" s="373" t="e">
        <f t="shared" si="117"/>
        <v>#VALUE!</v>
      </c>
      <c r="AM97" s="373" t="e">
        <f t="shared" si="117"/>
        <v>#VALUE!</v>
      </c>
      <c r="AN97" s="373" t="e">
        <f t="shared" si="117"/>
        <v>#VALUE!</v>
      </c>
      <c r="AO97" s="373" t="e">
        <f t="shared" si="117"/>
        <v>#VALUE!</v>
      </c>
      <c r="AP97" s="373" t="e">
        <f t="shared" si="117"/>
        <v>#VALUE!</v>
      </c>
      <c r="AQ97" s="373" t="e">
        <f t="shared" si="117"/>
        <v>#VALUE!</v>
      </c>
      <c r="AR97" s="373" t="e">
        <f t="shared" si="117"/>
        <v>#VALUE!</v>
      </c>
      <c r="AS97" s="373" t="e">
        <f t="shared" si="117"/>
        <v>#VALUE!</v>
      </c>
      <c r="AT97" s="373" t="e">
        <f t="shared" si="117"/>
        <v>#VALUE!</v>
      </c>
      <c r="AU97" s="373" t="e">
        <f t="shared" si="117"/>
        <v>#VALUE!</v>
      </c>
      <c r="AV97" s="373" t="e">
        <f t="shared" si="117"/>
        <v>#VALUE!</v>
      </c>
      <c r="AW97" s="373" t="e">
        <f t="shared" si="117"/>
        <v>#VALUE!</v>
      </c>
      <c r="AX97" s="373" t="e">
        <f t="shared" si="117"/>
        <v>#VALUE!</v>
      </c>
      <c r="AY97" s="373" t="e">
        <f t="shared" si="117"/>
        <v>#VALUE!</v>
      </c>
    </row>
    <row r="98" spans="1:51" ht="16.2" thickTop="1">
      <c r="A98" s="122" t="s">
        <v>195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</row>
    <row r="99" spans="1:51">
      <c r="B99" s="14"/>
      <c r="C99" s="14"/>
    </row>
    <row r="100" spans="1:51">
      <c r="B100" s="15"/>
      <c r="C100" s="15"/>
    </row>
  </sheetData>
  <sheetProtection selectLockedCells="1"/>
  <phoneticPr fontId="0" type="noConversion"/>
  <conditionalFormatting sqref="E12:E13">
    <cfRule type="cellIs" priority="1" stopIfTrue="1" operator="equal">
      <formula>"enter here"</formula>
    </cfRule>
    <cfRule type="cellIs" dxfId="1" priority="2" stopIfTrue="1" operator="notEqual">
      <formula>750</formula>
    </cfRule>
  </conditionalFormatting>
  <dataValidations count="1">
    <dataValidation type="list" allowBlank="1" showInputMessage="1" showErrorMessage="1" sqref="I7">
      <formula1>" ,X"</formula1>
    </dataValidation>
  </dataValidations>
  <printOptions horizontalCentered="1"/>
  <pageMargins left="0" right="0" top="0" bottom="0" header="0.5" footer="0.5"/>
  <pageSetup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12">
    <pageSetUpPr fitToPage="1"/>
  </sheetPr>
  <dimension ref="A1:AY100"/>
  <sheetViews>
    <sheetView zoomScale="75" workbookViewId="0">
      <selection activeCell="A18" sqref="A18"/>
    </sheetView>
  </sheetViews>
  <sheetFormatPr defaultColWidth="12.81640625" defaultRowHeight="15.6"/>
  <cols>
    <col min="1" max="1" width="12.81640625" style="2"/>
    <col min="2" max="3" width="12.6328125" style="2" customWidth="1"/>
    <col min="4" max="29" width="14.81640625" style="2" customWidth="1"/>
    <col min="30" max="16384" width="12.81640625" style="2"/>
  </cols>
  <sheetData>
    <row r="1" spans="1:51" s="107" customFormat="1">
      <c r="A1" s="45" t="str">
        <f>"Appendix #4 - New Rating Example 4B - " &amp; EvalDate</f>
        <v>Appendix #4 - New Rating Example 4B - 2016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spans="1:51">
      <c r="A2" s="16" t="str">
        <f>"#" &amp; TEXT(GroupNum,"0000") &amp; " " &amp; GroupName</f>
        <v>#enter here enter Group Name here</v>
      </c>
      <c r="G2" s="16" t="str">
        <f>"#" &amp; CompNum &amp; " " &amp; CompName</f>
        <v>#enter here enter Company Name here</v>
      </c>
    </row>
    <row r="3" spans="1:51">
      <c r="A3" s="16"/>
    </row>
    <row r="4" spans="1:51">
      <c r="A4" s="17" t="s">
        <v>155</v>
      </c>
      <c r="B4" s="2" t="str">
        <f>'Example 4A'!B4</f>
        <v>Married couple, both 65 years old or older</v>
      </c>
    </row>
    <row r="5" spans="1:51">
      <c r="A5" s="17" t="s">
        <v>157</v>
      </c>
      <c r="B5" s="2" t="str">
        <f>'Example 4A'!B5</f>
        <v>2013 Ford Taurus SE, 4 Door Sedan, with Category II Anti-Theft Device discount, ISO Symbol 17, First 10 digits of VIN are 1FAHP2D8&amp;D</v>
      </c>
    </row>
    <row r="6" spans="1:51" ht="16.2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</row>
    <row r="7" spans="1:51" ht="16.2" thickTop="1">
      <c r="A7" s="3" t="str">
        <f>'Example 5'!A7</f>
        <v>Class Code</v>
      </c>
      <c r="B7" s="141" t="str">
        <f>'Example 4A'!B7</f>
        <v>enter here</v>
      </c>
      <c r="D7" s="4" t="str">
        <f>'Example 5'!D7</f>
        <v>Class Factor</v>
      </c>
      <c r="E7" s="143" t="str">
        <f>'Example 4A'!E7</f>
        <v>enter here</v>
      </c>
      <c r="F7" s="105"/>
      <c r="G7" s="4" t="s">
        <v>159</v>
      </c>
      <c r="H7" s="4"/>
      <c r="I7" s="347"/>
      <c r="J7" s="4" t="s">
        <v>196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348"/>
      <c r="AD7" s="170"/>
      <c r="AY7" s="218"/>
    </row>
    <row r="8" spans="1:51">
      <c r="A8" s="3" t="str">
        <f>'Example 5'!A8</f>
        <v>Tier Number</v>
      </c>
      <c r="B8" s="142" t="str">
        <f>'Example 4A'!B8</f>
        <v>enter here</v>
      </c>
      <c r="D8" s="4" t="str">
        <f>'Example 5'!D8</f>
        <v>Tier Factor</v>
      </c>
      <c r="E8" s="144" t="str">
        <f>'Example 4A'!E8</f>
        <v>enter here</v>
      </c>
      <c r="F8" s="106"/>
      <c r="G8" s="352" t="s">
        <v>161</v>
      </c>
      <c r="H8" s="352"/>
      <c r="I8" s="352"/>
      <c r="J8" s="353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53"/>
      <c r="AD8" s="311"/>
      <c r="AE8" s="312"/>
      <c r="AF8" s="312"/>
      <c r="AG8" s="312"/>
      <c r="AH8" s="312"/>
      <c r="AI8" s="312"/>
      <c r="AJ8" s="312"/>
      <c r="AY8" s="203"/>
    </row>
    <row r="9" spans="1:51">
      <c r="A9" s="3" t="str">
        <f>'Example 5'!A9</f>
        <v>Model Year</v>
      </c>
      <c r="B9" s="142" t="str">
        <f>'Example 4A'!B9</f>
        <v>enter here</v>
      </c>
      <c r="D9" s="4" t="str">
        <f>'Example 5'!D9</f>
        <v>Model Yr Factor</v>
      </c>
      <c r="E9" s="144" t="str">
        <f>'Example 4A'!E9</f>
        <v>enter here</v>
      </c>
      <c r="F9" s="106"/>
      <c r="G9" s="352"/>
      <c r="H9" s="352"/>
      <c r="I9" s="352"/>
      <c r="J9" s="353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53"/>
      <c r="AD9" s="311"/>
      <c r="AE9" s="312"/>
      <c r="AF9" s="312"/>
      <c r="AG9" s="312"/>
      <c r="AH9" s="312"/>
      <c r="AI9" s="312"/>
      <c r="AJ9" s="312"/>
      <c r="AY9" s="203"/>
    </row>
    <row r="10" spans="1:51">
      <c r="A10" s="3" t="str">
        <f>'Example 5'!A10</f>
        <v>Symbol</v>
      </c>
      <c r="B10" s="142" t="str">
        <f>'Example 4A'!B10</f>
        <v>enter here</v>
      </c>
      <c r="D10" s="4" t="str">
        <f>'Example 5'!D10</f>
        <v>Symbol Factor</v>
      </c>
      <c r="E10" s="144" t="str">
        <f>'Example 4A'!E10</f>
        <v>enter here</v>
      </c>
      <c r="F10" s="106"/>
      <c r="G10" s="352"/>
      <c r="H10" s="352"/>
      <c r="I10" s="352"/>
      <c r="J10" s="353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53"/>
      <c r="AD10" s="311"/>
      <c r="AE10" s="312"/>
      <c r="AF10" s="312"/>
      <c r="AG10" s="312"/>
      <c r="AH10" s="312"/>
      <c r="AI10" s="312"/>
      <c r="AJ10" s="312"/>
      <c r="AY10" s="203"/>
    </row>
    <row r="11" spans="1:51">
      <c r="A11" s="3" t="str">
        <f>'Example 5'!A11</f>
        <v>BI/CSL Limits</v>
      </c>
      <c r="B11" s="165" t="str">
        <f>'Example 4A'!B11</f>
        <v>enter here</v>
      </c>
      <c r="D11" s="4" t="str">
        <f>'Example 5'!D11</f>
        <v>PIP Limits</v>
      </c>
      <c r="E11" s="147" t="str">
        <f>'Example 4A'!E11</f>
        <v>enter here</v>
      </c>
      <c r="F11" s="106"/>
      <c r="G11" s="352"/>
      <c r="H11" s="352"/>
      <c r="I11" s="352"/>
      <c r="J11" s="357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5"/>
      <c r="AD11" s="311"/>
      <c r="AE11" s="312"/>
      <c r="AF11" s="312"/>
      <c r="AG11" s="312"/>
      <c r="AH11" s="312"/>
      <c r="AI11" s="312"/>
      <c r="AJ11" s="312"/>
      <c r="AY11" s="203"/>
    </row>
    <row r="12" spans="1:51">
      <c r="A12" s="3" t="str">
        <f>'Example 5'!A12</f>
        <v>PD Limit</v>
      </c>
      <c r="B12" s="147" t="str">
        <f>'Example 4A'!B12</f>
        <v>enter here</v>
      </c>
      <c r="D12" s="116" t="str">
        <f>'Example 5'!D12</f>
        <v>Comp. Ded.</v>
      </c>
      <c r="E12" s="145" t="str">
        <f>'Example 4A'!E12</f>
        <v>enter here</v>
      </c>
      <c r="F12" s="106"/>
      <c r="G12" s="352"/>
      <c r="H12" s="352"/>
      <c r="I12" s="352"/>
      <c r="J12" s="357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5"/>
      <c r="AD12" s="311"/>
      <c r="AE12" s="312"/>
      <c r="AF12" s="312"/>
      <c r="AG12" s="312"/>
      <c r="AH12" s="312"/>
      <c r="AI12" s="312"/>
      <c r="AJ12" s="312"/>
      <c r="AY12" s="203"/>
    </row>
    <row r="13" spans="1:51">
      <c r="A13" s="3" t="str">
        <f>'Example 5'!A13</f>
        <v>UM Limits</v>
      </c>
      <c r="B13" s="165" t="str">
        <f>'Example 4A'!B13</f>
        <v>enter here</v>
      </c>
      <c r="D13" s="116" t="str">
        <f>'Example 5'!D13</f>
        <v>Coll Ded.</v>
      </c>
      <c r="E13" s="145" t="str">
        <f>'Example 4A'!E13</f>
        <v>enter here</v>
      </c>
      <c r="F13" s="106"/>
      <c r="G13" s="352"/>
      <c r="H13" s="352"/>
      <c r="I13" s="352"/>
      <c r="J13" s="357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5"/>
      <c r="AD13" s="311"/>
      <c r="AE13" s="312"/>
      <c r="AF13" s="312"/>
      <c r="AG13" s="312"/>
      <c r="AH13" s="312"/>
      <c r="AI13" s="312"/>
      <c r="AJ13" s="312"/>
      <c r="AY13" s="203"/>
    </row>
    <row r="14" spans="1:51" ht="16.2" thickBot="1">
      <c r="A14" s="3" t="s">
        <v>162</v>
      </c>
      <c r="B14" s="163" t="str">
        <f>IF(AND(MID($C$18,11,1)="L",MID($C$43,12,1)="L",MID($C$56,11,1)="L"),"Limited",IF(AND(MID($C$18,11,1)="U",MID($C$43,12,1)="U",MID($C$56,11,1)="U"),"Unlimited","Basic"))</f>
        <v>Unlimited</v>
      </c>
      <c r="D14" s="116" t="s">
        <v>163</v>
      </c>
      <c r="E14" s="145" t="str">
        <f>'Example 4A'!E14</f>
        <v>enter here</v>
      </c>
      <c r="F14" s="8"/>
      <c r="G14" s="352"/>
      <c r="H14" s="352"/>
      <c r="I14" s="352"/>
      <c r="J14" s="353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6"/>
      <c r="AD14" s="315"/>
      <c r="AE14" s="315"/>
      <c r="AF14" s="315"/>
      <c r="AG14" s="315"/>
      <c r="AH14" s="315"/>
      <c r="AI14" s="315"/>
      <c r="AJ14" s="315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19"/>
    </row>
    <row r="15" spans="1:51" ht="16.2" thickTop="1">
      <c r="A15" s="5"/>
      <c r="B15" s="8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170"/>
    </row>
    <row r="16" spans="1:51">
      <c r="A16" s="3" t="str">
        <f>'Example 4A'!A16</f>
        <v>ZIP CODE:</v>
      </c>
      <c r="B16" s="8"/>
      <c r="C16" s="9" t="str">
        <f t="shared" ref="C16:AY16" si="0">VLOOKUP(C17,Terr,2,FALSE)</f>
        <v>07001</v>
      </c>
      <c r="D16" s="9" t="str">
        <f t="shared" si="0"/>
        <v>07002</v>
      </c>
      <c r="E16" s="9" t="str">
        <f t="shared" si="0"/>
        <v>07003</v>
      </c>
      <c r="F16" s="9" t="str">
        <f t="shared" si="0"/>
        <v>07960</v>
      </c>
      <c r="G16" s="9" t="str">
        <f t="shared" si="0"/>
        <v>07065</v>
      </c>
      <c r="H16" s="9" t="str">
        <f t="shared" si="0"/>
        <v>07042</v>
      </c>
      <c r="I16" s="9" t="str">
        <f t="shared" si="0"/>
        <v>07650</v>
      </c>
      <c r="J16" s="9" t="str">
        <f t="shared" si="0"/>
        <v>07012</v>
      </c>
      <c r="K16" s="9" t="str">
        <f t="shared" si="0"/>
        <v>08805</v>
      </c>
      <c r="L16" s="9" t="str">
        <f t="shared" si="0"/>
        <v>07310</v>
      </c>
      <c r="M16" s="9" t="str">
        <f t="shared" si="0"/>
        <v>07073</v>
      </c>
      <c r="N16" s="9" t="str">
        <f t="shared" si="0"/>
        <v>07052</v>
      </c>
      <c r="O16" s="9" t="str">
        <f t="shared" si="0"/>
        <v>08807</v>
      </c>
      <c r="P16" s="9" t="str">
        <f t="shared" si="0"/>
        <v>07063</v>
      </c>
      <c r="Q16" s="9" t="str">
        <f t="shared" si="0"/>
        <v>07666</v>
      </c>
      <c r="R16" s="9" t="str">
        <f t="shared" si="0"/>
        <v>08901</v>
      </c>
      <c r="S16" s="9" t="str">
        <f t="shared" si="0"/>
        <v>07645</v>
      </c>
      <c r="T16" s="9" t="str">
        <f t="shared" si="0"/>
        <v>07866</v>
      </c>
      <c r="U16" s="9" t="str">
        <f t="shared" si="0"/>
        <v>07663</v>
      </c>
      <c r="V16" s="9" t="str">
        <f t="shared" si="0"/>
        <v>07840</v>
      </c>
      <c r="W16" s="9" t="str">
        <f t="shared" si="0"/>
        <v>07652</v>
      </c>
      <c r="X16" s="9" t="str">
        <f t="shared" si="0"/>
        <v>07733</v>
      </c>
      <c r="Y16" s="9" t="str">
        <f t="shared" si="0"/>
        <v>07740</v>
      </c>
      <c r="Z16" s="9" t="str">
        <f t="shared" si="0"/>
        <v>08735</v>
      </c>
      <c r="AA16" s="9" t="str">
        <f t="shared" si="0"/>
        <v>08821</v>
      </c>
      <c r="AB16" s="9" t="str">
        <f t="shared" si="0"/>
        <v>08002</v>
      </c>
      <c r="AC16" s="9" t="str">
        <f t="shared" si="0"/>
        <v>08328</v>
      </c>
      <c r="AD16" s="9" t="str">
        <f t="shared" si="0"/>
        <v>08753</v>
      </c>
      <c r="AE16" s="9" t="str">
        <f t="shared" si="0"/>
        <v>08030</v>
      </c>
      <c r="AF16" s="9" t="str">
        <f t="shared" si="0"/>
        <v>08079</v>
      </c>
      <c r="AG16" s="9" t="str">
        <f t="shared" si="0"/>
        <v>08540</v>
      </c>
      <c r="AH16" s="9" t="str">
        <f t="shared" si="0"/>
        <v>08046</v>
      </c>
      <c r="AI16" s="9" t="str">
        <f t="shared" si="0"/>
        <v>08109</v>
      </c>
      <c r="AJ16" s="9" t="str">
        <f t="shared" si="0"/>
        <v>08360</v>
      </c>
      <c r="AK16" s="9" t="str">
        <f t="shared" si="0"/>
        <v>08204</v>
      </c>
      <c r="AL16" s="9" t="str">
        <f t="shared" si="0"/>
        <v>08611</v>
      </c>
      <c r="AM16" s="9" t="str">
        <f t="shared" si="0"/>
        <v>08610</v>
      </c>
      <c r="AN16" s="9" t="str">
        <f t="shared" si="0"/>
        <v>08701</v>
      </c>
      <c r="AO16" s="9" t="str">
        <f t="shared" si="0"/>
        <v>08361</v>
      </c>
      <c r="AP16" s="9" t="str">
        <f t="shared" si="0"/>
        <v>08861</v>
      </c>
      <c r="AQ16" s="9" t="str">
        <f t="shared" si="0"/>
        <v>08401</v>
      </c>
      <c r="AR16" s="9" t="str">
        <f t="shared" si="0"/>
        <v>08102</v>
      </c>
      <c r="AS16" s="9" t="str">
        <f t="shared" si="0"/>
        <v>07513</v>
      </c>
      <c r="AT16" s="9" t="str">
        <f t="shared" si="0"/>
        <v>07201</v>
      </c>
      <c r="AU16" s="9" t="str">
        <f t="shared" si="0"/>
        <v>07103</v>
      </c>
      <c r="AV16" s="9" t="str">
        <f t="shared" si="0"/>
        <v>07087</v>
      </c>
      <c r="AW16" s="9" t="str">
        <f t="shared" si="0"/>
        <v>07055</v>
      </c>
      <c r="AX16" s="9" t="str">
        <f t="shared" si="0"/>
        <v>07017</v>
      </c>
      <c r="AY16" s="9" t="str">
        <f t="shared" si="0"/>
        <v>07047</v>
      </c>
    </row>
    <row r="17" spans="1:51">
      <c r="A17" s="3" t="str">
        <f>'Example 4A'!A17</f>
        <v>TERRITORY:</v>
      </c>
      <c r="B17" s="4"/>
      <c r="C17" s="72">
        <v>101</v>
      </c>
      <c r="D17" s="72">
        <f>C17+1</f>
        <v>102</v>
      </c>
      <c r="E17" s="72">
        <f t="shared" ref="E17:AC17" si="1">D17+1</f>
        <v>103</v>
      </c>
      <c r="F17" s="72">
        <f t="shared" si="1"/>
        <v>104</v>
      </c>
      <c r="G17" s="72">
        <f t="shared" si="1"/>
        <v>105</v>
      </c>
      <c r="H17" s="72">
        <f t="shared" si="1"/>
        <v>106</v>
      </c>
      <c r="I17" s="72">
        <f t="shared" si="1"/>
        <v>107</v>
      </c>
      <c r="J17" s="72">
        <f t="shared" si="1"/>
        <v>108</v>
      </c>
      <c r="K17" s="72">
        <f t="shared" si="1"/>
        <v>109</v>
      </c>
      <c r="L17" s="72">
        <f t="shared" si="1"/>
        <v>110</v>
      </c>
      <c r="M17" s="72">
        <f t="shared" si="1"/>
        <v>111</v>
      </c>
      <c r="N17" s="72">
        <f t="shared" si="1"/>
        <v>112</v>
      </c>
      <c r="O17" s="72">
        <f t="shared" si="1"/>
        <v>113</v>
      </c>
      <c r="P17" s="72">
        <f t="shared" si="1"/>
        <v>114</v>
      </c>
      <c r="Q17" s="72">
        <f t="shared" si="1"/>
        <v>115</v>
      </c>
      <c r="R17" s="72">
        <f t="shared" si="1"/>
        <v>116</v>
      </c>
      <c r="S17" s="72">
        <f t="shared" si="1"/>
        <v>117</v>
      </c>
      <c r="T17" s="72">
        <f t="shared" si="1"/>
        <v>118</v>
      </c>
      <c r="U17" s="72">
        <f t="shared" si="1"/>
        <v>119</v>
      </c>
      <c r="V17" s="72">
        <f t="shared" si="1"/>
        <v>120</v>
      </c>
      <c r="W17" s="72">
        <f t="shared" si="1"/>
        <v>121</v>
      </c>
      <c r="X17" s="72">
        <f t="shared" si="1"/>
        <v>122</v>
      </c>
      <c r="Y17" s="72">
        <f t="shared" si="1"/>
        <v>123</v>
      </c>
      <c r="Z17" s="72">
        <f t="shared" si="1"/>
        <v>124</v>
      </c>
      <c r="AA17" s="72">
        <f t="shared" si="1"/>
        <v>125</v>
      </c>
      <c r="AB17" s="72">
        <f t="shared" si="1"/>
        <v>126</v>
      </c>
      <c r="AC17" s="72">
        <f t="shared" si="1"/>
        <v>127</v>
      </c>
      <c r="AD17" s="72">
        <f t="shared" ref="AD17:AY17" si="2">AC17+1</f>
        <v>128</v>
      </c>
      <c r="AE17" s="72">
        <f t="shared" si="2"/>
        <v>129</v>
      </c>
      <c r="AF17" s="72">
        <f t="shared" si="2"/>
        <v>130</v>
      </c>
      <c r="AG17" s="72">
        <f t="shared" si="2"/>
        <v>131</v>
      </c>
      <c r="AH17" s="72">
        <f t="shared" si="2"/>
        <v>132</v>
      </c>
      <c r="AI17" s="72">
        <f t="shared" si="2"/>
        <v>133</v>
      </c>
      <c r="AJ17" s="72">
        <f t="shared" si="2"/>
        <v>134</v>
      </c>
      <c r="AK17" s="72">
        <f t="shared" si="2"/>
        <v>135</v>
      </c>
      <c r="AL17" s="72">
        <f t="shared" si="2"/>
        <v>136</v>
      </c>
      <c r="AM17" s="72">
        <f t="shared" si="2"/>
        <v>137</v>
      </c>
      <c r="AN17" s="72">
        <f t="shared" si="2"/>
        <v>138</v>
      </c>
      <c r="AO17" s="72">
        <f t="shared" si="2"/>
        <v>139</v>
      </c>
      <c r="AP17" s="72">
        <f t="shared" si="2"/>
        <v>140</v>
      </c>
      <c r="AQ17" s="72">
        <f t="shared" si="2"/>
        <v>141</v>
      </c>
      <c r="AR17" s="72">
        <f t="shared" si="2"/>
        <v>142</v>
      </c>
      <c r="AS17" s="72">
        <f t="shared" si="2"/>
        <v>143</v>
      </c>
      <c r="AT17" s="72">
        <f t="shared" si="2"/>
        <v>144</v>
      </c>
      <c r="AU17" s="72">
        <f t="shared" si="2"/>
        <v>145</v>
      </c>
      <c r="AV17" s="72">
        <f t="shared" si="2"/>
        <v>146</v>
      </c>
      <c r="AW17" s="72">
        <f t="shared" si="2"/>
        <v>147</v>
      </c>
      <c r="AX17" s="72">
        <f t="shared" si="2"/>
        <v>148</v>
      </c>
      <c r="AY17" s="72">
        <f t="shared" si="2"/>
        <v>149</v>
      </c>
    </row>
    <row r="18" spans="1:51">
      <c r="A18" s="13" t="str">
        <f>'Example 4A'!A18</f>
        <v/>
      </c>
      <c r="B18" s="4"/>
      <c r="C18" s="73" t="str">
        <f t="shared" ref="C18:AY18" si="3">"BaseRateBIU_" &amp; TEXT(C$17,"00")</f>
        <v>BaseRateBIU_101</v>
      </c>
      <c r="D18" s="73" t="str">
        <f t="shared" si="3"/>
        <v>BaseRateBIU_102</v>
      </c>
      <c r="E18" s="73" t="str">
        <f t="shared" si="3"/>
        <v>BaseRateBIU_103</v>
      </c>
      <c r="F18" s="73" t="str">
        <f t="shared" si="3"/>
        <v>BaseRateBIU_104</v>
      </c>
      <c r="G18" s="73" t="str">
        <f t="shared" si="3"/>
        <v>BaseRateBIU_105</v>
      </c>
      <c r="H18" s="73" t="str">
        <f t="shared" si="3"/>
        <v>BaseRateBIU_106</v>
      </c>
      <c r="I18" s="73" t="str">
        <f t="shared" si="3"/>
        <v>BaseRateBIU_107</v>
      </c>
      <c r="J18" s="73" t="str">
        <f t="shared" si="3"/>
        <v>BaseRateBIU_108</v>
      </c>
      <c r="K18" s="73" t="str">
        <f t="shared" si="3"/>
        <v>BaseRateBIU_109</v>
      </c>
      <c r="L18" s="73" t="str">
        <f t="shared" si="3"/>
        <v>BaseRateBIU_110</v>
      </c>
      <c r="M18" s="73" t="str">
        <f t="shared" si="3"/>
        <v>BaseRateBIU_111</v>
      </c>
      <c r="N18" s="73" t="str">
        <f t="shared" si="3"/>
        <v>BaseRateBIU_112</v>
      </c>
      <c r="O18" s="73" t="str">
        <f t="shared" si="3"/>
        <v>BaseRateBIU_113</v>
      </c>
      <c r="P18" s="73" t="str">
        <f t="shared" si="3"/>
        <v>BaseRateBIU_114</v>
      </c>
      <c r="Q18" s="73" t="str">
        <f t="shared" si="3"/>
        <v>BaseRateBIU_115</v>
      </c>
      <c r="R18" s="73" t="str">
        <f t="shared" si="3"/>
        <v>BaseRateBIU_116</v>
      </c>
      <c r="S18" s="73" t="str">
        <f t="shared" si="3"/>
        <v>BaseRateBIU_117</v>
      </c>
      <c r="T18" s="73" t="str">
        <f t="shared" si="3"/>
        <v>BaseRateBIU_118</v>
      </c>
      <c r="U18" s="73" t="str">
        <f t="shared" si="3"/>
        <v>BaseRateBIU_119</v>
      </c>
      <c r="V18" s="73" t="str">
        <f t="shared" si="3"/>
        <v>BaseRateBIU_120</v>
      </c>
      <c r="W18" s="73" t="str">
        <f t="shared" si="3"/>
        <v>BaseRateBIU_121</v>
      </c>
      <c r="X18" s="73" t="str">
        <f t="shared" si="3"/>
        <v>BaseRateBIU_122</v>
      </c>
      <c r="Y18" s="73" t="str">
        <f t="shared" si="3"/>
        <v>BaseRateBIU_123</v>
      </c>
      <c r="Z18" s="73" t="str">
        <f t="shared" si="3"/>
        <v>BaseRateBIU_124</v>
      </c>
      <c r="AA18" s="73" t="str">
        <f t="shared" si="3"/>
        <v>BaseRateBIU_125</v>
      </c>
      <c r="AB18" s="73" t="str">
        <f t="shared" si="3"/>
        <v>BaseRateBIU_126</v>
      </c>
      <c r="AC18" s="167" t="str">
        <f t="shared" si="3"/>
        <v>BaseRateBIU_127</v>
      </c>
      <c r="AD18" s="167" t="str">
        <f t="shared" si="3"/>
        <v>BaseRateBIU_128</v>
      </c>
      <c r="AE18" s="167" t="str">
        <f t="shared" si="3"/>
        <v>BaseRateBIU_129</v>
      </c>
      <c r="AF18" s="167" t="str">
        <f t="shared" si="3"/>
        <v>BaseRateBIU_130</v>
      </c>
      <c r="AG18" s="167" t="str">
        <f t="shared" si="3"/>
        <v>BaseRateBIU_131</v>
      </c>
      <c r="AH18" s="167" t="str">
        <f t="shared" si="3"/>
        <v>BaseRateBIU_132</v>
      </c>
      <c r="AI18" s="167" t="str">
        <f t="shared" si="3"/>
        <v>BaseRateBIU_133</v>
      </c>
      <c r="AJ18" s="167" t="str">
        <f t="shared" si="3"/>
        <v>BaseRateBIU_134</v>
      </c>
      <c r="AK18" s="167" t="str">
        <f t="shared" si="3"/>
        <v>BaseRateBIU_135</v>
      </c>
      <c r="AL18" s="167" t="str">
        <f t="shared" si="3"/>
        <v>BaseRateBIU_136</v>
      </c>
      <c r="AM18" s="167" t="str">
        <f t="shared" si="3"/>
        <v>BaseRateBIU_137</v>
      </c>
      <c r="AN18" s="167" t="str">
        <f t="shared" si="3"/>
        <v>BaseRateBIU_138</v>
      </c>
      <c r="AO18" s="167" t="str">
        <f t="shared" si="3"/>
        <v>BaseRateBIU_139</v>
      </c>
      <c r="AP18" s="167" t="str">
        <f t="shared" si="3"/>
        <v>BaseRateBIU_140</v>
      </c>
      <c r="AQ18" s="167" t="str">
        <f t="shared" si="3"/>
        <v>BaseRateBIU_141</v>
      </c>
      <c r="AR18" s="167" t="str">
        <f t="shared" si="3"/>
        <v>BaseRateBIU_142</v>
      </c>
      <c r="AS18" s="167" t="str">
        <f t="shared" si="3"/>
        <v>BaseRateBIU_143</v>
      </c>
      <c r="AT18" s="167" t="str">
        <f t="shared" si="3"/>
        <v>BaseRateBIU_144</v>
      </c>
      <c r="AU18" s="167" t="str">
        <f t="shared" si="3"/>
        <v>BaseRateBIU_145</v>
      </c>
      <c r="AV18" s="167" t="str">
        <f t="shared" si="3"/>
        <v>BaseRateBIU_146</v>
      </c>
      <c r="AW18" s="167" t="str">
        <f t="shared" si="3"/>
        <v>BaseRateBIU_147</v>
      </c>
      <c r="AX18" s="167" t="str">
        <f t="shared" si="3"/>
        <v>BaseRateBIU_148</v>
      </c>
      <c r="AY18" s="167" t="str">
        <f t="shared" si="3"/>
        <v>BaseRateBIU_149</v>
      </c>
    </row>
    <row r="19" spans="1:51">
      <c r="A19" s="21" t="str">
        <f>IF(PremiumLimit="Combined Single Limit","CSL Unltd. Base Rate","Bodily Injury Unltd. Base Rate")</f>
        <v>Bodily Injury Unltd. Base Rate</v>
      </c>
      <c r="B19" s="4"/>
      <c r="C19" s="124" t="str">
        <f>'Example 1B'!C19</f>
        <v xml:space="preserve">enter   </v>
      </c>
      <c r="D19" s="124" t="str">
        <f>'Example 1B'!D19</f>
        <v xml:space="preserve">enter   </v>
      </c>
      <c r="E19" s="124" t="str">
        <f>'Example 1B'!E19</f>
        <v xml:space="preserve">enter   </v>
      </c>
      <c r="F19" s="124" t="str">
        <f>'Example 1B'!F19</f>
        <v xml:space="preserve">enter   </v>
      </c>
      <c r="G19" s="124" t="str">
        <f>'Example 1B'!G19</f>
        <v xml:space="preserve">enter   </v>
      </c>
      <c r="H19" s="124" t="str">
        <f>'Example 1B'!H19</f>
        <v xml:space="preserve">enter   </v>
      </c>
      <c r="I19" s="124" t="str">
        <f>'Example 1B'!I19</f>
        <v xml:space="preserve">enter   </v>
      </c>
      <c r="J19" s="124" t="str">
        <f>'Example 1B'!J19</f>
        <v xml:space="preserve">enter   </v>
      </c>
      <c r="K19" s="124" t="str">
        <f>'Example 1B'!K19</f>
        <v xml:space="preserve">enter   </v>
      </c>
      <c r="L19" s="124" t="str">
        <f>'Example 1B'!L19</f>
        <v xml:space="preserve">enter   </v>
      </c>
      <c r="M19" s="124" t="str">
        <f>'Example 1B'!M19</f>
        <v xml:space="preserve">enter   </v>
      </c>
      <c r="N19" s="124" t="str">
        <f>'Example 1B'!N19</f>
        <v xml:space="preserve">enter   </v>
      </c>
      <c r="O19" s="124" t="str">
        <f>'Example 1B'!O19</f>
        <v xml:space="preserve">enter   </v>
      </c>
      <c r="P19" s="124" t="str">
        <f>'Example 1B'!P19</f>
        <v xml:space="preserve">enter   </v>
      </c>
      <c r="Q19" s="124" t="str">
        <f>'Example 1B'!Q19</f>
        <v xml:space="preserve">enter   </v>
      </c>
      <c r="R19" s="124" t="str">
        <f>'Example 1B'!R19</f>
        <v xml:space="preserve">enter   </v>
      </c>
      <c r="S19" s="124" t="str">
        <f>'Example 1B'!S19</f>
        <v xml:space="preserve">enter   </v>
      </c>
      <c r="T19" s="124" t="str">
        <f>'Example 1B'!T19</f>
        <v xml:space="preserve">enter   </v>
      </c>
      <c r="U19" s="124" t="str">
        <f>'Example 1B'!U19</f>
        <v xml:space="preserve">enter   </v>
      </c>
      <c r="V19" s="124" t="str">
        <f>'Example 1B'!V19</f>
        <v xml:space="preserve">enter   </v>
      </c>
      <c r="W19" s="124" t="str">
        <f>'Example 1B'!W19</f>
        <v xml:space="preserve">enter   </v>
      </c>
      <c r="X19" s="124" t="str">
        <f>'Example 1B'!X19</f>
        <v xml:space="preserve">enter   </v>
      </c>
      <c r="Y19" s="124" t="str">
        <f>'Example 1B'!Y19</f>
        <v xml:space="preserve">enter   </v>
      </c>
      <c r="Z19" s="124" t="str">
        <f>'Example 1B'!Z19</f>
        <v xml:space="preserve">enter   </v>
      </c>
      <c r="AA19" s="124" t="str">
        <f>'Example 1B'!AA19</f>
        <v xml:space="preserve">enter   </v>
      </c>
      <c r="AB19" s="124" t="str">
        <f>'Example 1B'!AB19</f>
        <v xml:space="preserve">enter   </v>
      </c>
      <c r="AC19" s="124" t="str">
        <f>'Example 1B'!AC19</f>
        <v xml:space="preserve">enter   </v>
      </c>
      <c r="AD19" s="124" t="str">
        <f>'Example 1B'!AD19</f>
        <v xml:space="preserve">enter   </v>
      </c>
      <c r="AE19" s="124" t="str">
        <f>'Example 1B'!AE19</f>
        <v xml:space="preserve">enter   </v>
      </c>
      <c r="AF19" s="124" t="str">
        <f>'Example 1B'!AF19</f>
        <v xml:space="preserve">enter   </v>
      </c>
      <c r="AG19" s="124" t="str">
        <f>'Example 1B'!AG19</f>
        <v xml:space="preserve">enter   </v>
      </c>
      <c r="AH19" s="124" t="str">
        <f>'Example 1B'!AH19</f>
        <v xml:space="preserve">enter   </v>
      </c>
      <c r="AI19" s="124" t="str">
        <f>'Example 1B'!AI19</f>
        <v xml:space="preserve">enter   </v>
      </c>
      <c r="AJ19" s="124" t="str">
        <f>'Example 1B'!AJ19</f>
        <v xml:space="preserve">enter   </v>
      </c>
      <c r="AK19" s="124" t="str">
        <f>'Example 1B'!AK19</f>
        <v xml:space="preserve">enter   </v>
      </c>
      <c r="AL19" s="124" t="str">
        <f>'Example 1B'!AL19</f>
        <v xml:space="preserve">enter   </v>
      </c>
      <c r="AM19" s="124" t="str">
        <f>'Example 1B'!AM19</f>
        <v xml:space="preserve">enter   </v>
      </c>
      <c r="AN19" s="124" t="str">
        <f>'Example 1B'!AN19</f>
        <v xml:space="preserve">enter   </v>
      </c>
      <c r="AO19" s="124" t="str">
        <f>'Example 1B'!AO19</f>
        <v xml:space="preserve">enter   </v>
      </c>
      <c r="AP19" s="124" t="str">
        <f>'Example 1B'!AP19</f>
        <v xml:space="preserve">enter   </v>
      </c>
      <c r="AQ19" s="124" t="str">
        <f>'Example 1B'!AQ19</f>
        <v xml:space="preserve">enter   </v>
      </c>
      <c r="AR19" s="124" t="str">
        <f>'Example 1B'!AR19</f>
        <v xml:space="preserve">enter   </v>
      </c>
      <c r="AS19" s="124" t="str">
        <f>'Example 1B'!AS19</f>
        <v xml:space="preserve">enter   </v>
      </c>
      <c r="AT19" s="124" t="str">
        <f>'Example 1B'!AT19</f>
        <v xml:space="preserve">enter   </v>
      </c>
      <c r="AU19" s="124" t="str">
        <f>'Example 1B'!AU19</f>
        <v xml:space="preserve">enter   </v>
      </c>
      <c r="AV19" s="124" t="str">
        <f>'Example 1B'!AV19</f>
        <v xml:space="preserve">enter   </v>
      </c>
      <c r="AW19" s="124" t="str">
        <f>'Example 1B'!AW19</f>
        <v xml:space="preserve">enter   </v>
      </c>
      <c r="AX19" s="124" t="str">
        <f>'Example 1B'!AX19</f>
        <v xml:space="preserve">enter   </v>
      </c>
      <c r="AY19" s="124" t="str">
        <f>'Example 1B'!AY19</f>
        <v xml:space="preserve">enter   </v>
      </c>
    </row>
    <row r="20" spans="1:51">
      <c r="A20" s="3" t="str">
        <f>'Example 4A'!A20</f>
        <v>x Increased Limits Factor</v>
      </c>
      <c r="B20" s="4"/>
      <c r="C20" s="148" t="str">
        <f>'Example 4A'!C20</f>
        <v>-----</v>
      </c>
      <c r="D20" s="119" t="str">
        <f>'Example 4A'!D20</f>
        <v>-----</v>
      </c>
      <c r="E20" s="119" t="str">
        <f>'Example 4A'!E20</f>
        <v>-----</v>
      </c>
      <c r="F20" s="119" t="str">
        <f>'Example 4A'!F20</f>
        <v>-----</v>
      </c>
      <c r="G20" s="119" t="str">
        <f>'Example 4A'!G20</f>
        <v>-----</v>
      </c>
      <c r="H20" s="119" t="str">
        <f>'Example 4A'!H20</f>
        <v>-----</v>
      </c>
      <c r="I20" s="119" t="str">
        <f>'Example 4A'!I20</f>
        <v>-----</v>
      </c>
      <c r="J20" s="119" t="str">
        <f>'Example 4A'!J20</f>
        <v>-----</v>
      </c>
      <c r="K20" s="119" t="str">
        <f>'Example 4A'!K20</f>
        <v>-----</v>
      </c>
      <c r="L20" s="119" t="str">
        <f>'Example 4A'!L20</f>
        <v>-----</v>
      </c>
      <c r="M20" s="119" t="str">
        <f>'Example 4A'!M20</f>
        <v>-----</v>
      </c>
      <c r="N20" s="119" t="str">
        <f>'Example 4A'!N20</f>
        <v>-----</v>
      </c>
      <c r="O20" s="119" t="str">
        <f>'Example 4A'!O20</f>
        <v>-----</v>
      </c>
      <c r="P20" s="119" t="str">
        <f>'Example 4A'!P20</f>
        <v>-----</v>
      </c>
      <c r="Q20" s="119" t="str">
        <f>'Example 4A'!Q20</f>
        <v>-----</v>
      </c>
      <c r="R20" s="119" t="str">
        <f>'Example 4A'!R20</f>
        <v>-----</v>
      </c>
      <c r="S20" s="119" t="str">
        <f>'Example 4A'!S20</f>
        <v>-----</v>
      </c>
      <c r="T20" s="119" t="str">
        <f>'Example 4A'!T20</f>
        <v>-----</v>
      </c>
      <c r="U20" s="119" t="str">
        <f>'Example 4A'!U20</f>
        <v>-----</v>
      </c>
      <c r="V20" s="119" t="str">
        <f>'Example 4A'!V20</f>
        <v>-----</v>
      </c>
      <c r="W20" s="119" t="str">
        <f>'Example 4A'!W20</f>
        <v>-----</v>
      </c>
      <c r="X20" s="119" t="str">
        <f>'Example 4A'!X20</f>
        <v>-----</v>
      </c>
      <c r="Y20" s="119" t="str">
        <f>'Example 4A'!Y20</f>
        <v>-----</v>
      </c>
      <c r="Z20" s="119" t="str">
        <f>'Example 4A'!Z20</f>
        <v>-----</v>
      </c>
      <c r="AA20" s="119" t="str">
        <f>'Example 4A'!AA20</f>
        <v>-----</v>
      </c>
      <c r="AB20" s="119" t="str">
        <f>'Example 4A'!AB20</f>
        <v>-----</v>
      </c>
      <c r="AC20" s="126" t="str">
        <f>'Example 4A'!AC20</f>
        <v>-----</v>
      </c>
      <c r="AD20" s="267" t="str">
        <f>'Example 4A'!AD20</f>
        <v>-----</v>
      </c>
      <c r="AE20" s="267" t="str">
        <f>'Example 4A'!AE20</f>
        <v>-----</v>
      </c>
      <c r="AF20" s="267" t="str">
        <f>'Example 4A'!AF20</f>
        <v>-----</v>
      </c>
      <c r="AG20" s="267" t="str">
        <f>'Example 4A'!AG20</f>
        <v>-----</v>
      </c>
      <c r="AH20" s="267" t="str">
        <f>'Example 4A'!AH20</f>
        <v>-----</v>
      </c>
      <c r="AI20" s="267" t="str">
        <f>'Example 4A'!AI20</f>
        <v>-----</v>
      </c>
      <c r="AJ20" s="267" t="str">
        <f>'Example 4A'!AJ20</f>
        <v>-----</v>
      </c>
      <c r="AK20" s="267" t="str">
        <f>'Example 4A'!AK20</f>
        <v>-----</v>
      </c>
      <c r="AL20" s="267" t="str">
        <f>'Example 4A'!AL20</f>
        <v>-----</v>
      </c>
      <c r="AM20" s="267" t="str">
        <f>'Example 4A'!AM20</f>
        <v>-----</v>
      </c>
      <c r="AN20" s="267" t="str">
        <f>'Example 4A'!AN20</f>
        <v>-----</v>
      </c>
      <c r="AO20" s="267" t="str">
        <f>'Example 4A'!AO20</f>
        <v>-----</v>
      </c>
      <c r="AP20" s="267" t="str">
        <f>'Example 4A'!AP20</f>
        <v>-----</v>
      </c>
      <c r="AQ20" s="267" t="str">
        <f>'Example 4A'!AQ20</f>
        <v>-----</v>
      </c>
      <c r="AR20" s="267" t="str">
        <f>'Example 4A'!AR20</f>
        <v>-----</v>
      </c>
      <c r="AS20" s="267" t="str">
        <f>'Example 4A'!AS20</f>
        <v>-----</v>
      </c>
      <c r="AT20" s="267" t="str">
        <f>'Example 4A'!AT20</f>
        <v>-----</v>
      </c>
      <c r="AU20" s="267" t="str">
        <f>'Example 4A'!AU20</f>
        <v>-----</v>
      </c>
      <c r="AV20" s="267" t="str">
        <f>'Example 4A'!AV20</f>
        <v>-----</v>
      </c>
      <c r="AW20" s="267" t="str">
        <f>'Example 4A'!AW20</f>
        <v>-----</v>
      </c>
      <c r="AX20" s="267" t="str">
        <f>'Example 4A'!AX20</f>
        <v>-----</v>
      </c>
      <c r="AY20" s="267" t="str">
        <f>'Example 4A'!AY20</f>
        <v>-----</v>
      </c>
    </row>
    <row r="21" spans="1:51">
      <c r="A21" s="3" t="str">
        <f>'Example 4A'!A21</f>
        <v>x Tier Factor</v>
      </c>
      <c r="B21" s="4"/>
      <c r="C21" s="148" t="str">
        <f>'Example 4A'!C21</f>
        <v>-----</v>
      </c>
      <c r="D21" s="119" t="str">
        <f>'Example 4A'!D21</f>
        <v>-----</v>
      </c>
      <c r="E21" s="119" t="str">
        <f>'Example 4A'!E21</f>
        <v>-----</v>
      </c>
      <c r="F21" s="119" t="str">
        <f>'Example 4A'!F21</f>
        <v>-----</v>
      </c>
      <c r="G21" s="119" t="str">
        <f>'Example 4A'!G21</f>
        <v>-----</v>
      </c>
      <c r="H21" s="119" t="str">
        <f>'Example 4A'!H21</f>
        <v>-----</v>
      </c>
      <c r="I21" s="119" t="str">
        <f>'Example 4A'!I21</f>
        <v>-----</v>
      </c>
      <c r="J21" s="119" t="str">
        <f>'Example 4A'!J21</f>
        <v>-----</v>
      </c>
      <c r="K21" s="119" t="str">
        <f>'Example 4A'!K21</f>
        <v>-----</v>
      </c>
      <c r="L21" s="119" t="str">
        <f>'Example 4A'!L21</f>
        <v>-----</v>
      </c>
      <c r="M21" s="119" t="str">
        <f>'Example 4A'!M21</f>
        <v>-----</v>
      </c>
      <c r="N21" s="119" t="str">
        <f>'Example 4A'!N21</f>
        <v>-----</v>
      </c>
      <c r="O21" s="119" t="str">
        <f>'Example 4A'!O21</f>
        <v>-----</v>
      </c>
      <c r="P21" s="119" t="str">
        <f>'Example 4A'!P21</f>
        <v>-----</v>
      </c>
      <c r="Q21" s="119" t="str">
        <f>'Example 4A'!Q21</f>
        <v>-----</v>
      </c>
      <c r="R21" s="119" t="str">
        <f>'Example 4A'!R21</f>
        <v>-----</v>
      </c>
      <c r="S21" s="119" t="str">
        <f>'Example 4A'!S21</f>
        <v>-----</v>
      </c>
      <c r="T21" s="119" t="str">
        <f>'Example 4A'!T21</f>
        <v>-----</v>
      </c>
      <c r="U21" s="119" t="str">
        <f>'Example 4A'!U21</f>
        <v>-----</v>
      </c>
      <c r="V21" s="119" t="str">
        <f>'Example 4A'!V21</f>
        <v>-----</v>
      </c>
      <c r="W21" s="119" t="str">
        <f>'Example 4A'!W21</f>
        <v>-----</v>
      </c>
      <c r="X21" s="119" t="str">
        <f>'Example 4A'!X21</f>
        <v>-----</v>
      </c>
      <c r="Y21" s="119" t="str">
        <f>'Example 4A'!Y21</f>
        <v>-----</v>
      </c>
      <c r="Z21" s="119" t="str">
        <f>'Example 4A'!Z21</f>
        <v>-----</v>
      </c>
      <c r="AA21" s="119" t="str">
        <f>'Example 4A'!AA21</f>
        <v>-----</v>
      </c>
      <c r="AB21" s="119" t="str">
        <f>'Example 4A'!AB21</f>
        <v>-----</v>
      </c>
      <c r="AC21" s="126" t="str">
        <f>'Example 4A'!AC21</f>
        <v>-----</v>
      </c>
      <c r="AD21" s="126" t="str">
        <f>'Example 4A'!AD21</f>
        <v>-----</v>
      </c>
      <c r="AE21" s="126" t="str">
        <f>'Example 4A'!AE21</f>
        <v>-----</v>
      </c>
      <c r="AF21" s="126" t="str">
        <f>'Example 4A'!AF21</f>
        <v>-----</v>
      </c>
      <c r="AG21" s="126" t="str">
        <f>'Example 4A'!AG21</f>
        <v>-----</v>
      </c>
      <c r="AH21" s="126" t="str">
        <f>'Example 4A'!AH21</f>
        <v>-----</v>
      </c>
      <c r="AI21" s="126" t="str">
        <f>'Example 4A'!AI21</f>
        <v>-----</v>
      </c>
      <c r="AJ21" s="126" t="str">
        <f>'Example 4A'!AJ21</f>
        <v>-----</v>
      </c>
      <c r="AK21" s="126" t="str">
        <f>'Example 4A'!AK21</f>
        <v>-----</v>
      </c>
      <c r="AL21" s="126" t="str">
        <f>'Example 4A'!AL21</f>
        <v>-----</v>
      </c>
      <c r="AM21" s="126" t="str">
        <f>'Example 4A'!AM21</f>
        <v>-----</v>
      </c>
      <c r="AN21" s="126" t="str">
        <f>'Example 4A'!AN21</f>
        <v>-----</v>
      </c>
      <c r="AO21" s="126" t="str">
        <f>'Example 4A'!AO21</f>
        <v>-----</v>
      </c>
      <c r="AP21" s="126" t="str">
        <f>'Example 4A'!AP21</f>
        <v>-----</v>
      </c>
      <c r="AQ21" s="126" t="str">
        <f>'Example 4A'!AQ21</f>
        <v>-----</v>
      </c>
      <c r="AR21" s="126" t="str">
        <f>'Example 4A'!AR21</f>
        <v>-----</v>
      </c>
      <c r="AS21" s="126" t="str">
        <f>'Example 4A'!AS21</f>
        <v>-----</v>
      </c>
      <c r="AT21" s="126" t="str">
        <f>'Example 4A'!AT21</f>
        <v>-----</v>
      </c>
      <c r="AU21" s="126" t="str">
        <f>'Example 4A'!AU21</f>
        <v>-----</v>
      </c>
      <c r="AV21" s="126" t="str">
        <f>'Example 4A'!AV21</f>
        <v>-----</v>
      </c>
      <c r="AW21" s="126" t="str">
        <f>'Example 4A'!AW21</f>
        <v>-----</v>
      </c>
      <c r="AX21" s="126" t="str">
        <f>'Example 4A'!AX21</f>
        <v>-----</v>
      </c>
      <c r="AY21" s="126" t="str">
        <f>'Example 4A'!AY21</f>
        <v>-----</v>
      </c>
    </row>
    <row r="22" spans="1:51">
      <c r="A22" s="3" t="str">
        <f>'Example 4A'!A22</f>
        <v>x Class Factor</v>
      </c>
      <c r="B22" s="4"/>
      <c r="C22" s="148" t="str">
        <f>'Example 4A'!C22</f>
        <v>-----</v>
      </c>
      <c r="D22" s="119" t="str">
        <f>'Example 4A'!D22</f>
        <v>-----</v>
      </c>
      <c r="E22" s="119" t="str">
        <f>'Example 4A'!E22</f>
        <v>-----</v>
      </c>
      <c r="F22" s="119" t="str">
        <f>'Example 4A'!F22</f>
        <v>-----</v>
      </c>
      <c r="G22" s="119" t="str">
        <f>'Example 4A'!G22</f>
        <v>-----</v>
      </c>
      <c r="H22" s="119" t="str">
        <f>'Example 4A'!H22</f>
        <v>-----</v>
      </c>
      <c r="I22" s="119" t="str">
        <f>'Example 4A'!I22</f>
        <v>-----</v>
      </c>
      <c r="J22" s="119" t="str">
        <f>'Example 4A'!J22</f>
        <v>-----</v>
      </c>
      <c r="K22" s="119" t="str">
        <f>'Example 4A'!K22</f>
        <v>-----</v>
      </c>
      <c r="L22" s="119" t="str">
        <f>'Example 4A'!L22</f>
        <v>-----</v>
      </c>
      <c r="M22" s="119" t="str">
        <f>'Example 4A'!M22</f>
        <v>-----</v>
      </c>
      <c r="N22" s="119" t="str">
        <f>'Example 4A'!N22</f>
        <v>-----</v>
      </c>
      <c r="O22" s="119" t="str">
        <f>'Example 4A'!O22</f>
        <v>-----</v>
      </c>
      <c r="P22" s="119" t="str">
        <f>'Example 4A'!P22</f>
        <v>-----</v>
      </c>
      <c r="Q22" s="119" t="str">
        <f>'Example 4A'!Q22</f>
        <v>-----</v>
      </c>
      <c r="R22" s="119" t="str">
        <f>'Example 4A'!R22</f>
        <v>-----</v>
      </c>
      <c r="S22" s="119" t="str">
        <f>'Example 4A'!S22</f>
        <v>-----</v>
      </c>
      <c r="T22" s="119" t="str">
        <f>'Example 4A'!T22</f>
        <v>-----</v>
      </c>
      <c r="U22" s="119" t="str">
        <f>'Example 4A'!U22</f>
        <v>-----</v>
      </c>
      <c r="V22" s="119" t="str">
        <f>'Example 4A'!V22</f>
        <v>-----</v>
      </c>
      <c r="W22" s="119" t="str">
        <f>'Example 4A'!W22</f>
        <v>-----</v>
      </c>
      <c r="X22" s="119" t="str">
        <f>'Example 4A'!X22</f>
        <v>-----</v>
      </c>
      <c r="Y22" s="119" t="str">
        <f>'Example 4A'!Y22</f>
        <v>-----</v>
      </c>
      <c r="Z22" s="119" t="str">
        <f>'Example 4A'!Z22</f>
        <v>-----</v>
      </c>
      <c r="AA22" s="119" t="str">
        <f>'Example 4A'!AA22</f>
        <v>-----</v>
      </c>
      <c r="AB22" s="119" t="str">
        <f>'Example 4A'!AB22</f>
        <v>-----</v>
      </c>
      <c r="AC22" s="126" t="str">
        <f>'Example 4A'!AC22</f>
        <v>-----</v>
      </c>
      <c r="AD22" s="126" t="str">
        <f>'Example 4A'!AD22</f>
        <v>-----</v>
      </c>
      <c r="AE22" s="126" t="str">
        <f>'Example 4A'!AE22</f>
        <v>-----</v>
      </c>
      <c r="AF22" s="126" t="str">
        <f>'Example 4A'!AF22</f>
        <v>-----</v>
      </c>
      <c r="AG22" s="126" t="str">
        <f>'Example 4A'!AG22</f>
        <v>-----</v>
      </c>
      <c r="AH22" s="126" t="str">
        <f>'Example 4A'!AH22</f>
        <v>-----</v>
      </c>
      <c r="AI22" s="126" t="str">
        <f>'Example 4A'!AI22</f>
        <v>-----</v>
      </c>
      <c r="AJ22" s="126" t="str">
        <f>'Example 4A'!AJ22</f>
        <v>-----</v>
      </c>
      <c r="AK22" s="126" t="str">
        <f>'Example 4A'!AK22</f>
        <v>-----</v>
      </c>
      <c r="AL22" s="126" t="str">
        <f>'Example 4A'!AL22</f>
        <v>-----</v>
      </c>
      <c r="AM22" s="126" t="str">
        <f>'Example 4A'!AM22</f>
        <v>-----</v>
      </c>
      <c r="AN22" s="126" t="str">
        <f>'Example 4A'!AN22</f>
        <v>-----</v>
      </c>
      <c r="AO22" s="126" t="str">
        <f>'Example 4A'!AO22</f>
        <v>-----</v>
      </c>
      <c r="AP22" s="126" t="str">
        <f>'Example 4A'!AP22</f>
        <v>-----</v>
      </c>
      <c r="AQ22" s="126" t="str">
        <f>'Example 4A'!AQ22</f>
        <v>-----</v>
      </c>
      <c r="AR22" s="126" t="str">
        <f>'Example 4A'!AR22</f>
        <v>-----</v>
      </c>
      <c r="AS22" s="126" t="str">
        <f>'Example 4A'!AS22</f>
        <v>-----</v>
      </c>
      <c r="AT22" s="126" t="str">
        <f>'Example 4A'!AT22</f>
        <v>-----</v>
      </c>
      <c r="AU22" s="126" t="str">
        <f>'Example 4A'!AU22</f>
        <v>-----</v>
      </c>
      <c r="AV22" s="126" t="str">
        <f>'Example 4A'!AV22</f>
        <v>-----</v>
      </c>
      <c r="AW22" s="126" t="str">
        <f>'Example 4A'!AW22</f>
        <v>-----</v>
      </c>
      <c r="AX22" s="126" t="str">
        <f>'Example 4A'!AX22</f>
        <v>-----</v>
      </c>
      <c r="AY22" s="126" t="str">
        <f>'Example 4A'!AY22</f>
        <v>-----</v>
      </c>
    </row>
    <row r="23" spans="1:51">
      <c r="A23" s="3" t="str">
        <f>'Example 4A'!A23</f>
        <v xml:space="preserve">x </v>
      </c>
      <c r="B23" s="4"/>
      <c r="C23" s="148" t="str">
        <f>'Example 4A'!C23</f>
        <v>-----</v>
      </c>
      <c r="D23" s="119" t="str">
        <f>'Example 4A'!D23</f>
        <v>-----</v>
      </c>
      <c r="E23" s="119" t="str">
        <f>'Example 4A'!E23</f>
        <v>-----</v>
      </c>
      <c r="F23" s="119" t="str">
        <f>'Example 4A'!F23</f>
        <v>-----</v>
      </c>
      <c r="G23" s="119" t="str">
        <f>'Example 4A'!G23</f>
        <v>-----</v>
      </c>
      <c r="H23" s="119" t="str">
        <f>'Example 4A'!H23</f>
        <v>-----</v>
      </c>
      <c r="I23" s="119" t="str">
        <f>'Example 4A'!I23</f>
        <v>-----</v>
      </c>
      <c r="J23" s="119" t="str">
        <f>'Example 4A'!J23</f>
        <v>-----</v>
      </c>
      <c r="K23" s="119" t="str">
        <f>'Example 4A'!K23</f>
        <v>-----</v>
      </c>
      <c r="L23" s="119" t="str">
        <f>'Example 4A'!L23</f>
        <v>-----</v>
      </c>
      <c r="M23" s="119" t="str">
        <f>'Example 4A'!M23</f>
        <v>-----</v>
      </c>
      <c r="N23" s="119" t="str">
        <f>'Example 4A'!N23</f>
        <v>-----</v>
      </c>
      <c r="O23" s="119" t="str">
        <f>'Example 4A'!O23</f>
        <v>-----</v>
      </c>
      <c r="P23" s="119" t="str">
        <f>'Example 4A'!P23</f>
        <v>-----</v>
      </c>
      <c r="Q23" s="119" t="str">
        <f>'Example 4A'!Q23</f>
        <v>-----</v>
      </c>
      <c r="R23" s="119" t="str">
        <f>'Example 4A'!R23</f>
        <v>-----</v>
      </c>
      <c r="S23" s="119" t="str">
        <f>'Example 4A'!S23</f>
        <v>-----</v>
      </c>
      <c r="T23" s="119" t="str">
        <f>'Example 4A'!T23</f>
        <v>-----</v>
      </c>
      <c r="U23" s="119" t="str">
        <f>'Example 4A'!U23</f>
        <v>-----</v>
      </c>
      <c r="V23" s="119" t="str">
        <f>'Example 4A'!V23</f>
        <v>-----</v>
      </c>
      <c r="W23" s="119" t="str">
        <f>'Example 4A'!W23</f>
        <v>-----</v>
      </c>
      <c r="X23" s="119" t="str">
        <f>'Example 4A'!X23</f>
        <v>-----</v>
      </c>
      <c r="Y23" s="119" t="str">
        <f>'Example 4A'!Y23</f>
        <v>-----</v>
      </c>
      <c r="Z23" s="119" t="str">
        <f>'Example 4A'!Z23</f>
        <v>-----</v>
      </c>
      <c r="AA23" s="119" t="str">
        <f>'Example 4A'!AA23</f>
        <v>-----</v>
      </c>
      <c r="AB23" s="119" t="str">
        <f>'Example 4A'!AB23</f>
        <v>-----</v>
      </c>
      <c r="AC23" s="126" t="str">
        <f>'Example 4A'!AC23</f>
        <v>-----</v>
      </c>
      <c r="AD23" s="126" t="str">
        <f>'Example 4A'!AD23</f>
        <v>-----</v>
      </c>
      <c r="AE23" s="126" t="str">
        <f>'Example 4A'!AE23</f>
        <v>-----</v>
      </c>
      <c r="AF23" s="126" t="str">
        <f>'Example 4A'!AF23</f>
        <v>-----</v>
      </c>
      <c r="AG23" s="126" t="str">
        <f>'Example 4A'!AG23</f>
        <v>-----</v>
      </c>
      <c r="AH23" s="126" t="str">
        <f>'Example 4A'!AH23</f>
        <v>-----</v>
      </c>
      <c r="AI23" s="126" t="str">
        <f>'Example 4A'!AI23</f>
        <v>-----</v>
      </c>
      <c r="AJ23" s="126" t="str">
        <f>'Example 4A'!AJ23</f>
        <v>-----</v>
      </c>
      <c r="AK23" s="126" t="str">
        <f>'Example 4A'!AK23</f>
        <v>-----</v>
      </c>
      <c r="AL23" s="126" t="str">
        <f>'Example 4A'!AL23</f>
        <v>-----</v>
      </c>
      <c r="AM23" s="126" t="str">
        <f>'Example 4A'!AM23</f>
        <v>-----</v>
      </c>
      <c r="AN23" s="126" t="str">
        <f>'Example 4A'!AN23</f>
        <v>-----</v>
      </c>
      <c r="AO23" s="126" t="str">
        <f>'Example 4A'!AO23</f>
        <v>-----</v>
      </c>
      <c r="AP23" s="126" t="str">
        <f>'Example 4A'!AP23</f>
        <v>-----</v>
      </c>
      <c r="AQ23" s="126" t="str">
        <f>'Example 4A'!AQ23</f>
        <v>-----</v>
      </c>
      <c r="AR23" s="126" t="str">
        <f>'Example 4A'!AR23</f>
        <v>-----</v>
      </c>
      <c r="AS23" s="126" t="str">
        <f>'Example 4A'!AS23</f>
        <v>-----</v>
      </c>
      <c r="AT23" s="126" t="str">
        <f>'Example 4A'!AT23</f>
        <v>-----</v>
      </c>
      <c r="AU23" s="126" t="str">
        <f>'Example 4A'!AU23</f>
        <v>-----</v>
      </c>
      <c r="AV23" s="126" t="str">
        <f>'Example 4A'!AV23</f>
        <v>-----</v>
      </c>
      <c r="AW23" s="126" t="str">
        <f>'Example 4A'!AW23</f>
        <v>-----</v>
      </c>
      <c r="AX23" s="126" t="str">
        <f>'Example 4A'!AX23</f>
        <v>-----</v>
      </c>
      <c r="AY23" s="126" t="str">
        <f>'Example 4A'!AY23</f>
        <v>-----</v>
      </c>
    </row>
    <row r="24" spans="1:51">
      <c r="A24" s="3" t="str">
        <f>'Example 4A'!A24</f>
        <v xml:space="preserve">x </v>
      </c>
      <c r="B24" s="4"/>
      <c r="C24" s="148" t="str">
        <f>'Example 4A'!C24</f>
        <v>-----</v>
      </c>
      <c r="D24" s="119" t="str">
        <f>'Example 4A'!D24</f>
        <v>-----</v>
      </c>
      <c r="E24" s="119" t="str">
        <f>'Example 4A'!E24</f>
        <v>-----</v>
      </c>
      <c r="F24" s="119" t="str">
        <f>'Example 4A'!F24</f>
        <v>-----</v>
      </c>
      <c r="G24" s="119" t="str">
        <f>'Example 4A'!G24</f>
        <v>-----</v>
      </c>
      <c r="H24" s="119" t="str">
        <f>'Example 4A'!H24</f>
        <v>-----</v>
      </c>
      <c r="I24" s="119" t="str">
        <f>'Example 4A'!I24</f>
        <v>-----</v>
      </c>
      <c r="J24" s="119" t="str">
        <f>'Example 4A'!J24</f>
        <v>-----</v>
      </c>
      <c r="K24" s="119" t="str">
        <f>'Example 4A'!K24</f>
        <v>-----</v>
      </c>
      <c r="L24" s="119" t="str">
        <f>'Example 4A'!L24</f>
        <v>-----</v>
      </c>
      <c r="M24" s="119" t="str">
        <f>'Example 4A'!M24</f>
        <v>-----</v>
      </c>
      <c r="N24" s="119" t="str">
        <f>'Example 4A'!N24</f>
        <v>-----</v>
      </c>
      <c r="O24" s="119" t="str">
        <f>'Example 4A'!O24</f>
        <v>-----</v>
      </c>
      <c r="P24" s="119" t="str">
        <f>'Example 4A'!P24</f>
        <v>-----</v>
      </c>
      <c r="Q24" s="119" t="str">
        <f>'Example 4A'!Q24</f>
        <v>-----</v>
      </c>
      <c r="R24" s="119" t="str">
        <f>'Example 4A'!R24</f>
        <v>-----</v>
      </c>
      <c r="S24" s="119" t="str">
        <f>'Example 4A'!S24</f>
        <v>-----</v>
      </c>
      <c r="T24" s="119" t="str">
        <f>'Example 4A'!T24</f>
        <v>-----</v>
      </c>
      <c r="U24" s="119" t="str">
        <f>'Example 4A'!U24</f>
        <v>-----</v>
      </c>
      <c r="V24" s="119" t="str">
        <f>'Example 4A'!V24</f>
        <v>-----</v>
      </c>
      <c r="W24" s="119" t="str">
        <f>'Example 4A'!W24</f>
        <v>-----</v>
      </c>
      <c r="X24" s="119" t="str">
        <f>'Example 4A'!X24</f>
        <v>-----</v>
      </c>
      <c r="Y24" s="119" t="str">
        <f>'Example 4A'!Y24</f>
        <v>-----</v>
      </c>
      <c r="Z24" s="119" t="str">
        <f>'Example 4A'!Z24</f>
        <v>-----</v>
      </c>
      <c r="AA24" s="119" t="str">
        <f>'Example 4A'!AA24</f>
        <v>-----</v>
      </c>
      <c r="AB24" s="119" t="str">
        <f>'Example 4A'!AB24</f>
        <v>-----</v>
      </c>
      <c r="AC24" s="126" t="str">
        <f>'Example 4A'!AC24</f>
        <v>-----</v>
      </c>
      <c r="AD24" s="126" t="str">
        <f>'Example 4A'!AD24</f>
        <v>-----</v>
      </c>
      <c r="AE24" s="126" t="str">
        <f>'Example 4A'!AE24</f>
        <v>-----</v>
      </c>
      <c r="AF24" s="126" t="str">
        <f>'Example 4A'!AF24</f>
        <v>-----</v>
      </c>
      <c r="AG24" s="126" t="str">
        <f>'Example 4A'!AG24</f>
        <v>-----</v>
      </c>
      <c r="AH24" s="126" t="str">
        <f>'Example 4A'!AH24</f>
        <v>-----</v>
      </c>
      <c r="AI24" s="126" t="str">
        <f>'Example 4A'!AI24</f>
        <v>-----</v>
      </c>
      <c r="AJ24" s="126" t="str">
        <f>'Example 4A'!AJ24</f>
        <v>-----</v>
      </c>
      <c r="AK24" s="126" t="str">
        <f>'Example 4A'!AK24</f>
        <v>-----</v>
      </c>
      <c r="AL24" s="126" t="str">
        <f>'Example 4A'!AL24</f>
        <v>-----</v>
      </c>
      <c r="AM24" s="126" t="str">
        <f>'Example 4A'!AM24</f>
        <v>-----</v>
      </c>
      <c r="AN24" s="126" t="str">
        <f>'Example 4A'!AN24</f>
        <v>-----</v>
      </c>
      <c r="AO24" s="126" t="str">
        <f>'Example 4A'!AO24</f>
        <v>-----</v>
      </c>
      <c r="AP24" s="126" t="str">
        <f>'Example 4A'!AP24</f>
        <v>-----</v>
      </c>
      <c r="AQ24" s="126" t="str">
        <f>'Example 4A'!AQ24</f>
        <v>-----</v>
      </c>
      <c r="AR24" s="126" t="str">
        <f>'Example 4A'!AR24</f>
        <v>-----</v>
      </c>
      <c r="AS24" s="126" t="str">
        <f>'Example 4A'!AS24</f>
        <v>-----</v>
      </c>
      <c r="AT24" s="126" t="str">
        <f>'Example 4A'!AT24</f>
        <v>-----</v>
      </c>
      <c r="AU24" s="126" t="str">
        <f>'Example 4A'!AU24</f>
        <v>-----</v>
      </c>
      <c r="AV24" s="126" t="str">
        <f>'Example 4A'!AV24</f>
        <v>-----</v>
      </c>
      <c r="AW24" s="126" t="str">
        <f>'Example 4A'!AW24</f>
        <v>-----</v>
      </c>
      <c r="AX24" s="126" t="str">
        <f>'Example 4A'!AX24</f>
        <v>-----</v>
      </c>
      <c r="AY24" s="126" t="str">
        <f>'Example 4A'!AY24</f>
        <v>-----</v>
      </c>
    </row>
    <row r="25" spans="1:51">
      <c r="A25" s="3" t="str">
        <f>'Example 4A'!A25</f>
        <v>x</v>
      </c>
      <c r="B25" s="4"/>
      <c r="C25" s="148" t="str">
        <f>'Example 4A'!C25</f>
        <v>-----</v>
      </c>
      <c r="D25" s="119" t="str">
        <f>'Example 4A'!D25</f>
        <v>-----</v>
      </c>
      <c r="E25" s="119" t="str">
        <f>'Example 4A'!E25</f>
        <v>-----</v>
      </c>
      <c r="F25" s="119" t="str">
        <f>'Example 4A'!F25</f>
        <v>-----</v>
      </c>
      <c r="G25" s="119" t="str">
        <f>'Example 4A'!G25</f>
        <v>-----</v>
      </c>
      <c r="H25" s="119" t="str">
        <f>'Example 4A'!H25</f>
        <v>-----</v>
      </c>
      <c r="I25" s="119" t="str">
        <f>'Example 4A'!I25</f>
        <v>-----</v>
      </c>
      <c r="J25" s="119" t="str">
        <f>'Example 4A'!J25</f>
        <v>-----</v>
      </c>
      <c r="K25" s="119" t="str">
        <f>'Example 4A'!K25</f>
        <v>-----</v>
      </c>
      <c r="L25" s="119" t="str">
        <f>'Example 4A'!L25</f>
        <v>-----</v>
      </c>
      <c r="M25" s="119" t="str">
        <f>'Example 4A'!M25</f>
        <v>-----</v>
      </c>
      <c r="N25" s="119" t="str">
        <f>'Example 4A'!N25</f>
        <v>-----</v>
      </c>
      <c r="O25" s="119" t="str">
        <f>'Example 4A'!O25</f>
        <v>-----</v>
      </c>
      <c r="P25" s="119" t="str">
        <f>'Example 4A'!P25</f>
        <v>-----</v>
      </c>
      <c r="Q25" s="119" t="str">
        <f>'Example 4A'!Q25</f>
        <v>-----</v>
      </c>
      <c r="R25" s="119" t="str">
        <f>'Example 4A'!R25</f>
        <v>-----</v>
      </c>
      <c r="S25" s="119" t="str">
        <f>'Example 4A'!S25</f>
        <v>-----</v>
      </c>
      <c r="T25" s="119" t="str">
        <f>'Example 4A'!T25</f>
        <v>-----</v>
      </c>
      <c r="U25" s="119" t="str">
        <f>'Example 4A'!U25</f>
        <v>-----</v>
      </c>
      <c r="V25" s="119" t="str">
        <f>'Example 4A'!V25</f>
        <v>-----</v>
      </c>
      <c r="W25" s="119" t="str">
        <f>'Example 4A'!W25</f>
        <v>-----</v>
      </c>
      <c r="X25" s="119" t="str">
        <f>'Example 4A'!X25</f>
        <v>-----</v>
      </c>
      <c r="Y25" s="119" t="str">
        <f>'Example 4A'!Y25</f>
        <v>-----</v>
      </c>
      <c r="Z25" s="119" t="str">
        <f>'Example 4A'!Z25</f>
        <v>-----</v>
      </c>
      <c r="AA25" s="119" t="str">
        <f>'Example 4A'!AA25</f>
        <v>-----</v>
      </c>
      <c r="AB25" s="119" t="str">
        <f>'Example 4A'!AB25</f>
        <v>-----</v>
      </c>
      <c r="AC25" s="126" t="str">
        <f>'Example 4A'!AC25</f>
        <v>-----</v>
      </c>
      <c r="AD25" s="126" t="str">
        <f>'Example 4A'!AD25</f>
        <v>-----</v>
      </c>
      <c r="AE25" s="126" t="str">
        <f>'Example 4A'!AE25</f>
        <v>-----</v>
      </c>
      <c r="AF25" s="126" t="str">
        <f>'Example 4A'!AF25</f>
        <v>-----</v>
      </c>
      <c r="AG25" s="126" t="str">
        <f>'Example 4A'!AG25</f>
        <v>-----</v>
      </c>
      <c r="AH25" s="126" t="str">
        <f>'Example 4A'!AH25</f>
        <v>-----</v>
      </c>
      <c r="AI25" s="126" t="str">
        <f>'Example 4A'!AI25</f>
        <v>-----</v>
      </c>
      <c r="AJ25" s="126" t="str">
        <f>'Example 4A'!AJ25</f>
        <v>-----</v>
      </c>
      <c r="AK25" s="126" t="str">
        <f>'Example 4A'!AK25</f>
        <v>-----</v>
      </c>
      <c r="AL25" s="126" t="str">
        <f>'Example 4A'!AL25</f>
        <v>-----</v>
      </c>
      <c r="AM25" s="126" t="str">
        <f>'Example 4A'!AM25</f>
        <v>-----</v>
      </c>
      <c r="AN25" s="126" t="str">
        <f>'Example 4A'!AN25</f>
        <v>-----</v>
      </c>
      <c r="AO25" s="126" t="str">
        <f>'Example 4A'!AO25</f>
        <v>-----</v>
      </c>
      <c r="AP25" s="126" t="str">
        <f>'Example 4A'!AP25</f>
        <v>-----</v>
      </c>
      <c r="AQ25" s="126" t="str">
        <f>'Example 4A'!AQ25</f>
        <v>-----</v>
      </c>
      <c r="AR25" s="126" t="str">
        <f>'Example 4A'!AR25</f>
        <v>-----</v>
      </c>
      <c r="AS25" s="126" t="str">
        <f>'Example 4A'!AS25</f>
        <v>-----</v>
      </c>
      <c r="AT25" s="126" t="str">
        <f>'Example 4A'!AT25</f>
        <v>-----</v>
      </c>
      <c r="AU25" s="126" t="str">
        <f>'Example 4A'!AU25</f>
        <v>-----</v>
      </c>
      <c r="AV25" s="126" t="str">
        <f>'Example 4A'!AV25</f>
        <v>-----</v>
      </c>
      <c r="AW25" s="126" t="str">
        <f>'Example 4A'!AW25</f>
        <v>-----</v>
      </c>
      <c r="AX25" s="126" t="str">
        <f>'Example 4A'!AX25</f>
        <v>-----</v>
      </c>
      <c r="AY25" s="126" t="str">
        <f>'Example 4A'!AY25</f>
        <v>-----</v>
      </c>
    </row>
    <row r="26" spans="1:51">
      <c r="A26" s="3" t="str">
        <f>'Example 4A'!A26</f>
        <v>x</v>
      </c>
      <c r="B26" s="4"/>
      <c r="C26" s="148" t="str">
        <f>'Example 4A'!C26</f>
        <v>-----</v>
      </c>
      <c r="D26" s="119" t="str">
        <f>'Example 4A'!D26</f>
        <v>-----</v>
      </c>
      <c r="E26" s="119" t="str">
        <f>'Example 4A'!E26</f>
        <v>-----</v>
      </c>
      <c r="F26" s="119" t="str">
        <f>'Example 4A'!F26</f>
        <v>-----</v>
      </c>
      <c r="G26" s="119" t="str">
        <f>'Example 4A'!G26</f>
        <v>-----</v>
      </c>
      <c r="H26" s="119" t="str">
        <f>'Example 4A'!H26</f>
        <v>-----</v>
      </c>
      <c r="I26" s="119" t="str">
        <f>'Example 4A'!I26</f>
        <v>-----</v>
      </c>
      <c r="J26" s="119" t="str">
        <f>'Example 4A'!J26</f>
        <v>-----</v>
      </c>
      <c r="K26" s="119" t="str">
        <f>'Example 4A'!K26</f>
        <v>-----</v>
      </c>
      <c r="L26" s="119" t="str">
        <f>'Example 4A'!L26</f>
        <v>-----</v>
      </c>
      <c r="M26" s="119" t="str">
        <f>'Example 4A'!M26</f>
        <v>-----</v>
      </c>
      <c r="N26" s="119" t="str">
        <f>'Example 4A'!N26</f>
        <v>-----</v>
      </c>
      <c r="O26" s="119" t="str">
        <f>'Example 4A'!O26</f>
        <v>-----</v>
      </c>
      <c r="P26" s="119" t="str">
        <f>'Example 4A'!P26</f>
        <v>-----</v>
      </c>
      <c r="Q26" s="119" t="str">
        <f>'Example 4A'!Q26</f>
        <v>-----</v>
      </c>
      <c r="R26" s="119" t="str">
        <f>'Example 4A'!R26</f>
        <v>-----</v>
      </c>
      <c r="S26" s="119" t="str">
        <f>'Example 4A'!S26</f>
        <v>-----</v>
      </c>
      <c r="T26" s="119" t="str">
        <f>'Example 4A'!T26</f>
        <v>-----</v>
      </c>
      <c r="U26" s="119" t="str">
        <f>'Example 4A'!U26</f>
        <v>-----</v>
      </c>
      <c r="V26" s="119" t="str">
        <f>'Example 4A'!V26</f>
        <v>-----</v>
      </c>
      <c r="W26" s="119" t="str">
        <f>'Example 4A'!W26</f>
        <v>-----</v>
      </c>
      <c r="X26" s="119" t="str">
        <f>'Example 4A'!X26</f>
        <v>-----</v>
      </c>
      <c r="Y26" s="119" t="str">
        <f>'Example 4A'!Y26</f>
        <v>-----</v>
      </c>
      <c r="Z26" s="119" t="str">
        <f>'Example 4A'!Z26</f>
        <v>-----</v>
      </c>
      <c r="AA26" s="119" t="str">
        <f>'Example 4A'!AA26</f>
        <v>-----</v>
      </c>
      <c r="AB26" s="119" t="str">
        <f>'Example 4A'!AB26</f>
        <v>-----</v>
      </c>
      <c r="AC26" s="126" t="str">
        <f>'Example 4A'!AC26</f>
        <v>-----</v>
      </c>
      <c r="AD26" s="126" t="str">
        <f>'Example 4A'!AD26</f>
        <v>-----</v>
      </c>
      <c r="AE26" s="126" t="str">
        <f>'Example 4A'!AE26</f>
        <v>-----</v>
      </c>
      <c r="AF26" s="126" t="str">
        <f>'Example 4A'!AF26</f>
        <v>-----</v>
      </c>
      <c r="AG26" s="126" t="str">
        <f>'Example 4A'!AG26</f>
        <v>-----</v>
      </c>
      <c r="AH26" s="126" t="str">
        <f>'Example 4A'!AH26</f>
        <v>-----</v>
      </c>
      <c r="AI26" s="126" t="str">
        <f>'Example 4A'!AI26</f>
        <v>-----</v>
      </c>
      <c r="AJ26" s="126" t="str">
        <f>'Example 4A'!AJ26</f>
        <v>-----</v>
      </c>
      <c r="AK26" s="126" t="str">
        <f>'Example 4A'!AK26</f>
        <v>-----</v>
      </c>
      <c r="AL26" s="126" t="str">
        <f>'Example 4A'!AL26</f>
        <v>-----</v>
      </c>
      <c r="AM26" s="126" t="str">
        <f>'Example 4A'!AM26</f>
        <v>-----</v>
      </c>
      <c r="AN26" s="126" t="str">
        <f>'Example 4A'!AN26</f>
        <v>-----</v>
      </c>
      <c r="AO26" s="126" t="str">
        <f>'Example 4A'!AO26</f>
        <v>-----</v>
      </c>
      <c r="AP26" s="126" t="str">
        <f>'Example 4A'!AP26</f>
        <v>-----</v>
      </c>
      <c r="AQ26" s="126" t="str">
        <f>'Example 4A'!AQ26</f>
        <v>-----</v>
      </c>
      <c r="AR26" s="126" t="str">
        <f>'Example 4A'!AR26</f>
        <v>-----</v>
      </c>
      <c r="AS26" s="126" t="str">
        <f>'Example 4A'!AS26</f>
        <v>-----</v>
      </c>
      <c r="AT26" s="126" t="str">
        <f>'Example 4A'!AT26</f>
        <v>-----</v>
      </c>
      <c r="AU26" s="126" t="str">
        <f>'Example 4A'!AU26</f>
        <v>-----</v>
      </c>
      <c r="AV26" s="126" t="str">
        <f>'Example 4A'!AV26</f>
        <v>-----</v>
      </c>
      <c r="AW26" s="126" t="str">
        <f>'Example 4A'!AW26</f>
        <v>-----</v>
      </c>
      <c r="AX26" s="126" t="str">
        <f>'Example 4A'!AX26</f>
        <v>-----</v>
      </c>
      <c r="AY26" s="126" t="str">
        <f>'Example 4A'!AY26</f>
        <v>-----</v>
      </c>
    </row>
    <row r="27" spans="1:51">
      <c r="A27" s="3" t="str">
        <f>'Example 4A'!A27</f>
        <v>x</v>
      </c>
      <c r="B27" s="4"/>
      <c r="C27" s="148" t="str">
        <f>'Example 4A'!C27</f>
        <v>-----</v>
      </c>
      <c r="D27" s="119" t="str">
        <f>'Example 4A'!D27</f>
        <v>-----</v>
      </c>
      <c r="E27" s="119" t="str">
        <f>'Example 4A'!E27</f>
        <v>-----</v>
      </c>
      <c r="F27" s="119" t="str">
        <f>'Example 4A'!F27</f>
        <v>-----</v>
      </c>
      <c r="G27" s="119" t="str">
        <f>'Example 4A'!G27</f>
        <v>-----</v>
      </c>
      <c r="H27" s="119" t="str">
        <f>'Example 4A'!H27</f>
        <v>-----</v>
      </c>
      <c r="I27" s="119" t="str">
        <f>'Example 4A'!I27</f>
        <v>-----</v>
      </c>
      <c r="J27" s="119" t="str">
        <f>'Example 4A'!J27</f>
        <v>-----</v>
      </c>
      <c r="K27" s="119" t="str">
        <f>'Example 4A'!K27</f>
        <v>-----</v>
      </c>
      <c r="L27" s="119" t="str">
        <f>'Example 4A'!L27</f>
        <v>-----</v>
      </c>
      <c r="M27" s="119" t="str">
        <f>'Example 4A'!M27</f>
        <v>-----</v>
      </c>
      <c r="N27" s="119" t="str">
        <f>'Example 4A'!N27</f>
        <v>-----</v>
      </c>
      <c r="O27" s="119" t="str">
        <f>'Example 4A'!O27</f>
        <v>-----</v>
      </c>
      <c r="P27" s="119" t="str">
        <f>'Example 4A'!P27</f>
        <v>-----</v>
      </c>
      <c r="Q27" s="119" t="str">
        <f>'Example 4A'!Q27</f>
        <v>-----</v>
      </c>
      <c r="R27" s="119" t="str">
        <f>'Example 4A'!R27</f>
        <v>-----</v>
      </c>
      <c r="S27" s="119" t="str">
        <f>'Example 4A'!S27</f>
        <v>-----</v>
      </c>
      <c r="T27" s="119" t="str">
        <f>'Example 4A'!T27</f>
        <v>-----</v>
      </c>
      <c r="U27" s="119" t="str">
        <f>'Example 4A'!U27</f>
        <v>-----</v>
      </c>
      <c r="V27" s="119" t="str">
        <f>'Example 4A'!V27</f>
        <v>-----</v>
      </c>
      <c r="W27" s="119" t="str">
        <f>'Example 4A'!W27</f>
        <v>-----</v>
      </c>
      <c r="X27" s="119" t="str">
        <f>'Example 4A'!X27</f>
        <v>-----</v>
      </c>
      <c r="Y27" s="119" t="str">
        <f>'Example 4A'!Y27</f>
        <v>-----</v>
      </c>
      <c r="Z27" s="119" t="str">
        <f>'Example 4A'!Z27</f>
        <v>-----</v>
      </c>
      <c r="AA27" s="119" t="str">
        <f>'Example 4A'!AA27</f>
        <v>-----</v>
      </c>
      <c r="AB27" s="119" t="str">
        <f>'Example 4A'!AB27</f>
        <v>-----</v>
      </c>
      <c r="AC27" s="126" t="str">
        <f>'Example 4A'!AC27</f>
        <v>-----</v>
      </c>
      <c r="AD27" s="126" t="str">
        <f>'Example 4A'!AD27</f>
        <v>-----</v>
      </c>
      <c r="AE27" s="126" t="str">
        <f>'Example 4A'!AE27</f>
        <v>-----</v>
      </c>
      <c r="AF27" s="126" t="str">
        <f>'Example 4A'!AF27</f>
        <v>-----</v>
      </c>
      <c r="AG27" s="126" t="str">
        <f>'Example 4A'!AG27</f>
        <v>-----</v>
      </c>
      <c r="AH27" s="126" t="str">
        <f>'Example 4A'!AH27</f>
        <v>-----</v>
      </c>
      <c r="AI27" s="126" t="str">
        <f>'Example 4A'!AI27</f>
        <v>-----</v>
      </c>
      <c r="AJ27" s="126" t="str">
        <f>'Example 4A'!AJ27</f>
        <v>-----</v>
      </c>
      <c r="AK27" s="126" t="str">
        <f>'Example 4A'!AK27</f>
        <v>-----</v>
      </c>
      <c r="AL27" s="126" t="str">
        <f>'Example 4A'!AL27</f>
        <v>-----</v>
      </c>
      <c r="AM27" s="126" t="str">
        <f>'Example 4A'!AM27</f>
        <v>-----</v>
      </c>
      <c r="AN27" s="126" t="str">
        <f>'Example 4A'!AN27</f>
        <v>-----</v>
      </c>
      <c r="AO27" s="126" t="str">
        <f>'Example 4A'!AO27</f>
        <v>-----</v>
      </c>
      <c r="AP27" s="126" t="str">
        <f>'Example 4A'!AP27</f>
        <v>-----</v>
      </c>
      <c r="AQ27" s="126" t="str">
        <f>'Example 4A'!AQ27</f>
        <v>-----</v>
      </c>
      <c r="AR27" s="126" t="str">
        <f>'Example 4A'!AR27</f>
        <v>-----</v>
      </c>
      <c r="AS27" s="126" t="str">
        <f>'Example 4A'!AS27</f>
        <v>-----</v>
      </c>
      <c r="AT27" s="126" t="str">
        <f>'Example 4A'!AT27</f>
        <v>-----</v>
      </c>
      <c r="AU27" s="126" t="str">
        <f>'Example 4A'!AU27</f>
        <v>-----</v>
      </c>
      <c r="AV27" s="126" t="str">
        <f>'Example 4A'!AV27</f>
        <v>-----</v>
      </c>
      <c r="AW27" s="126" t="str">
        <f>'Example 4A'!AW27</f>
        <v>-----</v>
      </c>
      <c r="AX27" s="126" t="str">
        <f>'Example 4A'!AX27</f>
        <v>-----</v>
      </c>
      <c r="AY27" s="126" t="str">
        <f>'Example 4A'!AY27</f>
        <v>-----</v>
      </c>
    </row>
    <row r="28" spans="1:51">
      <c r="A28" s="3" t="str">
        <f>'Example 4A'!A28</f>
        <v>x</v>
      </c>
      <c r="B28" s="4"/>
      <c r="C28" s="148" t="str">
        <f>'Example 4A'!C28</f>
        <v>-----</v>
      </c>
      <c r="D28" s="119" t="str">
        <f>'Example 4A'!D28</f>
        <v>-----</v>
      </c>
      <c r="E28" s="119" t="str">
        <f>'Example 4A'!E28</f>
        <v>-----</v>
      </c>
      <c r="F28" s="119" t="str">
        <f>'Example 4A'!F28</f>
        <v>-----</v>
      </c>
      <c r="G28" s="119" t="str">
        <f>'Example 4A'!G28</f>
        <v>-----</v>
      </c>
      <c r="H28" s="119" t="str">
        <f>'Example 4A'!H28</f>
        <v>-----</v>
      </c>
      <c r="I28" s="119" t="str">
        <f>'Example 4A'!I28</f>
        <v>-----</v>
      </c>
      <c r="J28" s="119" t="str">
        <f>'Example 4A'!J28</f>
        <v>-----</v>
      </c>
      <c r="K28" s="119" t="str">
        <f>'Example 4A'!K28</f>
        <v>-----</v>
      </c>
      <c r="L28" s="119" t="str">
        <f>'Example 4A'!L28</f>
        <v>-----</v>
      </c>
      <c r="M28" s="119" t="str">
        <f>'Example 4A'!M28</f>
        <v>-----</v>
      </c>
      <c r="N28" s="119" t="str">
        <f>'Example 4A'!N28</f>
        <v>-----</v>
      </c>
      <c r="O28" s="119" t="str">
        <f>'Example 4A'!O28</f>
        <v>-----</v>
      </c>
      <c r="P28" s="119" t="str">
        <f>'Example 4A'!P28</f>
        <v>-----</v>
      </c>
      <c r="Q28" s="119" t="str">
        <f>'Example 4A'!Q28</f>
        <v>-----</v>
      </c>
      <c r="R28" s="119" t="str">
        <f>'Example 4A'!R28</f>
        <v>-----</v>
      </c>
      <c r="S28" s="119" t="str">
        <f>'Example 4A'!S28</f>
        <v>-----</v>
      </c>
      <c r="T28" s="119" t="str">
        <f>'Example 4A'!T28</f>
        <v>-----</v>
      </c>
      <c r="U28" s="119" t="str">
        <f>'Example 4A'!U28</f>
        <v>-----</v>
      </c>
      <c r="V28" s="119" t="str">
        <f>'Example 4A'!V28</f>
        <v>-----</v>
      </c>
      <c r="W28" s="119" t="str">
        <f>'Example 4A'!W28</f>
        <v>-----</v>
      </c>
      <c r="X28" s="119" t="str">
        <f>'Example 4A'!X28</f>
        <v>-----</v>
      </c>
      <c r="Y28" s="119" t="str">
        <f>'Example 4A'!Y28</f>
        <v>-----</v>
      </c>
      <c r="Z28" s="119" t="str">
        <f>'Example 4A'!Z28</f>
        <v>-----</v>
      </c>
      <c r="AA28" s="119" t="str">
        <f>'Example 4A'!AA28</f>
        <v>-----</v>
      </c>
      <c r="AB28" s="119" t="str">
        <f>'Example 4A'!AB28</f>
        <v>-----</v>
      </c>
      <c r="AC28" s="126" t="str">
        <f>'Example 4A'!AC28</f>
        <v>-----</v>
      </c>
      <c r="AD28" s="126" t="str">
        <f>'Example 4A'!AD28</f>
        <v>-----</v>
      </c>
      <c r="AE28" s="126" t="str">
        <f>'Example 4A'!AE28</f>
        <v>-----</v>
      </c>
      <c r="AF28" s="126" t="str">
        <f>'Example 4A'!AF28</f>
        <v>-----</v>
      </c>
      <c r="AG28" s="126" t="str">
        <f>'Example 4A'!AG28</f>
        <v>-----</v>
      </c>
      <c r="AH28" s="126" t="str">
        <f>'Example 4A'!AH28</f>
        <v>-----</v>
      </c>
      <c r="AI28" s="126" t="str">
        <f>'Example 4A'!AI28</f>
        <v>-----</v>
      </c>
      <c r="AJ28" s="126" t="str">
        <f>'Example 4A'!AJ28</f>
        <v>-----</v>
      </c>
      <c r="AK28" s="126" t="str">
        <f>'Example 4A'!AK28</f>
        <v>-----</v>
      </c>
      <c r="AL28" s="126" t="str">
        <f>'Example 4A'!AL28</f>
        <v>-----</v>
      </c>
      <c r="AM28" s="126" t="str">
        <f>'Example 4A'!AM28</f>
        <v>-----</v>
      </c>
      <c r="AN28" s="126" t="str">
        <f>'Example 4A'!AN28</f>
        <v>-----</v>
      </c>
      <c r="AO28" s="126" t="str">
        <f>'Example 4A'!AO28</f>
        <v>-----</v>
      </c>
      <c r="AP28" s="126" t="str">
        <f>'Example 4A'!AP28</f>
        <v>-----</v>
      </c>
      <c r="AQ28" s="126" t="str">
        <f>'Example 4A'!AQ28</f>
        <v>-----</v>
      </c>
      <c r="AR28" s="126" t="str">
        <f>'Example 4A'!AR28</f>
        <v>-----</v>
      </c>
      <c r="AS28" s="126" t="str">
        <f>'Example 4A'!AS28</f>
        <v>-----</v>
      </c>
      <c r="AT28" s="126" t="str">
        <f>'Example 4A'!AT28</f>
        <v>-----</v>
      </c>
      <c r="AU28" s="126" t="str">
        <f>'Example 4A'!AU28</f>
        <v>-----</v>
      </c>
      <c r="AV28" s="126" t="str">
        <f>'Example 4A'!AV28</f>
        <v>-----</v>
      </c>
      <c r="AW28" s="126" t="str">
        <f>'Example 4A'!AW28</f>
        <v>-----</v>
      </c>
      <c r="AX28" s="126" t="str">
        <f>'Example 4A'!AX28</f>
        <v>-----</v>
      </c>
      <c r="AY28" s="126" t="str">
        <f>'Example 4A'!AY28</f>
        <v>-----</v>
      </c>
    </row>
    <row r="29" spans="1:51">
      <c r="A29" s="3" t="str">
        <f>'Example 4A'!A29</f>
        <v>+ Expense Fee</v>
      </c>
      <c r="B29" s="4"/>
      <c r="C29" s="161" t="str">
        <f>ExpFeeBI</f>
        <v xml:space="preserve">enter </v>
      </c>
      <c r="D29" s="119" t="str">
        <f t="shared" ref="D29:AY29" si="4">ExpFeeBI</f>
        <v xml:space="preserve">enter </v>
      </c>
      <c r="E29" s="119" t="str">
        <f t="shared" si="4"/>
        <v xml:space="preserve">enter </v>
      </c>
      <c r="F29" s="119" t="str">
        <f t="shared" si="4"/>
        <v xml:space="preserve">enter </v>
      </c>
      <c r="G29" s="119" t="str">
        <f t="shared" si="4"/>
        <v xml:space="preserve">enter </v>
      </c>
      <c r="H29" s="119" t="str">
        <f t="shared" si="4"/>
        <v xml:space="preserve">enter </v>
      </c>
      <c r="I29" s="119" t="str">
        <f t="shared" si="4"/>
        <v xml:space="preserve">enter </v>
      </c>
      <c r="J29" s="119" t="str">
        <f t="shared" si="4"/>
        <v xml:space="preserve">enter </v>
      </c>
      <c r="K29" s="119" t="str">
        <f t="shared" si="4"/>
        <v xml:space="preserve">enter </v>
      </c>
      <c r="L29" s="119" t="str">
        <f t="shared" si="4"/>
        <v xml:space="preserve">enter </v>
      </c>
      <c r="M29" s="119" t="str">
        <f t="shared" si="4"/>
        <v xml:space="preserve">enter </v>
      </c>
      <c r="N29" s="119" t="str">
        <f t="shared" si="4"/>
        <v xml:space="preserve">enter </v>
      </c>
      <c r="O29" s="119" t="str">
        <f t="shared" si="4"/>
        <v xml:space="preserve">enter </v>
      </c>
      <c r="P29" s="119" t="str">
        <f t="shared" si="4"/>
        <v xml:space="preserve">enter </v>
      </c>
      <c r="Q29" s="119" t="str">
        <f t="shared" si="4"/>
        <v xml:space="preserve">enter </v>
      </c>
      <c r="R29" s="119" t="str">
        <f t="shared" si="4"/>
        <v xml:space="preserve">enter </v>
      </c>
      <c r="S29" s="119" t="str">
        <f t="shared" si="4"/>
        <v xml:space="preserve">enter </v>
      </c>
      <c r="T29" s="119" t="str">
        <f t="shared" si="4"/>
        <v xml:space="preserve">enter </v>
      </c>
      <c r="U29" s="119" t="str">
        <f t="shared" si="4"/>
        <v xml:space="preserve">enter </v>
      </c>
      <c r="V29" s="119" t="str">
        <f t="shared" si="4"/>
        <v xml:space="preserve">enter </v>
      </c>
      <c r="W29" s="119" t="str">
        <f t="shared" si="4"/>
        <v xml:space="preserve">enter </v>
      </c>
      <c r="X29" s="119" t="str">
        <f t="shared" si="4"/>
        <v xml:space="preserve">enter </v>
      </c>
      <c r="Y29" s="119" t="str">
        <f t="shared" si="4"/>
        <v xml:space="preserve">enter </v>
      </c>
      <c r="Z29" s="119" t="str">
        <f t="shared" si="4"/>
        <v xml:space="preserve">enter </v>
      </c>
      <c r="AA29" s="119" t="str">
        <f t="shared" si="4"/>
        <v xml:space="preserve">enter </v>
      </c>
      <c r="AB29" s="119" t="str">
        <f t="shared" si="4"/>
        <v xml:space="preserve">enter </v>
      </c>
      <c r="AC29" s="126" t="str">
        <f t="shared" si="4"/>
        <v xml:space="preserve">enter </v>
      </c>
      <c r="AD29" s="126" t="str">
        <f t="shared" si="4"/>
        <v xml:space="preserve">enter </v>
      </c>
      <c r="AE29" s="126" t="str">
        <f t="shared" si="4"/>
        <v xml:space="preserve">enter </v>
      </c>
      <c r="AF29" s="126" t="str">
        <f t="shared" si="4"/>
        <v xml:space="preserve">enter </v>
      </c>
      <c r="AG29" s="126" t="str">
        <f t="shared" si="4"/>
        <v xml:space="preserve">enter </v>
      </c>
      <c r="AH29" s="126" t="str">
        <f t="shared" si="4"/>
        <v xml:space="preserve">enter </v>
      </c>
      <c r="AI29" s="126" t="str">
        <f t="shared" si="4"/>
        <v xml:space="preserve">enter </v>
      </c>
      <c r="AJ29" s="126" t="str">
        <f t="shared" si="4"/>
        <v xml:space="preserve">enter </v>
      </c>
      <c r="AK29" s="126" t="str">
        <f t="shared" si="4"/>
        <v xml:space="preserve">enter </v>
      </c>
      <c r="AL29" s="126" t="str">
        <f t="shared" si="4"/>
        <v xml:space="preserve">enter </v>
      </c>
      <c r="AM29" s="126" t="str">
        <f t="shared" si="4"/>
        <v xml:space="preserve">enter </v>
      </c>
      <c r="AN29" s="126" t="str">
        <f t="shared" si="4"/>
        <v xml:space="preserve">enter </v>
      </c>
      <c r="AO29" s="126" t="str">
        <f t="shared" si="4"/>
        <v xml:space="preserve">enter </v>
      </c>
      <c r="AP29" s="126" t="str">
        <f t="shared" si="4"/>
        <v xml:space="preserve">enter </v>
      </c>
      <c r="AQ29" s="126" t="str">
        <f t="shared" si="4"/>
        <v xml:space="preserve">enter </v>
      </c>
      <c r="AR29" s="126" t="str">
        <f t="shared" si="4"/>
        <v xml:space="preserve">enter </v>
      </c>
      <c r="AS29" s="126" t="str">
        <f t="shared" si="4"/>
        <v xml:space="preserve">enter </v>
      </c>
      <c r="AT29" s="126" t="str">
        <f t="shared" si="4"/>
        <v xml:space="preserve">enter </v>
      </c>
      <c r="AU29" s="126" t="str">
        <f t="shared" si="4"/>
        <v xml:space="preserve">enter </v>
      </c>
      <c r="AV29" s="126" t="str">
        <f t="shared" si="4"/>
        <v xml:space="preserve">enter </v>
      </c>
      <c r="AW29" s="126" t="str">
        <f t="shared" si="4"/>
        <v xml:space="preserve">enter </v>
      </c>
      <c r="AX29" s="126" t="str">
        <f t="shared" si="4"/>
        <v xml:space="preserve">enter </v>
      </c>
      <c r="AY29" s="126" t="str">
        <f t="shared" si="4"/>
        <v xml:space="preserve">enter </v>
      </c>
    </row>
    <row r="30" spans="1:51">
      <c r="A30" s="3" t="str">
        <f>'Example 4A'!A30</f>
        <v>x</v>
      </c>
      <c r="B30" s="4"/>
      <c r="C30" s="148" t="str">
        <f>'Example 4A'!C30</f>
        <v>-----</v>
      </c>
      <c r="D30" s="119" t="str">
        <f t="shared" ref="D30:AC30" si="5">C30</f>
        <v>-----</v>
      </c>
      <c r="E30" s="119" t="str">
        <f t="shared" si="5"/>
        <v>-----</v>
      </c>
      <c r="F30" s="119" t="str">
        <f t="shared" si="5"/>
        <v>-----</v>
      </c>
      <c r="G30" s="119" t="str">
        <f t="shared" si="5"/>
        <v>-----</v>
      </c>
      <c r="H30" s="119" t="str">
        <f t="shared" si="5"/>
        <v>-----</v>
      </c>
      <c r="I30" s="119" t="str">
        <f t="shared" si="5"/>
        <v>-----</v>
      </c>
      <c r="J30" s="119" t="str">
        <f t="shared" si="5"/>
        <v>-----</v>
      </c>
      <c r="K30" s="119" t="str">
        <f t="shared" si="5"/>
        <v>-----</v>
      </c>
      <c r="L30" s="119" t="str">
        <f t="shared" si="5"/>
        <v>-----</v>
      </c>
      <c r="M30" s="119" t="str">
        <f t="shared" si="5"/>
        <v>-----</v>
      </c>
      <c r="N30" s="119" t="str">
        <f t="shared" si="5"/>
        <v>-----</v>
      </c>
      <c r="O30" s="119" t="str">
        <f t="shared" si="5"/>
        <v>-----</v>
      </c>
      <c r="P30" s="119" t="str">
        <f t="shared" si="5"/>
        <v>-----</v>
      </c>
      <c r="Q30" s="119" t="str">
        <f t="shared" si="5"/>
        <v>-----</v>
      </c>
      <c r="R30" s="119" t="str">
        <f t="shared" si="5"/>
        <v>-----</v>
      </c>
      <c r="S30" s="119" t="str">
        <f t="shared" si="5"/>
        <v>-----</v>
      </c>
      <c r="T30" s="119" t="str">
        <f t="shared" si="5"/>
        <v>-----</v>
      </c>
      <c r="U30" s="119" t="str">
        <f t="shared" si="5"/>
        <v>-----</v>
      </c>
      <c r="V30" s="119" t="str">
        <f t="shared" si="5"/>
        <v>-----</v>
      </c>
      <c r="W30" s="119" t="str">
        <f t="shared" si="5"/>
        <v>-----</v>
      </c>
      <c r="X30" s="119" t="str">
        <f t="shared" si="5"/>
        <v>-----</v>
      </c>
      <c r="Y30" s="119" t="str">
        <f t="shared" si="5"/>
        <v>-----</v>
      </c>
      <c r="Z30" s="119" t="str">
        <f t="shared" si="5"/>
        <v>-----</v>
      </c>
      <c r="AA30" s="119" t="str">
        <f t="shared" si="5"/>
        <v>-----</v>
      </c>
      <c r="AB30" s="119" t="str">
        <f t="shared" si="5"/>
        <v>-----</v>
      </c>
      <c r="AC30" s="126" t="str">
        <f t="shared" si="5"/>
        <v>-----</v>
      </c>
      <c r="AD30" s="126" t="str">
        <f t="shared" ref="AD30:AY30" si="6">AC30</f>
        <v>-----</v>
      </c>
      <c r="AE30" s="126" t="str">
        <f t="shared" si="6"/>
        <v>-----</v>
      </c>
      <c r="AF30" s="126" t="str">
        <f t="shared" si="6"/>
        <v>-----</v>
      </c>
      <c r="AG30" s="126" t="str">
        <f t="shared" si="6"/>
        <v>-----</v>
      </c>
      <c r="AH30" s="126" t="str">
        <f t="shared" si="6"/>
        <v>-----</v>
      </c>
      <c r="AI30" s="126" t="str">
        <f t="shared" si="6"/>
        <v>-----</v>
      </c>
      <c r="AJ30" s="126" t="str">
        <f t="shared" si="6"/>
        <v>-----</v>
      </c>
      <c r="AK30" s="126" t="str">
        <f t="shared" si="6"/>
        <v>-----</v>
      </c>
      <c r="AL30" s="126" t="str">
        <f t="shared" si="6"/>
        <v>-----</v>
      </c>
      <c r="AM30" s="126" t="str">
        <f t="shared" si="6"/>
        <v>-----</v>
      </c>
      <c r="AN30" s="126" t="str">
        <f t="shared" si="6"/>
        <v>-----</v>
      </c>
      <c r="AO30" s="126" t="str">
        <f t="shared" si="6"/>
        <v>-----</v>
      </c>
      <c r="AP30" s="126" t="str">
        <f t="shared" si="6"/>
        <v>-----</v>
      </c>
      <c r="AQ30" s="126" t="str">
        <f t="shared" si="6"/>
        <v>-----</v>
      </c>
      <c r="AR30" s="126" t="str">
        <f t="shared" si="6"/>
        <v>-----</v>
      </c>
      <c r="AS30" s="126" t="str">
        <f t="shared" si="6"/>
        <v>-----</v>
      </c>
      <c r="AT30" s="126" t="str">
        <f t="shared" si="6"/>
        <v>-----</v>
      </c>
      <c r="AU30" s="126" t="str">
        <f t="shared" si="6"/>
        <v>-----</v>
      </c>
      <c r="AV30" s="126" t="str">
        <f t="shared" si="6"/>
        <v>-----</v>
      </c>
      <c r="AW30" s="126" t="str">
        <f t="shared" si="6"/>
        <v>-----</v>
      </c>
      <c r="AX30" s="126" t="str">
        <f t="shared" si="6"/>
        <v>-----</v>
      </c>
      <c r="AY30" s="126" t="str">
        <f t="shared" si="6"/>
        <v>-----</v>
      </c>
    </row>
    <row r="31" spans="1:51" ht="16.2" thickBot="1">
      <c r="A31" s="11" t="str">
        <f>'Example 4A'!A31</f>
        <v>= Bodily Injury Rate</v>
      </c>
      <c r="B31" s="74"/>
      <c r="C31" s="149" t="e">
        <f>PRODUCT(PRODUCT(C19:C28)+C29,C30)</f>
        <v>#VALUE!</v>
      </c>
      <c r="D31" s="75" t="e">
        <f t="shared" ref="D31:AC31" si="7">PRODUCT(PRODUCT(D19:D28)+D29,D30)</f>
        <v>#VALUE!</v>
      </c>
      <c r="E31" s="75" t="e">
        <f t="shared" si="7"/>
        <v>#VALUE!</v>
      </c>
      <c r="F31" s="75" t="e">
        <f t="shared" si="7"/>
        <v>#VALUE!</v>
      </c>
      <c r="G31" s="75" t="e">
        <f t="shared" si="7"/>
        <v>#VALUE!</v>
      </c>
      <c r="H31" s="75" t="e">
        <f t="shared" si="7"/>
        <v>#VALUE!</v>
      </c>
      <c r="I31" s="75" t="e">
        <f t="shared" si="7"/>
        <v>#VALUE!</v>
      </c>
      <c r="J31" s="75" t="e">
        <f t="shared" si="7"/>
        <v>#VALUE!</v>
      </c>
      <c r="K31" s="75" t="e">
        <f t="shared" si="7"/>
        <v>#VALUE!</v>
      </c>
      <c r="L31" s="75" t="e">
        <f t="shared" si="7"/>
        <v>#VALUE!</v>
      </c>
      <c r="M31" s="75" t="e">
        <f t="shared" si="7"/>
        <v>#VALUE!</v>
      </c>
      <c r="N31" s="75" t="e">
        <f t="shared" si="7"/>
        <v>#VALUE!</v>
      </c>
      <c r="O31" s="75" t="e">
        <f t="shared" si="7"/>
        <v>#VALUE!</v>
      </c>
      <c r="P31" s="75" t="e">
        <f t="shared" si="7"/>
        <v>#VALUE!</v>
      </c>
      <c r="Q31" s="75" t="e">
        <f t="shared" si="7"/>
        <v>#VALUE!</v>
      </c>
      <c r="R31" s="75" t="e">
        <f t="shared" si="7"/>
        <v>#VALUE!</v>
      </c>
      <c r="S31" s="75" t="e">
        <f t="shared" si="7"/>
        <v>#VALUE!</v>
      </c>
      <c r="T31" s="75" t="e">
        <f t="shared" si="7"/>
        <v>#VALUE!</v>
      </c>
      <c r="U31" s="75" t="e">
        <f t="shared" si="7"/>
        <v>#VALUE!</v>
      </c>
      <c r="V31" s="75" t="e">
        <f t="shared" si="7"/>
        <v>#VALUE!</v>
      </c>
      <c r="W31" s="75" t="e">
        <f t="shared" si="7"/>
        <v>#VALUE!</v>
      </c>
      <c r="X31" s="75" t="e">
        <f t="shared" si="7"/>
        <v>#VALUE!</v>
      </c>
      <c r="Y31" s="75" t="e">
        <f t="shared" si="7"/>
        <v>#VALUE!</v>
      </c>
      <c r="Z31" s="75" t="e">
        <f t="shared" si="7"/>
        <v>#VALUE!</v>
      </c>
      <c r="AA31" s="75" t="e">
        <f t="shared" si="7"/>
        <v>#VALUE!</v>
      </c>
      <c r="AB31" s="75" t="e">
        <f t="shared" si="7"/>
        <v>#VALUE!</v>
      </c>
      <c r="AC31" s="127" t="e">
        <f t="shared" si="7"/>
        <v>#VALUE!</v>
      </c>
      <c r="AD31" s="127" t="e">
        <f t="shared" ref="AD31:AY31" si="8">PRODUCT(PRODUCT(AD19:AD28)+AD29,AD30)</f>
        <v>#VALUE!</v>
      </c>
      <c r="AE31" s="127" t="e">
        <f t="shared" si="8"/>
        <v>#VALUE!</v>
      </c>
      <c r="AF31" s="127" t="e">
        <f t="shared" si="8"/>
        <v>#VALUE!</v>
      </c>
      <c r="AG31" s="127" t="e">
        <f t="shared" si="8"/>
        <v>#VALUE!</v>
      </c>
      <c r="AH31" s="127" t="e">
        <f t="shared" si="8"/>
        <v>#VALUE!</v>
      </c>
      <c r="AI31" s="127" t="e">
        <f t="shared" si="8"/>
        <v>#VALUE!</v>
      </c>
      <c r="AJ31" s="127" t="e">
        <f t="shared" si="8"/>
        <v>#VALUE!</v>
      </c>
      <c r="AK31" s="127" t="e">
        <f t="shared" si="8"/>
        <v>#VALUE!</v>
      </c>
      <c r="AL31" s="127" t="e">
        <f t="shared" si="8"/>
        <v>#VALUE!</v>
      </c>
      <c r="AM31" s="127" t="e">
        <f t="shared" si="8"/>
        <v>#VALUE!</v>
      </c>
      <c r="AN31" s="127" t="e">
        <f t="shared" si="8"/>
        <v>#VALUE!</v>
      </c>
      <c r="AO31" s="127" t="e">
        <f t="shared" si="8"/>
        <v>#VALUE!</v>
      </c>
      <c r="AP31" s="127" t="e">
        <f t="shared" si="8"/>
        <v>#VALUE!</v>
      </c>
      <c r="AQ31" s="127" t="e">
        <f t="shared" si="8"/>
        <v>#VALUE!</v>
      </c>
      <c r="AR31" s="127" t="e">
        <f t="shared" si="8"/>
        <v>#VALUE!</v>
      </c>
      <c r="AS31" s="127" t="e">
        <f t="shared" si="8"/>
        <v>#VALUE!</v>
      </c>
      <c r="AT31" s="127" t="e">
        <f t="shared" si="8"/>
        <v>#VALUE!</v>
      </c>
      <c r="AU31" s="127" t="e">
        <f t="shared" si="8"/>
        <v>#VALUE!</v>
      </c>
      <c r="AV31" s="127" t="e">
        <f t="shared" si="8"/>
        <v>#VALUE!</v>
      </c>
      <c r="AW31" s="127" t="e">
        <f t="shared" si="8"/>
        <v>#VALUE!</v>
      </c>
      <c r="AX31" s="127" t="e">
        <f t="shared" si="8"/>
        <v>#VALUE!</v>
      </c>
      <c r="AY31" s="127" t="e">
        <f t="shared" si="8"/>
        <v>#VALUE!</v>
      </c>
    </row>
    <row r="32" spans="1:51" ht="16.2" thickTop="1">
      <c r="A32" s="52" t="str">
        <f>'Example 4A'!A32</f>
        <v/>
      </c>
      <c r="B32" s="6"/>
      <c r="C32" s="136" t="str">
        <f>"BaseRatePD_" &amp; TEXT(C$17,"00")</f>
        <v>BaseRatePD_101</v>
      </c>
      <c r="D32" s="136" t="str">
        <f t="shared" ref="D32:AY32" si="9">"BaseRatePD_" &amp; TEXT(D$17,"00")</f>
        <v>BaseRatePD_102</v>
      </c>
      <c r="E32" s="73" t="str">
        <f t="shared" si="9"/>
        <v>BaseRatePD_103</v>
      </c>
      <c r="F32" s="73" t="str">
        <f t="shared" si="9"/>
        <v>BaseRatePD_104</v>
      </c>
      <c r="G32" s="73" t="str">
        <f t="shared" si="9"/>
        <v>BaseRatePD_105</v>
      </c>
      <c r="H32" s="73" t="str">
        <f t="shared" si="9"/>
        <v>BaseRatePD_106</v>
      </c>
      <c r="I32" s="73" t="str">
        <f t="shared" si="9"/>
        <v>BaseRatePD_107</v>
      </c>
      <c r="J32" s="73" t="str">
        <f t="shared" si="9"/>
        <v>BaseRatePD_108</v>
      </c>
      <c r="K32" s="73" t="str">
        <f t="shared" si="9"/>
        <v>BaseRatePD_109</v>
      </c>
      <c r="L32" s="73" t="str">
        <f t="shared" si="9"/>
        <v>BaseRatePD_110</v>
      </c>
      <c r="M32" s="73" t="str">
        <f t="shared" si="9"/>
        <v>BaseRatePD_111</v>
      </c>
      <c r="N32" s="73" t="str">
        <f t="shared" si="9"/>
        <v>BaseRatePD_112</v>
      </c>
      <c r="O32" s="73" t="str">
        <f t="shared" si="9"/>
        <v>BaseRatePD_113</v>
      </c>
      <c r="P32" s="73" t="str">
        <f t="shared" si="9"/>
        <v>BaseRatePD_114</v>
      </c>
      <c r="Q32" s="73" t="str">
        <f t="shared" si="9"/>
        <v>BaseRatePD_115</v>
      </c>
      <c r="R32" s="73" t="str">
        <f t="shared" si="9"/>
        <v>BaseRatePD_116</v>
      </c>
      <c r="S32" s="73" t="str">
        <f t="shared" si="9"/>
        <v>BaseRatePD_117</v>
      </c>
      <c r="T32" s="73" t="str">
        <f t="shared" si="9"/>
        <v>BaseRatePD_118</v>
      </c>
      <c r="U32" s="73" t="str">
        <f t="shared" si="9"/>
        <v>BaseRatePD_119</v>
      </c>
      <c r="V32" s="73" t="str">
        <f t="shared" si="9"/>
        <v>BaseRatePD_120</v>
      </c>
      <c r="W32" s="73" t="str">
        <f t="shared" si="9"/>
        <v>BaseRatePD_121</v>
      </c>
      <c r="X32" s="73" t="str">
        <f t="shared" si="9"/>
        <v>BaseRatePD_122</v>
      </c>
      <c r="Y32" s="73" t="str">
        <f t="shared" si="9"/>
        <v>BaseRatePD_123</v>
      </c>
      <c r="Z32" s="73" t="str">
        <f t="shared" si="9"/>
        <v>BaseRatePD_124</v>
      </c>
      <c r="AA32" s="73" t="str">
        <f t="shared" si="9"/>
        <v>BaseRatePD_125</v>
      </c>
      <c r="AB32" s="73" t="str">
        <f t="shared" si="9"/>
        <v>BaseRatePD_126</v>
      </c>
      <c r="AC32" s="134" t="str">
        <f t="shared" si="9"/>
        <v>BaseRatePD_127</v>
      </c>
      <c r="AD32" s="134" t="str">
        <f t="shared" si="9"/>
        <v>BaseRatePD_128</v>
      </c>
      <c r="AE32" s="134" t="str">
        <f t="shared" si="9"/>
        <v>BaseRatePD_129</v>
      </c>
      <c r="AF32" s="134" t="str">
        <f t="shared" si="9"/>
        <v>BaseRatePD_130</v>
      </c>
      <c r="AG32" s="134" t="str">
        <f t="shared" si="9"/>
        <v>BaseRatePD_131</v>
      </c>
      <c r="AH32" s="134" t="str">
        <f t="shared" si="9"/>
        <v>BaseRatePD_132</v>
      </c>
      <c r="AI32" s="134" t="str">
        <f t="shared" si="9"/>
        <v>BaseRatePD_133</v>
      </c>
      <c r="AJ32" s="134" t="str">
        <f t="shared" si="9"/>
        <v>BaseRatePD_134</v>
      </c>
      <c r="AK32" s="134" t="str">
        <f t="shared" si="9"/>
        <v>BaseRatePD_135</v>
      </c>
      <c r="AL32" s="134" t="str">
        <f t="shared" si="9"/>
        <v>BaseRatePD_136</v>
      </c>
      <c r="AM32" s="134" t="str">
        <f t="shared" si="9"/>
        <v>BaseRatePD_137</v>
      </c>
      <c r="AN32" s="134" t="str">
        <f t="shared" si="9"/>
        <v>BaseRatePD_138</v>
      </c>
      <c r="AO32" s="134" t="str">
        <f t="shared" si="9"/>
        <v>BaseRatePD_139</v>
      </c>
      <c r="AP32" s="134" t="str">
        <f t="shared" si="9"/>
        <v>BaseRatePD_140</v>
      </c>
      <c r="AQ32" s="134" t="str">
        <f t="shared" si="9"/>
        <v>BaseRatePD_141</v>
      </c>
      <c r="AR32" s="134" t="str">
        <f t="shared" si="9"/>
        <v>BaseRatePD_142</v>
      </c>
      <c r="AS32" s="134" t="str">
        <f t="shared" si="9"/>
        <v>BaseRatePD_143</v>
      </c>
      <c r="AT32" s="134" t="str">
        <f t="shared" si="9"/>
        <v>BaseRatePD_144</v>
      </c>
      <c r="AU32" s="134" t="str">
        <f t="shared" si="9"/>
        <v>BaseRatePD_145</v>
      </c>
      <c r="AV32" s="134" t="str">
        <f t="shared" si="9"/>
        <v>BaseRatePD_146</v>
      </c>
      <c r="AW32" s="134" t="str">
        <f t="shared" si="9"/>
        <v>BaseRatePD_147</v>
      </c>
      <c r="AX32" s="134" t="str">
        <f t="shared" si="9"/>
        <v>BaseRatePD_148</v>
      </c>
      <c r="AY32" s="134" t="str">
        <f t="shared" si="9"/>
        <v>BaseRatePD_149</v>
      </c>
    </row>
    <row r="33" spans="1:51">
      <c r="A33" s="21" t="str">
        <f>'Example 4A'!A33</f>
        <v>Prop. Damage Base Rate</v>
      </c>
      <c r="B33" s="8"/>
      <c r="C33" s="160" t="str">
        <f>'Example 1B'!C33</f>
        <v xml:space="preserve">enter   </v>
      </c>
      <c r="D33" s="160" t="str">
        <f>'Example 1B'!D33</f>
        <v xml:space="preserve">enter   </v>
      </c>
      <c r="E33" s="160" t="str">
        <f>'Example 1B'!E33</f>
        <v xml:space="preserve">enter   </v>
      </c>
      <c r="F33" s="160" t="str">
        <f>'Example 1B'!F33</f>
        <v xml:space="preserve">enter   </v>
      </c>
      <c r="G33" s="160" t="str">
        <f>'Example 1B'!G33</f>
        <v xml:space="preserve">enter   </v>
      </c>
      <c r="H33" s="160" t="str">
        <f>'Example 1B'!H33</f>
        <v xml:space="preserve">enter   </v>
      </c>
      <c r="I33" s="160" t="str">
        <f>'Example 1B'!I33</f>
        <v xml:space="preserve">enter   </v>
      </c>
      <c r="J33" s="160" t="str">
        <f>'Example 1B'!J33</f>
        <v xml:space="preserve">enter   </v>
      </c>
      <c r="K33" s="160" t="str">
        <f>'Example 1B'!K33</f>
        <v xml:space="preserve">enter   </v>
      </c>
      <c r="L33" s="160" t="str">
        <f>'Example 1B'!L33</f>
        <v xml:space="preserve">enter   </v>
      </c>
      <c r="M33" s="160" t="str">
        <f>'Example 1B'!M33</f>
        <v xml:space="preserve">enter   </v>
      </c>
      <c r="N33" s="160" t="str">
        <f>'Example 1B'!N33</f>
        <v xml:space="preserve">enter   </v>
      </c>
      <c r="O33" s="160" t="str">
        <f>'Example 1B'!O33</f>
        <v xml:space="preserve">enter   </v>
      </c>
      <c r="P33" s="160" t="str">
        <f>'Example 1B'!P33</f>
        <v xml:space="preserve">enter   </v>
      </c>
      <c r="Q33" s="160" t="str">
        <f>'Example 1B'!Q33</f>
        <v xml:space="preserve">enter   </v>
      </c>
      <c r="R33" s="160" t="str">
        <f>'Example 1B'!R33</f>
        <v xml:space="preserve">enter   </v>
      </c>
      <c r="S33" s="160" t="str">
        <f>'Example 1B'!S33</f>
        <v xml:space="preserve">enter   </v>
      </c>
      <c r="T33" s="160" t="str">
        <f>'Example 1B'!T33</f>
        <v xml:space="preserve">enter   </v>
      </c>
      <c r="U33" s="160" t="str">
        <f>'Example 1B'!U33</f>
        <v xml:space="preserve">enter   </v>
      </c>
      <c r="V33" s="160" t="str">
        <f>'Example 1B'!V33</f>
        <v xml:space="preserve">enter   </v>
      </c>
      <c r="W33" s="160" t="str">
        <f>'Example 1B'!W33</f>
        <v xml:space="preserve">enter   </v>
      </c>
      <c r="X33" s="160" t="str">
        <f>'Example 1B'!X33</f>
        <v xml:space="preserve">enter   </v>
      </c>
      <c r="Y33" s="160" t="str">
        <f>'Example 1B'!Y33</f>
        <v xml:space="preserve">enter   </v>
      </c>
      <c r="Z33" s="160" t="str">
        <f>'Example 1B'!Z33</f>
        <v xml:space="preserve">enter   </v>
      </c>
      <c r="AA33" s="160" t="str">
        <f>'Example 1B'!AA33</f>
        <v xml:space="preserve">enter   </v>
      </c>
      <c r="AB33" s="160" t="str">
        <f>'Example 1B'!AB33</f>
        <v xml:space="preserve">enter   </v>
      </c>
      <c r="AC33" s="160" t="str">
        <f>'Example 1B'!AC33</f>
        <v xml:space="preserve">enter   </v>
      </c>
      <c r="AD33" s="160" t="str">
        <f>'Example 1B'!AD33</f>
        <v xml:space="preserve">enter   </v>
      </c>
      <c r="AE33" s="160" t="str">
        <f>'Example 1B'!AE33</f>
        <v xml:space="preserve">enter   </v>
      </c>
      <c r="AF33" s="160" t="str">
        <f>'Example 1B'!AF33</f>
        <v xml:space="preserve">enter   </v>
      </c>
      <c r="AG33" s="160" t="str">
        <f>'Example 1B'!AG33</f>
        <v xml:space="preserve">enter   </v>
      </c>
      <c r="AH33" s="160" t="str">
        <f>'Example 1B'!AH33</f>
        <v xml:space="preserve">enter   </v>
      </c>
      <c r="AI33" s="160" t="str">
        <f>'Example 1B'!AI33</f>
        <v xml:space="preserve">enter   </v>
      </c>
      <c r="AJ33" s="160" t="str">
        <f>'Example 1B'!AJ33</f>
        <v xml:space="preserve">enter   </v>
      </c>
      <c r="AK33" s="160" t="str">
        <f>'Example 1B'!AK33</f>
        <v xml:space="preserve">enter   </v>
      </c>
      <c r="AL33" s="160" t="str">
        <f>'Example 1B'!AL33</f>
        <v xml:space="preserve">enter   </v>
      </c>
      <c r="AM33" s="160" t="str">
        <f>'Example 1B'!AM33</f>
        <v xml:space="preserve">enter   </v>
      </c>
      <c r="AN33" s="160" t="str">
        <f>'Example 1B'!AN33</f>
        <v xml:space="preserve">enter   </v>
      </c>
      <c r="AO33" s="160" t="str">
        <f>'Example 1B'!AO33</f>
        <v xml:space="preserve">enter   </v>
      </c>
      <c r="AP33" s="160" t="str">
        <f>'Example 1B'!AP33</f>
        <v xml:space="preserve">enter   </v>
      </c>
      <c r="AQ33" s="160" t="str">
        <f>'Example 1B'!AQ33</f>
        <v xml:space="preserve">enter   </v>
      </c>
      <c r="AR33" s="160" t="str">
        <f>'Example 1B'!AR33</f>
        <v xml:space="preserve">enter   </v>
      </c>
      <c r="AS33" s="160" t="str">
        <f>'Example 1B'!AS33</f>
        <v xml:space="preserve">enter   </v>
      </c>
      <c r="AT33" s="160" t="str">
        <f>'Example 1B'!AT33</f>
        <v xml:space="preserve">enter   </v>
      </c>
      <c r="AU33" s="160" t="str">
        <f>'Example 1B'!AU33</f>
        <v xml:space="preserve">enter   </v>
      </c>
      <c r="AV33" s="160" t="str">
        <f>'Example 1B'!AV33</f>
        <v xml:space="preserve">enter   </v>
      </c>
      <c r="AW33" s="160" t="str">
        <f>'Example 1B'!AW33</f>
        <v xml:space="preserve">enter   </v>
      </c>
      <c r="AX33" s="160" t="str">
        <f>'Example 1B'!AX33</f>
        <v xml:space="preserve">enter   </v>
      </c>
      <c r="AY33" s="160" t="str">
        <f>'Example 1B'!AY33</f>
        <v xml:space="preserve">enter   </v>
      </c>
    </row>
    <row r="34" spans="1:51">
      <c r="A34" s="3" t="str">
        <f>'Example 4A'!A34</f>
        <v>x Increased Limits Factor</v>
      </c>
      <c r="B34" s="4"/>
      <c r="C34" s="148" t="str">
        <f>'Example 4A'!C34</f>
        <v>-----</v>
      </c>
      <c r="D34" s="119" t="str">
        <f>'Example 4A'!D34</f>
        <v>-----</v>
      </c>
      <c r="E34" s="119" t="str">
        <f>'Example 4A'!E34</f>
        <v>-----</v>
      </c>
      <c r="F34" s="119" t="str">
        <f>'Example 4A'!F34</f>
        <v>-----</v>
      </c>
      <c r="G34" s="119" t="str">
        <f>'Example 4A'!G34</f>
        <v>-----</v>
      </c>
      <c r="H34" s="119" t="str">
        <f>'Example 4A'!H34</f>
        <v>-----</v>
      </c>
      <c r="I34" s="119" t="str">
        <f>'Example 4A'!I34</f>
        <v>-----</v>
      </c>
      <c r="J34" s="119" t="str">
        <f>'Example 4A'!J34</f>
        <v>-----</v>
      </c>
      <c r="K34" s="119" t="str">
        <f>'Example 4A'!K34</f>
        <v>-----</v>
      </c>
      <c r="L34" s="119" t="str">
        <f>'Example 4A'!L34</f>
        <v>-----</v>
      </c>
      <c r="M34" s="119" t="str">
        <f>'Example 4A'!M34</f>
        <v>-----</v>
      </c>
      <c r="N34" s="119" t="str">
        <f>'Example 4A'!N34</f>
        <v>-----</v>
      </c>
      <c r="O34" s="119" t="str">
        <f>'Example 4A'!O34</f>
        <v>-----</v>
      </c>
      <c r="P34" s="119" t="str">
        <f>'Example 4A'!P34</f>
        <v>-----</v>
      </c>
      <c r="Q34" s="119" t="str">
        <f>'Example 4A'!Q34</f>
        <v>-----</v>
      </c>
      <c r="R34" s="119" t="str">
        <f>'Example 4A'!R34</f>
        <v>-----</v>
      </c>
      <c r="S34" s="119" t="str">
        <f>'Example 4A'!S34</f>
        <v>-----</v>
      </c>
      <c r="T34" s="119" t="str">
        <f>'Example 4A'!T34</f>
        <v>-----</v>
      </c>
      <c r="U34" s="119" t="str">
        <f>'Example 4A'!U34</f>
        <v>-----</v>
      </c>
      <c r="V34" s="119" t="str">
        <f>'Example 4A'!V34</f>
        <v>-----</v>
      </c>
      <c r="W34" s="119" t="str">
        <f>'Example 4A'!W34</f>
        <v>-----</v>
      </c>
      <c r="X34" s="119" t="str">
        <f>'Example 4A'!X34</f>
        <v>-----</v>
      </c>
      <c r="Y34" s="119" t="str">
        <f>'Example 4A'!Y34</f>
        <v>-----</v>
      </c>
      <c r="Z34" s="119" t="str">
        <f>'Example 4A'!Z34</f>
        <v>-----</v>
      </c>
      <c r="AA34" s="119" t="str">
        <f>'Example 4A'!AA34</f>
        <v>-----</v>
      </c>
      <c r="AB34" s="119" t="str">
        <f>'Example 4A'!AB34</f>
        <v>-----</v>
      </c>
      <c r="AC34" s="126" t="str">
        <f>'Example 4A'!AC34</f>
        <v>-----</v>
      </c>
      <c r="AD34" s="126" t="str">
        <f>'Example 4A'!AD34</f>
        <v>-----</v>
      </c>
      <c r="AE34" s="126" t="str">
        <f>'Example 4A'!AE34</f>
        <v>-----</v>
      </c>
      <c r="AF34" s="126" t="str">
        <f>'Example 4A'!AF34</f>
        <v>-----</v>
      </c>
      <c r="AG34" s="126" t="str">
        <f>'Example 4A'!AG34</f>
        <v>-----</v>
      </c>
      <c r="AH34" s="126" t="str">
        <f>'Example 4A'!AH34</f>
        <v>-----</v>
      </c>
      <c r="AI34" s="126" t="str">
        <f>'Example 4A'!AI34</f>
        <v>-----</v>
      </c>
      <c r="AJ34" s="126" t="str">
        <f>'Example 4A'!AJ34</f>
        <v>-----</v>
      </c>
      <c r="AK34" s="126" t="str">
        <f>'Example 4A'!AK34</f>
        <v>-----</v>
      </c>
      <c r="AL34" s="126" t="str">
        <f>'Example 4A'!AL34</f>
        <v>-----</v>
      </c>
      <c r="AM34" s="126" t="str">
        <f>'Example 4A'!AM34</f>
        <v>-----</v>
      </c>
      <c r="AN34" s="126" t="str">
        <f>'Example 4A'!AN34</f>
        <v>-----</v>
      </c>
      <c r="AO34" s="126" t="str">
        <f>'Example 4A'!AO34</f>
        <v>-----</v>
      </c>
      <c r="AP34" s="126" t="str">
        <f>'Example 4A'!AP34</f>
        <v>-----</v>
      </c>
      <c r="AQ34" s="126" t="str">
        <f>'Example 4A'!AQ34</f>
        <v>-----</v>
      </c>
      <c r="AR34" s="126" t="str">
        <f>'Example 4A'!AR34</f>
        <v>-----</v>
      </c>
      <c r="AS34" s="126" t="str">
        <f>'Example 4A'!AS34</f>
        <v>-----</v>
      </c>
      <c r="AT34" s="126" t="str">
        <f>'Example 4A'!AT34</f>
        <v>-----</v>
      </c>
      <c r="AU34" s="126" t="str">
        <f>'Example 4A'!AU34</f>
        <v>-----</v>
      </c>
      <c r="AV34" s="126" t="str">
        <f>'Example 4A'!AV34</f>
        <v>-----</v>
      </c>
      <c r="AW34" s="126" t="str">
        <f>'Example 4A'!AW34</f>
        <v>-----</v>
      </c>
      <c r="AX34" s="126" t="str">
        <f>'Example 4A'!AX34</f>
        <v>-----</v>
      </c>
      <c r="AY34" s="126" t="str">
        <f>'Example 4A'!AY34</f>
        <v>-----</v>
      </c>
    </row>
    <row r="35" spans="1:51">
      <c r="A35" s="3" t="str">
        <f>'Example 4A'!A35</f>
        <v>x Tier Factor</v>
      </c>
      <c r="B35" s="4"/>
      <c r="C35" s="148" t="str">
        <f>'Example 4A'!C35</f>
        <v>-----</v>
      </c>
      <c r="D35" s="119" t="str">
        <f>'Example 4A'!D35</f>
        <v>-----</v>
      </c>
      <c r="E35" s="119" t="str">
        <f>'Example 4A'!E35</f>
        <v>-----</v>
      </c>
      <c r="F35" s="119" t="str">
        <f>'Example 4A'!F35</f>
        <v>-----</v>
      </c>
      <c r="G35" s="119" t="str">
        <f>'Example 4A'!G35</f>
        <v>-----</v>
      </c>
      <c r="H35" s="119" t="str">
        <f>'Example 4A'!H35</f>
        <v>-----</v>
      </c>
      <c r="I35" s="119" t="str">
        <f>'Example 4A'!I35</f>
        <v>-----</v>
      </c>
      <c r="J35" s="119" t="str">
        <f>'Example 4A'!J35</f>
        <v>-----</v>
      </c>
      <c r="K35" s="119" t="str">
        <f>'Example 4A'!K35</f>
        <v>-----</v>
      </c>
      <c r="L35" s="119" t="str">
        <f>'Example 4A'!L35</f>
        <v>-----</v>
      </c>
      <c r="M35" s="119" t="str">
        <f>'Example 4A'!M35</f>
        <v>-----</v>
      </c>
      <c r="N35" s="119" t="str">
        <f>'Example 4A'!N35</f>
        <v>-----</v>
      </c>
      <c r="O35" s="119" t="str">
        <f>'Example 4A'!O35</f>
        <v>-----</v>
      </c>
      <c r="P35" s="119" t="str">
        <f>'Example 4A'!P35</f>
        <v>-----</v>
      </c>
      <c r="Q35" s="119" t="str">
        <f>'Example 4A'!Q35</f>
        <v>-----</v>
      </c>
      <c r="R35" s="119" t="str">
        <f>'Example 4A'!R35</f>
        <v>-----</v>
      </c>
      <c r="S35" s="119" t="str">
        <f>'Example 4A'!S35</f>
        <v>-----</v>
      </c>
      <c r="T35" s="119" t="str">
        <f>'Example 4A'!T35</f>
        <v>-----</v>
      </c>
      <c r="U35" s="119" t="str">
        <f>'Example 4A'!U35</f>
        <v>-----</v>
      </c>
      <c r="V35" s="119" t="str">
        <f>'Example 4A'!V35</f>
        <v>-----</v>
      </c>
      <c r="W35" s="119" t="str">
        <f>'Example 4A'!W35</f>
        <v>-----</v>
      </c>
      <c r="X35" s="119" t="str">
        <f>'Example 4A'!X35</f>
        <v>-----</v>
      </c>
      <c r="Y35" s="119" t="str">
        <f>'Example 4A'!Y35</f>
        <v>-----</v>
      </c>
      <c r="Z35" s="119" t="str">
        <f>'Example 4A'!Z35</f>
        <v>-----</v>
      </c>
      <c r="AA35" s="119" t="str">
        <f>'Example 4A'!AA35</f>
        <v>-----</v>
      </c>
      <c r="AB35" s="119" t="str">
        <f>'Example 4A'!AB35</f>
        <v>-----</v>
      </c>
      <c r="AC35" s="126" t="str">
        <f>'Example 4A'!AC35</f>
        <v>-----</v>
      </c>
      <c r="AD35" s="126" t="str">
        <f>'Example 4A'!AD35</f>
        <v>-----</v>
      </c>
      <c r="AE35" s="126" t="str">
        <f>'Example 4A'!AE35</f>
        <v>-----</v>
      </c>
      <c r="AF35" s="126" t="str">
        <f>'Example 4A'!AF35</f>
        <v>-----</v>
      </c>
      <c r="AG35" s="126" t="str">
        <f>'Example 4A'!AG35</f>
        <v>-----</v>
      </c>
      <c r="AH35" s="126" t="str">
        <f>'Example 4A'!AH35</f>
        <v>-----</v>
      </c>
      <c r="AI35" s="126" t="str">
        <f>'Example 4A'!AI35</f>
        <v>-----</v>
      </c>
      <c r="AJ35" s="126" t="str">
        <f>'Example 4A'!AJ35</f>
        <v>-----</v>
      </c>
      <c r="AK35" s="126" t="str">
        <f>'Example 4A'!AK35</f>
        <v>-----</v>
      </c>
      <c r="AL35" s="126" t="str">
        <f>'Example 4A'!AL35</f>
        <v>-----</v>
      </c>
      <c r="AM35" s="126" t="str">
        <f>'Example 4A'!AM35</f>
        <v>-----</v>
      </c>
      <c r="AN35" s="126" t="str">
        <f>'Example 4A'!AN35</f>
        <v>-----</v>
      </c>
      <c r="AO35" s="126" t="str">
        <f>'Example 4A'!AO35</f>
        <v>-----</v>
      </c>
      <c r="AP35" s="126" t="str">
        <f>'Example 4A'!AP35</f>
        <v>-----</v>
      </c>
      <c r="AQ35" s="126" t="str">
        <f>'Example 4A'!AQ35</f>
        <v>-----</v>
      </c>
      <c r="AR35" s="126" t="str">
        <f>'Example 4A'!AR35</f>
        <v>-----</v>
      </c>
      <c r="AS35" s="126" t="str">
        <f>'Example 4A'!AS35</f>
        <v>-----</v>
      </c>
      <c r="AT35" s="126" t="str">
        <f>'Example 4A'!AT35</f>
        <v>-----</v>
      </c>
      <c r="AU35" s="126" t="str">
        <f>'Example 4A'!AU35</f>
        <v>-----</v>
      </c>
      <c r="AV35" s="126" t="str">
        <f>'Example 4A'!AV35</f>
        <v>-----</v>
      </c>
      <c r="AW35" s="126" t="str">
        <f>'Example 4A'!AW35</f>
        <v>-----</v>
      </c>
      <c r="AX35" s="126" t="str">
        <f>'Example 4A'!AX35</f>
        <v>-----</v>
      </c>
      <c r="AY35" s="126" t="str">
        <f>'Example 4A'!AY35</f>
        <v>-----</v>
      </c>
    </row>
    <row r="36" spans="1:51">
      <c r="A36" s="3" t="str">
        <f>'Example 4A'!A36</f>
        <v>x Class Factor</v>
      </c>
      <c r="B36" s="4"/>
      <c r="C36" s="148" t="str">
        <f>'Example 4A'!C36</f>
        <v>-----</v>
      </c>
      <c r="D36" s="119" t="str">
        <f>'Example 4A'!D36</f>
        <v>-----</v>
      </c>
      <c r="E36" s="119" t="str">
        <f>'Example 4A'!E36</f>
        <v>-----</v>
      </c>
      <c r="F36" s="119" t="str">
        <f>'Example 4A'!F36</f>
        <v>-----</v>
      </c>
      <c r="G36" s="119" t="str">
        <f>'Example 4A'!G36</f>
        <v>-----</v>
      </c>
      <c r="H36" s="119" t="str">
        <f>'Example 4A'!H36</f>
        <v>-----</v>
      </c>
      <c r="I36" s="119" t="str">
        <f>'Example 4A'!I36</f>
        <v>-----</v>
      </c>
      <c r="J36" s="119" t="str">
        <f>'Example 4A'!J36</f>
        <v>-----</v>
      </c>
      <c r="K36" s="119" t="str">
        <f>'Example 4A'!K36</f>
        <v>-----</v>
      </c>
      <c r="L36" s="119" t="str">
        <f>'Example 4A'!L36</f>
        <v>-----</v>
      </c>
      <c r="M36" s="119" t="str">
        <f>'Example 4A'!M36</f>
        <v>-----</v>
      </c>
      <c r="N36" s="119" t="str">
        <f>'Example 4A'!N36</f>
        <v>-----</v>
      </c>
      <c r="O36" s="119" t="str">
        <f>'Example 4A'!O36</f>
        <v>-----</v>
      </c>
      <c r="P36" s="119" t="str">
        <f>'Example 4A'!P36</f>
        <v>-----</v>
      </c>
      <c r="Q36" s="119" t="str">
        <f>'Example 4A'!Q36</f>
        <v>-----</v>
      </c>
      <c r="R36" s="119" t="str">
        <f>'Example 4A'!R36</f>
        <v>-----</v>
      </c>
      <c r="S36" s="119" t="str">
        <f>'Example 4A'!S36</f>
        <v>-----</v>
      </c>
      <c r="T36" s="119" t="str">
        <f>'Example 4A'!T36</f>
        <v>-----</v>
      </c>
      <c r="U36" s="119" t="str">
        <f>'Example 4A'!U36</f>
        <v>-----</v>
      </c>
      <c r="V36" s="119" t="str">
        <f>'Example 4A'!V36</f>
        <v>-----</v>
      </c>
      <c r="W36" s="119" t="str">
        <f>'Example 4A'!W36</f>
        <v>-----</v>
      </c>
      <c r="X36" s="119" t="str">
        <f>'Example 4A'!X36</f>
        <v>-----</v>
      </c>
      <c r="Y36" s="119" t="str">
        <f>'Example 4A'!Y36</f>
        <v>-----</v>
      </c>
      <c r="Z36" s="119" t="str">
        <f>'Example 4A'!Z36</f>
        <v>-----</v>
      </c>
      <c r="AA36" s="119" t="str">
        <f>'Example 4A'!AA36</f>
        <v>-----</v>
      </c>
      <c r="AB36" s="119" t="str">
        <f>'Example 4A'!AB36</f>
        <v>-----</v>
      </c>
      <c r="AC36" s="126" t="str">
        <f>'Example 4A'!AC36</f>
        <v>-----</v>
      </c>
      <c r="AD36" s="126" t="str">
        <f>'Example 4A'!AD36</f>
        <v>-----</v>
      </c>
      <c r="AE36" s="126" t="str">
        <f>'Example 4A'!AE36</f>
        <v>-----</v>
      </c>
      <c r="AF36" s="126" t="str">
        <f>'Example 4A'!AF36</f>
        <v>-----</v>
      </c>
      <c r="AG36" s="126" t="str">
        <f>'Example 4A'!AG36</f>
        <v>-----</v>
      </c>
      <c r="AH36" s="126" t="str">
        <f>'Example 4A'!AH36</f>
        <v>-----</v>
      </c>
      <c r="AI36" s="126" t="str">
        <f>'Example 4A'!AI36</f>
        <v>-----</v>
      </c>
      <c r="AJ36" s="126" t="str">
        <f>'Example 4A'!AJ36</f>
        <v>-----</v>
      </c>
      <c r="AK36" s="126" t="str">
        <f>'Example 4A'!AK36</f>
        <v>-----</v>
      </c>
      <c r="AL36" s="126" t="str">
        <f>'Example 4A'!AL36</f>
        <v>-----</v>
      </c>
      <c r="AM36" s="126" t="str">
        <f>'Example 4A'!AM36</f>
        <v>-----</v>
      </c>
      <c r="AN36" s="126" t="str">
        <f>'Example 4A'!AN36</f>
        <v>-----</v>
      </c>
      <c r="AO36" s="126" t="str">
        <f>'Example 4A'!AO36</f>
        <v>-----</v>
      </c>
      <c r="AP36" s="126" t="str">
        <f>'Example 4A'!AP36</f>
        <v>-----</v>
      </c>
      <c r="AQ36" s="126" t="str">
        <f>'Example 4A'!AQ36</f>
        <v>-----</v>
      </c>
      <c r="AR36" s="126" t="str">
        <f>'Example 4A'!AR36</f>
        <v>-----</v>
      </c>
      <c r="AS36" s="126" t="str">
        <f>'Example 4A'!AS36</f>
        <v>-----</v>
      </c>
      <c r="AT36" s="126" t="str">
        <f>'Example 4A'!AT36</f>
        <v>-----</v>
      </c>
      <c r="AU36" s="126" t="str">
        <f>'Example 4A'!AU36</f>
        <v>-----</v>
      </c>
      <c r="AV36" s="126" t="str">
        <f>'Example 4A'!AV36</f>
        <v>-----</v>
      </c>
      <c r="AW36" s="126" t="str">
        <f>'Example 4A'!AW36</f>
        <v>-----</v>
      </c>
      <c r="AX36" s="126" t="str">
        <f>'Example 4A'!AX36</f>
        <v>-----</v>
      </c>
      <c r="AY36" s="126" t="str">
        <f>'Example 4A'!AY36</f>
        <v>-----</v>
      </c>
    </row>
    <row r="37" spans="1:51">
      <c r="A37" s="3" t="str">
        <f>'Example 4A'!A37</f>
        <v>x</v>
      </c>
      <c r="B37" s="4"/>
      <c r="C37" s="148" t="str">
        <f>'Example 4A'!C37</f>
        <v>-----</v>
      </c>
      <c r="D37" s="119" t="str">
        <f>'Example 4A'!D37</f>
        <v>-----</v>
      </c>
      <c r="E37" s="119" t="str">
        <f>'Example 4A'!E37</f>
        <v>-----</v>
      </c>
      <c r="F37" s="119" t="str">
        <f>'Example 4A'!F37</f>
        <v>-----</v>
      </c>
      <c r="G37" s="119" t="str">
        <f>'Example 4A'!G37</f>
        <v>-----</v>
      </c>
      <c r="H37" s="119" t="str">
        <f>'Example 4A'!H37</f>
        <v>-----</v>
      </c>
      <c r="I37" s="119" t="str">
        <f>'Example 4A'!I37</f>
        <v>-----</v>
      </c>
      <c r="J37" s="119" t="str">
        <f>'Example 4A'!J37</f>
        <v>-----</v>
      </c>
      <c r="K37" s="119" t="str">
        <f>'Example 4A'!K37</f>
        <v>-----</v>
      </c>
      <c r="L37" s="119" t="str">
        <f>'Example 4A'!L37</f>
        <v>-----</v>
      </c>
      <c r="M37" s="119" t="str">
        <f>'Example 4A'!M37</f>
        <v>-----</v>
      </c>
      <c r="N37" s="119" t="str">
        <f>'Example 4A'!N37</f>
        <v>-----</v>
      </c>
      <c r="O37" s="119" t="str">
        <f>'Example 4A'!O37</f>
        <v>-----</v>
      </c>
      <c r="P37" s="119" t="str">
        <f>'Example 4A'!P37</f>
        <v>-----</v>
      </c>
      <c r="Q37" s="119" t="str">
        <f>'Example 4A'!Q37</f>
        <v>-----</v>
      </c>
      <c r="R37" s="119" t="str">
        <f>'Example 4A'!R37</f>
        <v>-----</v>
      </c>
      <c r="S37" s="119" t="str">
        <f>'Example 4A'!S37</f>
        <v>-----</v>
      </c>
      <c r="T37" s="119" t="str">
        <f>'Example 4A'!T37</f>
        <v>-----</v>
      </c>
      <c r="U37" s="119" t="str">
        <f>'Example 4A'!U37</f>
        <v>-----</v>
      </c>
      <c r="V37" s="119" t="str">
        <f>'Example 4A'!V37</f>
        <v>-----</v>
      </c>
      <c r="W37" s="119" t="str">
        <f>'Example 4A'!W37</f>
        <v>-----</v>
      </c>
      <c r="X37" s="119" t="str">
        <f>'Example 4A'!X37</f>
        <v>-----</v>
      </c>
      <c r="Y37" s="119" t="str">
        <f>'Example 4A'!Y37</f>
        <v>-----</v>
      </c>
      <c r="Z37" s="119" t="str">
        <f>'Example 4A'!Z37</f>
        <v>-----</v>
      </c>
      <c r="AA37" s="119" t="str">
        <f>'Example 4A'!AA37</f>
        <v>-----</v>
      </c>
      <c r="AB37" s="119" t="str">
        <f>'Example 4A'!AB37</f>
        <v>-----</v>
      </c>
      <c r="AC37" s="126" t="str">
        <f>'Example 4A'!AC37</f>
        <v>-----</v>
      </c>
      <c r="AD37" s="126" t="str">
        <f>'Example 4A'!AD37</f>
        <v>-----</v>
      </c>
      <c r="AE37" s="126" t="str">
        <f>'Example 4A'!AE37</f>
        <v>-----</v>
      </c>
      <c r="AF37" s="126" t="str">
        <f>'Example 4A'!AF37</f>
        <v>-----</v>
      </c>
      <c r="AG37" s="126" t="str">
        <f>'Example 4A'!AG37</f>
        <v>-----</v>
      </c>
      <c r="AH37" s="126" t="str">
        <f>'Example 4A'!AH37</f>
        <v>-----</v>
      </c>
      <c r="AI37" s="126" t="str">
        <f>'Example 4A'!AI37</f>
        <v>-----</v>
      </c>
      <c r="AJ37" s="126" t="str">
        <f>'Example 4A'!AJ37</f>
        <v>-----</v>
      </c>
      <c r="AK37" s="126" t="str">
        <f>'Example 4A'!AK37</f>
        <v>-----</v>
      </c>
      <c r="AL37" s="126" t="str">
        <f>'Example 4A'!AL37</f>
        <v>-----</v>
      </c>
      <c r="AM37" s="126" t="str">
        <f>'Example 4A'!AM37</f>
        <v>-----</v>
      </c>
      <c r="AN37" s="126" t="str">
        <f>'Example 4A'!AN37</f>
        <v>-----</v>
      </c>
      <c r="AO37" s="126" t="str">
        <f>'Example 4A'!AO37</f>
        <v>-----</v>
      </c>
      <c r="AP37" s="126" t="str">
        <f>'Example 4A'!AP37</f>
        <v>-----</v>
      </c>
      <c r="AQ37" s="126" t="str">
        <f>'Example 4A'!AQ37</f>
        <v>-----</v>
      </c>
      <c r="AR37" s="126" t="str">
        <f>'Example 4A'!AR37</f>
        <v>-----</v>
      </c>
      <c r="AS37" s="126" t="str">
        <f>'Example 4A'!AS37</f>
        <v>-----</v>
      </c>
      <c r="AT37" s="126" t="str">
        <f>'Example 4A'!AT37</f>
        <v>-----</v>
      </c>
      <c r="AU37" s="126" t="str">
        <f>'Example 4A'!AU37</f>
        <v>-----</v>
      </c>
      <c r="AV37" s="126" t="str">
        <f>'Example 4A'!AV37</f>
        <v>-----</v>
      </c>
      <c r="AW37" s="126" t="str">
        <f>'Example 4A'!AW37</f>
        <v>-----</v>
      </c>
      <c r="AX37" s="126" t="str">
        <f>'Example 4A'!AX37</f>
        <v>-----</v>
      </c>
      <c r="AY37" s="126" t="str">
        <f>'Example 4A'!AY37</f>
        <v>-----</v>
      </c>
    </row>
    <row r="38" spans="1:51">
      <c r="A38" s="3" t="str">
        <f>'Example 4A'!A38</f>
        <v>x</v>
      </c>
      <c r="B38" s="4"/>
      <c r="C38" s="148" t="str">
        <f>'Example 4A'!C38</f>
        <v>-----</v>
      </c>
      <c r="D38" s="119" t="str">
        <f>'Example 4A'!D38</f>
        <v>-----</v>
      </c>
      <c r="E38" s="119" t="str">
        <f>'Example 4A'!E38</f>
        <v>-----</v>
      </c>
      <c r="F38" s="119" t="str">
        <f>'Example 4A'!F38</f>
        <v>-----</v>
      </c>
      <c r="G38" s="119" t="str">
        <f>'Example 4A'!G38</f>
        <v>-----</v>
      </c>
      <c r="H38" s="119" t="str">
        <f>'Example 4A'!H38</f>
        <v>-----</v>
      </c>
      <c r="I38" s="119" t="str">
        <f>'Example 4A'!I38</f>
        <v>-----</v>
      </c>
      <c r="J38" s="119" t="str">
        <f>'Example 4A'!J38</f>
        <v>-----</v>
      </c>
      <c r="K38" s="119" t="str">
        <f>'Example 4A'!K38</f>
        <v>-----</v>
      </c>
      <c r="L38" s="119" t="str">
        <f>'Example 4A'!L38</f>
        <v>-----</v>
      </c>
      <c r="M38" s="119" t="str">
        <f>'Example 4A'!M38</f>
        <v>-----</v>
      </c>
      <c r="N38" s="119" t="str">
        <f>'Example 4A'!N38</f>
        <v>-----</v>
      </c>
      <c r="O38" s="119" t="str">
        <f>'Example 4A'!O38</f>
        <v>-----</v>
      </c>
      <c r="P38" s="119" t="str">
        <f>'Example 4A'!P38</f>
        <v>-----</v>
      </c>
      <c r="Q38" s="119" t="str">
        <f>'Example 4A'!Q38</f>
        <v>-----</v>
      </c>
      <c r="R38" s="119" t="str">
        <f>'Example 4A'!R38</f>
        <v>-----</v>
      </c>
      <c r="S38" s="119" t="str">
        <f>'Example 4A'!S38</f>
        <v>-----</v>
      </c>
      <c r="T38" s="119" t="str">
        <f>'Example 4A'!T38</f>
        <v>-----</v>
      </c>
      <c r="U38" s="119" t="str">
        <f>'Example 4A'!U38</f>
        <v>-----</v>
      </c>
      <c r="V38" s="119" t="str">
        <f>'Example 4A'!V38</f>
        <v>-----</v>
      </c>
      <c r="W38" s="119" t="str">
        <f>'Example 4A'!W38</f>
        <v>-----</v>
      </c>
      <c r="X38" s="119" t="str">
        <f>'Example 4A'!X38</f>
        <v>-----</v>
      </c>
      <c r="Y38" s="119" t="str">
        <f>'Example 4A'!Y38</f>
        <v>-----</v>
      </c>
      <c r="Z38" s="119" t="str">
        <f>'Example 4A'!Z38</f>
        <v>-----</v>
      </c>
      <c r="AA38" s="119" t="str">
        <f>'Example 4A'!AA38</f>
        <v>-----</v>
      </c>
      <c r="AB38" s="119" t="str">
        <f>'Example 4A'!AB38</f>
        <v>-----</v>
      </c>
      <c r="AC38" s="126" t="str">
        <f>'Example 4A'!AC38</f>
        <v>-----</v>
      </c>
      <c r="AD38" s="126" t="str">
        <f>'Example 4A'!AD38</f>
        <v>-----</v>
      </c>
      <c r="AE38" s="126" t="str">
        <f>'Example 4A'!AE38</f>
        <v>-----</v>
      </c>
      <c r="AF38" s="126" t="str">
        <f>'Example 4A'!AF38</f>
        <v>-----</v>
      </c>
      <c r="AG38" s="126" t="str">
        <f>'Example 4A'!AG38</f>
        <v>-----</v>
      </c>
      <c r="AH38" s="126" t="str">
        <f>'Example 4A'!AH38</f>
        <v>-----</v>
      </c>
      <c r="AI38" s="126" t="str">
        <f>'Example 4A'!AI38</f>
        <v>-----</v>
      </c>
      <c r="AJ38" s="126" t="str">
        <f>'Example 4A'!AJ38</f>
        <v>-----</v>
      </c>
      <c r="AK38" s="126" t="str">
        <f>'Example 4A'!AK38</f>
        <v>-----</v>
      </c>
      <c r="AL38" s="126" t="str">
        <f>'Example 4A'!AL38</f>
        <v>-----</v>
      </c>
      <c r="AM38" s="126" t="str">
        <f>'Example 4A'!AM38</f>
        <v>-----</v>
      </c>
      <c r="AN38" s="126" t="str">
        <f>'Example 4A'!AN38</f>
        <v>-----</v>
      </c>
      <c r="AO38" s="126" t="str">
        <f>'Example 4A'!AO38</f>
        <v>-----</v>
      </c>
      <c r="AP38" s="126" t="str">
        <f>'Example 4A'!AP38</f>
        <v>-----</v>
      </c>
      <c r="AQ38" s="126" t="str">
        <f>'Example 4A'!AQ38</f>
        <v>-----</v>
      </c>
      <c r="AR38" s="126" t="str">
        <f>'Example 4A'!AR38</f>
        <v>-----</v>
      </c>
      <c r="AS38" s="126" t="str">
        <f>'Example 4A'!AS38</f>
        <v>-----</v>
      </c>
      <c r="AT38" s="126" t="str">
        <f>'Example 4A'!AT38</f>
        <v>-----</v>
      </c>
      <c r="AU38" s="126" t="str">
        <f>'Example 4A'!AU38</f>
        <v>-----</v>
      </c>
      <c r="AV38" s="126" t="str">
        <f>'Example 4A'!AV38</f>
        <v>-----</v>
      </c>
      <c r="AW38" s="126" t="str">
        <f>'Example 4A'!AW38</f>
        <v>-----</v>
      </c>
      <c r="AX38" s="126" t="str">
        <f>'Example 4A'!AX38</f>
        <v>-----</v>
      </c>
      <c r="AY38" s="126" t="str">
        <f>'Example 4A'!AY38</f>
        <v>-----</v>
      </c>
    </row>
    <row r="39" spans="1:51">
      <c r="A39" s="3" t="str">
        <f>'Example 4A'!A39</f>
        <v>x</v>
      </c>
      <c r="B39" s="4"/>
      <c r="C39" s="148" t="str">
        <f>'Example 4A'!C39</f>
        <v>-----</v>
      </c>
      <c r="D39" s="119" t="str">
        <f>'Example 4A'!D39</f>
        <v>-----</v>
      </c>
      <c r="E39" s="119" t="str">
        <f>'Example 4A'!E39</f>
        <v>-----</v>
      </c>
      <c r="F39" s="119" t="str">
        <f>'Example 4A'!F39</f>
        <v>-----</v>
      </c>
      <c r="G39" s="119" t="str">
        <f>'Example 4A'!G39</f>
        <v>-----</v>
      </c>
      <c r="H39" s="119" t="str">
        <f>'Example 4A'!H39</f>
        <v>-----</v>
      </c>
      <c r="I39" s="119" t="str">
        <f>'Example 4A'!I39</f>
        <v>-----</v>
      </c>
      <c r="J39" s="119" t="str">
        <f>'Example 4A'!J39</f>
        <v>-----</v>
      </c>
      <c r="K39" s="119" t="str">
        <f>'Example 4A'!K39</f>
        <v>-----</v>
      </c>
      <c r="L39" s="119" t="str">
        <f>'Example 4A'!L39</f>
        <v>-----</v>
      </c>
      <c r="M39" s="119" t="str">
        <f>'Example 4A'!M39</f>
        <v>-----</v>
      </c>
      <c r="N39" s="119" t="str">
        <f>'Example 4A'!N39</f>
        <v>-----</v>
      </c>
      <c r="O39" s="119" t="str">
        <f>'Example 4A'!O39</f>
        <v>-----</v>
      </c>
      <c r="P39" s="119" t="str">
        <f>'Example 4A'!P39</f>
        <v>-----</v>
      </c>
      <c r="Q39" s="119" t="str">
        <f>'Example 4A'!Q39</f>
        <v>-----</v>
      </c>
      <c r="R39" s="119" t="str">
        <f>'Example 4A'!R39</f>
        <v>-----</v>
      </c>
      <c r="S39" s="119" t="str">
        <f>'Example 4A'!S39</f>
        <v>-----</v>
      </c>
      <c r="T39" s="119" t="str">
        <f>'Example 4A'!T39</f>
        <v>-----</v>
      </c>
      <c r="U39" s="119" t="str">
        <f>'Example 4A'!U39</f>
        <v>-----</v>
      </c>
      <c r="V39" s="119" t="str">
        <f>'Example 4A'!V39</f>
        <v>-----</v>
      </c>
      <c r="W39" s="119" t="str">
        <f>'Example 4A'!W39</f>
        <v>-----</v>
      </c>
      <c r="X39" s="119" t="str">
        <f>'Example 4A'!X39</f>
        <v>-----</v>
      </c>
      <c r="Y39" s="119" t="str">
        <f>'Example 4A'!Y39</f>
        <v>-----</v>
      </c>
      <c r="Z39" s="119" t="str">
        <f>'Example 4A'!Z39</f>
        <v>-----</v>
      </c>
      <c r="AA39" s="119" t="str">
        <f>'Example 4A'!AA39</f>
        <v>-----</v>
      </c>
      <c r="AB39" s="119" t="str">
        <f>'Example 4A'!AB39</f>
        <v>-----</v>
      </c>
      <c r="AC39" s="126" t="str">
        <f>'Example 4A'!AC39</f>
        <v>-----</v>
      </c>
      <c r="AD39" s="126" t="str">
        <f>'Example 4A'!AD39</f>
        <v>-----</v>
      </c>
      <c r="AE39" s="126" t="str">
        <f>'Example 4A'!AE39</f>
        <v>-----</v>
      </c>
      <c r="AF39" s="126" t="str">
        <f>'Example 4A'!AF39</f>
        <v>-----</v>
      </c>
      <c r="AG39" s="126" t="str">
        <f>'Example 4A'!AG39</f>
        <v>-----</v>
      </c>
      <c r="AH39" s="126" t="str">
        <f>'Example 4A'!AH39</f>
        <v>-----</v>
      </c>
      <c r="AI39" s="126" t="str">
        <f>'Example 4A'!AI39</f>
        <v>-----</v>
      </c>
      <c r="AJ39" s="126" t="str">
        <f>'Example 4A'!AJ39</f>
        <v>-----</v>
      </c>
      <c r="AK39" s="126" t="str">
        <f>'Example 4A'!AK39</f>
        <v>-----</v>
      </c>
      <c r="AL39" s="126" t="str">
        <f>'Example 4A'!AL39</f>
        <v>-----</v>
      </c>
      <c r="AM39" s="126" t="str">
        <f>'Example 4A'!AM39</f>
        <v>-----</v>
      </c>
      <c r="AN39" s="126" t="str">
        <f>'Example 4A'!AN39</f>
        <v>-----</v>
      </c>
      <c r="AO39" s="126" t="str">
        <f>'Example 4A'!AO39</f>
        <v>-----</v>
      </c>
      <c r="AP39" s="126" t="str">
        <f>'Example 4A'!AP39</f>
        <v>-----</v>
      </c>
      <c r="AQ39" s="126" t="str">
        <f>'Example 4A'!AQ39</f>
        <v>-----</v>
      </c>
      <c r="AR39" s="126" t="str">
        <f>'Example 4A'!AR39</f>
        <v>-----</v>
      </c>
      <c r="AS39" s="126" t="str">
        <f>'Example 4A'!AS39</f>
        <v>-----</v>
      </c>
      <c r="AT39" s="126" t="str">
        <f>'Example 4A'!AT39</f>
        <v>-----</v>
      </c>
      <c r="AU39" s="126" t="str">
        <f>'Example 4A'!AU39</f>
        <v>-----</v>
      </c>
      <c r="AV39" s="126" t="str">
        <f>'Example 4A'!AV39</f>
        <v>-----</v>
      </c>
      <c r="AW39" s="126" t="str">
        <f>'Example 4A'!AW39</f>
        <v>-----</v>
      </c>
      <c r="AX39" s="126" t="str">
        <f>'Example 4A'!AX39</f>
        <v>-----</v>
      </c>
      <c r="AY39" s="126" t="str">
        <f>'Example 4A'!AY39</f>
        <v>-----</v>
      </c>
    </row>
    <row r="40" spans="1:51">
      <c r="A40" s="3" t="str">
        <f>'Example 4A'!A40</f>
        <v>+ Expense Fee</v>
      </c>
      <c r="B40" s="4"/>
      <c r="C40" s="161" t="str">
        <f>ExpFeePD</f>
        <v>enter</v>
      </c>
      <c r="D40" s="119" t="str">
        <f t="shared" ref="D40:AY40" si="10">ExpFeePD</f>
        <v>enter</v>
      </c>
      <c r="E40" s="119" t="str">
        <f t="shared" si="10"/>
        <v>enter</v>
      </c>
      <c r="F40" s="119" t="str">
        <f t="shared" si="10"/>
        <v>enter</v>
      </c>
      <c r="G40" s="119" t="str">
        <f t="shared" si="10"/>
        <v>enter</v>
      </c>
      <c r="H40" s="119" t="str">
        <f t="shared" si="10"/>
        <v>enter</v>
      </c>
      <c r="I40" s="119" t="str">
        <f t="shared" si="10"/>
        <v>enter</v>
      </c>
      <c r="J40" s="119" t="str">
        <f t="shared" si="10"/>
        <v>enter</v>
      </c>
      <c r="K40" s="119" t="str">
        <f t="shared" si="10"/>
        <v>enter</v>
      </c>
      <c r="L40" s="119" t="str">
        <f t="shared" si="10"/>
        <v>enter</v>
      </c>
      <c r="M40" s="119" t="str">
        <f t="shared" si="10"/>
        <v>enter</v>
      </c>
      <c r="N40" s="119" t="str">
        <f t="shared" si="10"/>
        <v>enter</v>
      </c>
      <c r="O40" s="119" t="str">
        <f t="shared" si="10"/>
        <v>enter</v>
      </c>
      <c r="P40" s="119" t="str">
        <f t="shared" si="10"/>
        <v>enter</v>
      </c>
      <c r="Q40" s="119" t="str">
        <f t="shared" si="10"/>
        <v>enter</v>
      </c>
      <c r="R40" s="119" t="str">
        <f t="shared" si="10"/>
        <v>enter</v>
      </c>
      <c r="S40" s="119" t="str">
        <f t="shared" si="10"/>
        <v>enter</v>
      </c>
      <c r="T40" s="119" t="str">
        <f t="shared" si="10"/>
        <v>enter</v>
      </c>
      <c r="U40" s="119" t="str">
        <f t="shared" si="10"/>
        <v>enter</v>
      </c>
      <c r="V40" s="119" t="str">
        <f t="shared" si="10"/>
        <v>enter</v>
      </c>
      <c r="W40" s="119" t="str">
        <f t="shared" si="10"/>
        <v>enter</v>
      </c>
      <c r="X40" s="119" t="str">
        <f t="shared" si="10"/>
        <v>enter</v>
      </c>
      <c r="Y40" s="119" t="str">
        <f t="shared" si="10"/>
        <v>enter</v>
      </c>
      <c r="Z40" s="119" t="str">
        <f t="shared" si="10"/>
        <v>enter</v>
      </c>
      <c r="AA40" s="119" t="str">
        <f t="shared" si="10"/>
        <v>enter</v>
      </c>
      <c r="AB40" s="119" t="str">
        <f t="shared" si="10"/>
        <v>enter</v>
      </c>
      <c r="AC40" s="126" t="str">
        <f t="shared" si="10"/>
        <v>enter</v>
      </c>
      <c r="AD40" s="126" t="str">
        <f t="shared" si="10"/>
        <v>enter</v>
      </c>
      <c r="AE40" s="126" t="str">
        <f t="shared" si="10"/>
        <v>enter</v>
      </c>
      <c r="AF40" s="126" t="str">
        <f t="shared" si="10"/>
        <v>enter</v>
      </c>
      <c r="AG40" s="126" t="str">
        <f t="shared" si="10"/>
        <v>enter</v>
      </c>
      <c r="AH40" s="126" t="str">
        <f t="shared" si="10"/>
        <v>enter</v>
      </c>
      <c r="AI40" s="126" t="str">
        <f t="shared" si="10"/>
        <v>enter</v>
      </c>
      <c r="AJ40" s="126" t="str">
        <f t="shared" si="10"/>
        <v>enter</v>
      </c>
      <c r="AK40" s="126" t="str">
        <f t="shared" si="10"/>
        <v>enter</v>
      </c>
      <c r="AL40" s="126" t="str">
        <f t="shared" si="10"/>
        <v>enter</v>
      </c>
      <c r="AM40" s="126" t="str">
        <f t="shared" si="10"/>
        <v>enter</v>
      </c>
      <c r="AN40" s="126" t="str">
        <f t="shared" si="10"/>
        <v>enter</v>
      </c>
      <c r="AO40" s="126" t="str">
        <f t="shared" si="10"/>
        <v>enter</v>
      </c>
      <c r="AP40" s="126" t="str">
        <f t="shared" si="10"/>
        <v>enter</v>
      </c>
      <c r="AQ40" s="126" t="str">
        <f t="shared" si="10"/>
        <v>enter</v>
      </c>
      <c r="AR40" s="126" t="str">
        <f t="shared" si="10"/>
        <v>enter</v>
      </c>
      <c r="AS40" s="126" t="str">
        <f t="shared" si="10"/>
        <v>enter</v>
      </c>
      <c r="AT40" s="126" t="str">
        <f t="shared" si="10"/>
        <v>enter</v>
      </c>
      <c r="AU40" s="126" t="str">
        <f t="shared" si="10"/>
        <v>enter</v>
      </c>
      <c r="AV40" s="126" t="str">
        <f t="shared" si="10"/>
        <v>enter</v>
      </c>
      <c r="AW40" s="126" t="str">
        <f t="shared" si="10"/>
        <v>enter</v>
      </c>
      <c r="AX40" s="126" t="str">
        <f t="shared" si="10"/>
        <v>enter</v>
      </c>
      <c r="AY40" s="126" t="str">
        <f t="shared" si="10"/>
        <v>enter</v>
      </c>
    </row>
    <row r="41" spans="1:51">
      <c r="A41" s="3" t="str">
        <f>'Example 4A'!A41</f>
        <v>x</v>
      </c>
      <c r="B41" s="4"/>
      <c r="C41" s="148" t="str">
        <f>'Example 4A'!C41</f>
        <v>-----</v>
      </c>
      <c r="D41" s="119" t="str">
        <f t="shared" ref="D41:AC41" si="11">C41</f>
        <v>-----</v>
      </c>
      <c r="E41" s="119" t="str">
        <f t="shared" si="11"/>
        <v>-----</v>
      </c>
      <c r="F41" s="119" t="str">
        <f t="shared" si="11"/>
        <v>-----</v>
      </c>
      <c r="G41" s="119" t="str">
        <f t="shared" si="11"/>
        <v>-----</v>
      </c>
      <c r="H41" s="119" t="str">
        <f t="shared" si="11"/>
        <v>-----</v>
      </c>
      <c r="I41" s="119" t="str">
        <f t="shared" si="11"/>
        <v>-----</v>
      </c>
      <c r="J41" s="119" t="str">
        <f t="shared" si="11"/>
        <v>-----</v>
      </c>
      <c r="K41" s="119" t="str">
        <f t="shared" si="11"/>
        <v>-----</v>
      </c>
      <c r="L41" s="119" t="str">
        <f t="shared" si="11"/>
        <v>-----</v>
      </c>
      <c r="M41" s="119" t="str">
        <f t="shared" si="11"/>
        <v>-----</v>
      </c>
      <c r="N41" s="119" t="str">
        <f t="shared" si="11"/>
        <v>-----</v>
      </c>
      <c r="O41" s="119" t="str">
        <f t="shared" si="11"/>
        <v>-----</v>
      </c>
      <c r="P41" s="119" t="str">
        <f t="shared" si="11"/>
        <v>-----</v>
      </c>
      <c r="Q41" s="119" t="str">
        <f t="shared" si="11"/>
        <v>-----</v>
      </c>
      <c r="R41" s="119" t="str">
        <f t="shared" si="11"/>
        <v>-----</v>
      </c>
      <c r="S41" s="119" t="str">
        <f t="shared" si="11"/>
        <v>-----</v>
      </c>
      <c r="T41" s="119" t="str">
        <f t="shared" si="11"/>
        <v>-----</v>
      </c>
      <c r="U41" s="119" t="str">
        <f t="shared" si="11"/>
        <v>-----</v>
      </c>
      <c r="V41" s="119" t="str">
        <f t="shared" si="11"/>
        <v>-----</v>
      </c>
      <c r="W41" s="119" t="str">
        <f t="shared" si="11"/>
        <v>-----</v>
      </c>
      <c r="X41" s="119" t="str">
        <f t="shared" si="11"/>
        <v>-----</v>
      </c>
      <c r="Y41" s="119" t="str">
        <f t="shared" si="11"/>
        <v>-----</v>
      </c>
      <c r="Z41" s="119" t="str">
        <f t="shared" si="11"/>
        <v>-----</v>
      </c>
      <c r="AA41" s="119" t="str">
        <f t="shared" si="11"/>
        <v>-----</v>
      </c>
      <c r="AB41" s="119" t="str">
        <f t="shared" si="11"/>
        <v>-----</v>
      </c>
      <c r="AC41" s="126" t="str">
        <f t="shared" si="11"/>
        <v>-----</v>
      </c>
      <c r="AD41" s="126" t="str">
        <f t="shared" ref="AD41:AY41" si="12">AC41</f>
        <v>-----</v>
      </c>
      <c r="AE41" s="126" t="str">
        <f t="shared" si="12"/>
        <v>-----</v>
      </c>
      <c r="AF41" s="126" t="str">
        <f t="shared" si="12"/>
        <v>-----</v>
      </c>
      <c r="AG41" s="126" t="str">
        <f t="shared" si="12"/>
        <v>-----</v>
      </c>
      <c r="AH41" s="126" t="str">
        <f t="shared" si="12"/>
        <v>-----</v>
      </c>
      <c r="AI41" s="126" t="str">
        <f t="shared" si="12"/>
        <v>-----</v>
      </c>
      <c r="AJ41" s="126" t="str">
        <f t="shared" si="12"/>
        <v>-----</v>
      </c>
      <c r="AK41" s="126" t="str">
        <f t="shared" si="12"/>
        <v>-----</v>
      </c>
      <c r="AL41" s="126" t="str">
        <f t="shared" si="12"/>
        <v>-----</v>
      </c>
      <c r="AM41" s="126" t="str">
        <f t="shared" si="12"/>
        <v>-----</v>
      </c>
      <c r="AN41" s="126" t="str">
        <f t="shared" si="12"/>
        <v>-----</v>
      </c>
      <c r="AO41" s="126" t="str">
        <f t="shared" si="12"/>
        <v>-----</v>
      </c>
      <c r="AP41" s="126" t="str">
        <f t="shared" si="12"/>
        <v>-----</v>
      </c>
      <c r="AQ41" s="126" t="str">
        <f t="shared" si="12"/>
        <v>-----</v>
      </c>
      <c r="AR41" s="126" t="str">
        <f t="shared" si="12"/>
        <v>-----</v>
      </c>
      <c r="AS41" s="126" t="str">
        <f t="shared" si="12"/>
        <v>-----</v>
      </c>
      <c r="AT41" s="126" t="str">
        <f t="shared" si="12"/>
        <v>-----</v>
      </c>
      <c r="AU41" s="126" t="str">
        <f t="shared" si="12"/>
        <v>-----</v>
      </c>
      <c r="AV41" s="126" t="str">
        <f t="shared" si="12"/>
        <v>-----</v>
      </c>
      <c r="AW41" s="126" t="str">
        <f t="shared" si="12"/>
        <v>-----</v>
      </c>
      <c r="AX41" s="126" t="str">
        <f t="shared" si="12"/>
        <v>-----</v>
      </c>
      <c r="AY41" s="126" t="str">
        <f t="shared" si="12"/>
        <v>-----</v>
      </c>
    </row>
    <row r="42" spans="1:51" ht="16.2" thickBot="1">
      <c r="A42" s="11" t="str">
        <f>'Example 4A'!A42</f>
        <v>= Prop. Damage Rate</v>
      </c>
      <c r="B42" s="12"/>
      <c r="C42" s="149" t="e">
        <f>PRODUCT(PRODUCT(C33:C39)+C40,C41)</f>
        <v>#VALUE!</v>
      </c>
      <c r="D42" s="75" t="e">
        <f t="shared" ref="D42:AC42" si="13">PRODUCT(PRODUCT(D33:D39)+D40,D41)</f>
        <v>#VALUE!</v>
      </c>
      <c r="E42" s="75" t="e">
        <f t="shared" si="13"/>
        <v>#VALUE!</v>
      </c>
      <c r="F42" s="75" t="e">
        <f t="shared" si="13"/>
        <v>#VALUE!</v>
      </c>
      <c r="G42" s="75" t="e">
        <f t="shared" si="13"/>
        <v>#VALUE!</v>
      </c>
      <c r="H42" s="75" t="e">
        <f t="shared" si="13"/>
        <v>#VALUE!</v>
      </c>
      <c r="I42" s="75" t="e">
        <f t="shared" si="13"/>
        <v>#VALUE!</v>
      </c>
      <c r="J42" s="75" t="e">
        <f t="shared" si="13"/>
        <v>#VALUE!</v>
      </c>
      <c r="K42" s="75" t="e">
        <f t="shared" si="13"/>
        <v>#VALUE!</v>
      </c>
      <c r="L42" s="75" t="e">
        <f t="shared" si="13"/>
        <v>#VALUE!</v>
      </c>
      <c r="M42" s="75" t="e">
        <f t="shared" si="13"/>
        <v>#VALUE!</v>
      </c>
      <c r="N42" s="75" t="e">
        <f t="shared" si="13"/>
        <v>#VALUE!</v>
      </c>
      <c r="O42" s="75" t="e">
        <f t="shared" si="13"/>
        <v>#VALUE!</v>
      </c>
      <c r="P42" s="75" t="e">
        <f t="shared" si="13"/>
        <v>#VALUE!</v>
      </c>
      <c r="Q42" s="75" t="e">
        <f t="shared" si="13"/>
        <v>#VALUE!</v>
      </c>
      <c r="R42" s="75" t="e">
        <f t="shared" si="13"/>
        <v>#VALUE!</v>
      </c>
      <c r="S42" s="75" t="e">
        <f t="shared" si="13"/>
        <v>#VALUE!</v>
      </c>
      <c r="T42" s="75" t="e">
        <f t="shared" si="13"/>
        <v>#VALUE!</v>
      </c>
      <c r="U42" s="75" t="e">
        <f t="shared" si="13"/>
        <v>#VALUE!</v>
      </c>
      <c r="V42" s="75" t="e">
        <f t="shared" si="13"/>
        <v>#VALUE!</v>
      </c>
      <c r="W42" s="75" t="e">
        <f t="shared" si="13"/>
        <v>#VALUE!</v>
      </c>
      <c r="X42" s="75" t="e">
        <f t="shared" si="13"/>
        <v>#VALUE!</v>
      </c>
      <c r="Y42" s="75" t="e">
        <f t="shared" si="13"/>
        <v>#VALUE!</v>
      </c>
      <c r="Z42" s="75" t="e">
        <f t="shared" si="13"/>
        <v>#VALUE!</v>
      </c>
      <c r="AA42" s="75" t="e">
        <f t="shared" si="13"/>
        <v>#VALUE!</v>
      </c>
      <c r="AB42" s="75" t="e">
        <f t="shared" si="13"/>
        <v>#VALUE!</v>
      </c>
      <c r="AC42" s="127" t="e">
        <f t="shared" si="13"/>
        <v>#VALUE!</v>
      </c>
      <c r="AD42" s="127" t="e">
        <f t="shared" ref="AD42:AY42" si="14">PRODUCT(PRODUCT(AD33:AD39)+AD40,AD41)</f>
        <v>#VALUE!</v>
      </c>
      <c r="AE42" s="127" t="e">
        <f t="shared" si="14"/>
        <v>#VALUE!</v>
      </c>
      <c r="AF42" s="127" t="e">
        <f t="shared" si="14"/>
        <v>#VALUE!</v>
      </c>
      <c r="AG42" s="127" t="e">
        <f t="shared" si="14"/>
        <v>#VALUE!</v>
      </c>
      <c r="AH42" s="127" t="e">
        <f t="shared" si="14"/>
        <v>#VALUE!</v>
      </c>
      <c r="AI42" s="127" t="e">
        <f t="shared" si="14"/>
        <v>#VALUE!</v>
      </c>
      <c r="AJ42" s="127" t="e">
        <f t="shared" si="14"/>
        <v>#VALUE!</v>
      </c>
      <c r="AK42" s="127" t="e">
        <f t="shared" si="14"/>
        <v>#VALUE!</v>
      </c>
      <c r="AL42" s="127" t="e">
        <f t="shared" si="14"/>
        <v>#VALUE!</v>
      </c>
      <c r="AM42" s="127" t="e">
        <f t="shared" si="14"/>
        <v>#VALUE!</v>
      </c>
      <c r="AN42" s="127" t="e">
        <f t="shared" si="14"/>
        <v>#VALUE!</v>
      </c>
      <c r="AO42" s="127" t="e">
        <f t="shared" si="14"/>
        <v>#VALUE!</v>
      </c>
      <c r="AP42" s="127" t="e">
        <f t="shared" si="14"/>
        <v>#VALUE!</v>
      </c>
      <c r="AQ42" s="127" t="e">
        <f t="shared" si="14"/>
        <v>#VALUE!</v>
      </c>
      <c r="AR42" s="127" t="e">
        <f t="shared" si="14"/>
        <v>#VALUE!</v>
      </c>
      <c r="AS42" s="127" t="e">
        <f t="shared" si="14"/>
        <v>#VALUE!</v>
      </c>
      <c r="AT42" s="127" t="e">
        <f t="shared" si="14"/>
        <v>#VALUE!</v>
      </c>
      <c r="AU42" s="127" t="e">
        <f t="shared" si="14"/>
        <v>#VALUE!</v>
      </c>
      <c r="AV42" s="127" t="e">
        <f t="shared" si="14"/>
        <v>#VALUE!</v>
      </c>
      <c r="AW42" s="127" t="e">
        <f t="shared" si="14"/>
        <v>#VALUE!</v>
      </c>
      <c r="AX42" s="127" t="e">
        <f t="shared" si="14"/>
        <v>#VALUE!</v>
      </c>
      <c r="AY42" s="127" t="e">
        <f t="shared" si="14"/>
        <v>#VALUE!</v>
      </c>
    </row>
    <row r="43" spans="1:51" ht="16.2" thickTop="1">
      <c r="A43" s="52" t="str">
        <f>'Example 4A'!A43</f>
        <v/>
      </c>
      <c r="B43" s="6"/>
      <c r="C43" s="73" t="str">
        <f>"BaseRatePIPU_" &amp; TEXT(C$17,"00")</f>
        <v>BaseRatePIPU_101</v>
      </c>
      <c r="D43" s="73" t="str">
        <f t="shared" ref="D43:AY43" si="15">"BaseRatePIPU_" &amp; TEXT(D$17,"00")</f>
        <v>BaseRatePIPU_102</v>
      </c>
      <c r="E43" s="73" t="str">
        <f t="shared" si="15"/>
        <v>BaseRatePIPU_103</v>
      </c>
      <c r="F43" s="73" t="str">
        <f t="shared" si="15"/>
        <v>BaseRatePIPU_104</v>
      </c>
      <c r="G43" s="73" t="str">
        <f t="shared" si="15"/>
        <v>BaseRatePIPU_105</v>
      </c>
      <c r="H43" s="73" t="str">
        <f t="shared" si="15"/>
        <v>BaseRatePIPU_106</v>
      </c>
      <c r="I43" s="73" t="str">
        <f t="shared" si="15"/>
        <v>BaseRatePIPU_107</v>
      </c>
      <c r="J43" s="73" t="str">
        <f t="shared" si="15"/>
        <v>BaseRatePIPU_108</v>
      </c>
      <c r="K43" s="73" t="str">
        <f t="shared" si="15"/>
        <v>BaseRatePIPU_109</v>
      </c>
      <c r="L43" s="73" t="str">
        <f t="shared" si="15"/>
        <v>BaseRatePIPU_110</v>
      </c>
      <c r="M43" s="73" t="str">
        <f t="shared" si="15"/>
        <v>BaseRatePIPU_111</v>
      </c>
      <c r="N43" s="73" t="str">
        <f t="shared" si="15"/>
        <v>BaseRatePIPU_112</v>
      </c>
      <c r="O43" s="73" t="str">
        <f t="shared" si="15"/>
        <v>BaseRatePIPU_113</v>
      </c>
      <c r="P43" s="73" t="str">
        <f t="shared" si="15"/>
        <v>BaseRatePIPU_114</v>
      </c>
      <c r="Q43" s="73" t="str">
        <f t="shared" si="15"/>
        <v>BaseRatePIPU_115</v>
      </c>
      <c r="R43" s="73" t="str">
        <f t="shared" si="15"/>
        <v>BaseRatePIPU_116</v>
      </c>
      <c r="S43" s="73" t="str">
        <f t="shared" si="15"/>
        <v>BaseRatePIPU_117</v>
      </c>
      <c r="T43" s="73" t="str">
        <f t="shared" si="15"/>
        <v>BaseRatePIPU_118</v>
      </c>
      <c r="U43" s="73" t="str">
        <f t="shared" si="15"/>
        <v>BaseRatePIPU_119</v>
      </c>
      <c r="V43" s="73" t="str">
        <f t="shared" si="15"/>
        <v>BaseRatePIPU_120</v>
      </c>
      <c r="W43" s="73" t="str">
        <f t="shared" si="15"/>
        <v>BaseRatePIPU_121</v>
      </c>
      <c r="X43" s="73" t="str">
        <f t="shared" si="15"/>
        <v>BaseRatePIPU_122</v>
      </c>
      <c r="Y43" s="73" t="str">
        <f t="shared" si="15"/>
        <v>BaseRatePIPU_123</v>
      </c>
      <c r="Z43" s="73" t="str">
        <f t="shared" si="15"/>
        <v>BaseRatePIPU_124</v>
      </c>
      <c r="AA43" s="73" t="str">
        <f t="shared" si="15"/>
        <v>BaseRatePIPU_125</v>
      </c>
      <c r="AB43" s="73" t="str">
        <f t="shared" si="15"/>
        <v>BaseRatePIPU_126</v>
      </c>
      <c r="AC43" s="134" t="str">
        <f t="shared" si="15"/>
        <v>BaseRatePIPU_127</v>
      </c>
      <c r="AD43" s="134" t="str">
        <f t="shared" si="15"/>
        <v>BaseRatePIPU_128</v>
      </c>
      <c r="AE43" s="134" t="str">
        <f t="shared" si="15"/>
        <v>BaseRatePIPU_129</v>
      </c>
      <c r="AF43" s="134" t="str">
        <f t="shared" si="15"/>
        <v>BaseRatePIPU_130</v>
      </c>
      <c r="AG43" s="134" t="str">
        <f t="shared" si="15"/>
        <v>BaseRatePIPU_131</v>
      </c>
      <c r="AH43" s="134" t="str">
        <f t="shared" si="15"/>
        <v>BaseRatePIPU_132</v>
      </c>
      <c r="AI43" s="134" t="str">
        <f t="shared" si="15"/>
        <v>BaseRatePIPU_133</v>
      </c>
      <c r="AJ43" s="134" t="str">
        <f t="shared" si="15"/>
        <v>BaseRatePIPU_134</v>
      </c>
      <c r="AK43" s="134" t="str">
        <f t="shared" si="15"/>
        <v>BaseRatePIPU_135</v>
      </c>
      <c r="AL43" s="134" t="str">
        <f t="shared" si="15"/>
        <v>BaseRatePIPU_136</v>
      </c>
      <c r="AM43" s="134" t="str">
        <f t="shared" si="15"/>
        <v>BaseRatePIPU_137</v>
      </c>
      <c r="AN43" s="134" t="str">
        <f t="shared" si="15"/>
        <v>BaseRatePIPU_138</v>
      </c>
      <c r="AO43" s="134" t="str">
        <f t="shared" si="15"/>
        <v>BaseRatePIPU_139</v>
      </c>
      <c r="AP43" s="134" t="str">
        <f t="shared" si="15"/>
        <v>BaseRatePIPU_140</v>
      </c>
      <c r="AQ43" s="134" t="str">
        <f t="shared" si="15"/>
        <v>BaseRatePIPU_141</v>
      </c>
      <c r="AR43" s="134" t="str">
        <f t="shared" si="15"/>
        <v>BaseRatePIPU_142</v>
      </c>
      <c r="AS43" s="134" t="str">
        <f t="shared" si="15"/>
        <v>BaseRatePIPU_143</v>
      </c>
      <c r="AT43" s="134" t="str">
        <f t="shared" si="15"/>
        <v>BaseRatePIPU_144</v>
      </c>
      <c r="AU43" s="134" t="str">
        <f t="shared" si="15"/>
        <v>BaseRatePIPU_145</v>
      </c>
      <c r="AV43" s="134" t="str">
        <f t="shared" si="15"/>
        <v>BaseRatePIPU_146</v>
      </c>
      <c r="AW43" s="134" t="str">
        <f t="shared" si="15"/>
        <v>BaseRatePIPU_147</v>
      </c>
      <c r="AX43" s="134" t="str">
        <f t="shared" si="15"/>
        <v>BaseRatePIPU_148</v>
      </c>
      <c r="AY43" s="134" t="str">
        <f t="shared" si="15"/>
        <v>BaseRatePIPU_149</v>
      </c>
    </row>
    <row r="44" spans="1:51">
      <c r="A44" s="21" t="s">
        <v>197</v>
      </c>
      <c r="B44" s="4"/>
      <c r="C44" s="162" t="str">
        <f>'Example 1B'!C44</f>
        <v xml:space="preserve">enter   </v>
      </c>
      <c r="D44" s="162" t="str">
        <f>'Example 1B'!D44</f>
        <v xml:space="preserve">enter   </v>
      </c>
      <c r="E44" s="162" t="str">
        <f>'Example 1B'!E44</f>
        <v xml:space="preserve">enter   </v>
      </c>
      <c r="F44" s="162" t="str">
        <f>'Example 1B'!F44</f>
        <v xml:space="preserve">enter   </v>
      </c>
      <c r="G44" s="162" t="str">
        <f>'Example 1B'!G44</f>
        <v xml:space="preserve">enter   </v>
      </c>
      <c r="H44" s="162" t="str">
        <f>'Example 1B'!H44</f>
        <v xml:space="preserve">enter   </v>
      </c>
      <c r="I44" s="162" t="str">
        <f>'Example 1B'!I44</f>
        <v xml:space="preserve">enter   </v>
      </c>
      <c r="J44" s="162" t="str">
        <f>'Example 1B'!J44</f>
        <v xml:space="preserve">enter   </v>
      </c>
      <c r="K44" s="162" t="str">
        <f>'Example 1B'!K44</f>
        <v xml:space="preserve">enter   </v>
      </c>
      <c r="L44" s="162" t="str">
        <f>'Example 1B'!L44</f>
        <v xml:space="preserve">enter   </v>
      </c>
      <c r="M44" s="162" t="str">
        <f>'Example 1B'!M44</f>
        <v xml:space="preserve">enter   </v>
      </c>
      <c r="N44" s="162" t="str">
        <f>'Example 1B'!N44</f>
        <v xml:space="preserve">enter   </v>
      </c>
      <c r="O44" s="162" t="str">
        <f>'Example 1B'!O44</f>
        <v xml:space="preserve">enter   </v>
      </c>
      <c r="P44" s="162" t="str">
        <f>'Example 1B'!P44</f>
        <v xml:space="preserve">enter   </v>
      </c>
      <c r="Q44" s="162" t="str">
        <f>'Example 1B'!Q44</f>
        <v xml:space="preserve">enter   </v>
      </c>
      <c r="R44" s="162" t="str">
        <f>'Example 1B'!R44</f>
        <v xml:space="preserve">enter   </v>
      </c>
      <c r="S44" s="162" t="str">
        <f>'Example 1B'!S44</f>
        <v xml:space="preserve">enter   </v>
      </c>
      <c r="T44" s="162" t="str">
        <f>'Example 1B'!T44</f>
        <v xml:space="preserve">enter   </v>
      </c>
      <c r="U44" s="162" t="str">
        <f>'Example 1B'!U44</f>
        <v xml:space="preserve">enter   </v>
      </c>
      <c r="V44" s="162" t="str">
        <f>'Example 1B'!V44</f>
        <v xml:space="preserve">enter   </v>
      </c>
      <c r="W44" s="162" t="str">
        <f>'Example 1B'!W44</f>
        <v xml:space="preserve">enter   </v>
      </c>
      <c r="X44" s="162" t="str">
        <f>'Example 1B'!X44</f>
        <v xml:space="preserve">enter   </v>
      </c>
      <c r="Y44" s="162" t="str">
        <f>'Example 1B'!Y44</f>
        <v xml:space="preserve">enter   </v>
      </c>
      <c r="Z44" s="162" t="str">
        <f>'Example 1B'!Z44</f>
        <v xml:space="preserve">enter   </v>
      </c>
      <c r="AA44" s="162" t="str">
        <f>'Example 1B'!AA44</f>
        <v xml:space="preserve">enter   </v>
      </c>
      <c r="AB44" s="162" t="str">
        <f>'Example 1B'!AB44</f>
        <v xml:space="preserve">enter   </v>
      </c>
      <c r="AC44" s="162" t="str">
        <f>'Example 1B'!AC44</f>
        <v xml:space="preserve">enter   </v>
      </c>
      <c r="AD44" s="162" t="str">
        <f>'Example 1B'!AD44</f>
        <v xml:space="preserve">enter   </v>
      </c>
      <c r="AE44" s="162" t="str">
        <f>'Example 1B'!AE44</f>
        <v xml:space="preserve">enter   </v>
      </c>
      <c r="AF44" s="162" t="str">
        <f>'Example 1B'!AF44</f>
        <v xml:space="preserve">enter   </v>
      </c>
      <c r="AG44" s="162" t="str">
        <f>'Example 1B'!AG44</f>
        <v xml:space="preserve">enter   </v>
      </c>
      <c r="AH44" s="162" t="str">
        <f>'Example 1B'!AH44</f>
        <v xml:space="preserve">enter   </v>
      </c>
      <c r="AI44" s="162" t="str">
        <f>'Example 1B'!AI44</f>
        <v xml:space="preserve">enter   </v>
      </c>
      <c r="AJ44" s="162" t="str">
        <f>'Example 1B'!AJ44</f>
        <v xml:space="preserve">enter   </v>
      </c>
      <c r="AK44" s="162" t="str">
        <f>'Example 1B'!AK44</f>
        <v xml:space="preserve">enter   </v>
      </c>
      <c r="AL44" s="162" t="str">
        <f>'Example 1B'!AL44</f>
        <v xml:space="preserve">enter   </v>
      </c>
      <c r="AM44" s="162" t="str">
        <f>'Example 1B'!AM44</f>
        <v xml:space="preserve">enter   </v>
      </c>
      <c r="AN44" s="162" t="str">
        <f>'Example 1B'!AN44</f>
        <v xml:space="preserve">enter   </v>
      </c>
      <c r="AO44" s="162" t="str">
        <f>'Example 1B'!AO44</f>
        <v xml:space="preserve">enter   </v>
      </c>
      <c r="AP44" s="162" t="str">
        <f>'Example 1B'!AP44</f>
        <v xml:space="preserve">enter   </v>
      </c>
      <c r="AQ44" s="162" t="str">
        <f>'Example 1B'!AQ44</f>
        <v xml:space="preserve">enter   </v>
      </c>
      <c r="AR44" s="162" t="str">
        <f>'Example 1B'!AR44</f>
        <v xml:space="preserve">enter   </v>
      </c>
      <c r="AS44" s="162" t="str">
        <f>'Example 1B'!AS44</f>
        <v xml:space="preserve">enter   </v>
      </c>
      <c r="AT44" s="162" t="str">
        <f>'Example 1B'!AT44</f>
        <v xml:space="preserve">enter   </v>
      </c>
      <c r="AU44" s="162" t="str">
        <f>'Example 1B'!AU44</f>
        <v xml:space="preserve">enter   </v>
      </c>
      <c r="AV44" s="162" t="str">
        <f>'Example 1B'!AV44</f>
        <v xml:space="preserve">enter   </v>
      </c>
      <c r="AW44" s="162" t="str">
        <f>'Example 1B'!AW44</f>
        <v xml:space="preserve">enter   </v>
      </c>
      <c r="AX44" s="162" t="str">
        <f>'Example 1B'!AX44</f>
        <v xml:space="preserve">enter   </v>
      </c>
      <c r="AY44" s="162" t="str">
        <f>'Example 1B'!AY44</f>
        <v xml:space="preserve">enter   </v>
      </c>
    </row>
    <row r="45" spans="1:51">
      <c r="A45" s="3" t="str">
        <f>'Example 4A'!A45</f>
        <v>x Increased Limits Factor</v>
      </c>
      <c r="B45" s="4"/>
      <c r="C45" s="148" t="str">
        <f>'Example 4A'!C45</f>
        <v>-----</v>
      </c>
      <c r="D45" s="119" t="str">
        <f>'Example 4A'!D45</f>
        <v>-----</v>
      </c>
      <c r="E45" s="119" t="str">
        <f>'Example 4A'!E45</f>
        <v>-----</v>
      </c>
      <c r="F45" s="119" t="str">
        <f>'Example 4A'!F45</f>
        <v>-----</v>
      </c>
      <c r="G45" s="119" t="str">
        <f>'Example 4A'!G45</f>
        <v>-----</v>
      </c>
      <c r="H45" s="119" t="str">
        <f>'Example 4A'!H45</f>
        <v>-----</v>
      </c>
      <c r="I45" s="119" t="str">
        <f>'Example 4A'!I45</f>
        <v>-----</v>
      </c>
      <c r="J45" s="119" t="str">
        <f>'Example 4A'!J45</f>
        <v>-----</v>
      </c>
      <c r="K45" s="119" t="str">
        <f>'Example 4A'!K45</f>
        <v>-----</v>
      </c>
      <c r="L45" s="119" t="str">
        <f>'Example 4A'!L45</f>
        <v>-----</v>
      </c>
      <c r="M45" s="119" t="str">
        <f>'Example 4A'!M45</f>
        <v>-----</v>
      </c>
      <c r="N45" s="119" t="str">
        <f>'Example 4A'!N45</f>
        <v>-----</v>
      </c>
      <c r="O45" s="119" t="str">
        <f>'Example 4A'!O45</f>
        <v>-----</v>
      </c>
      <c r="P45" s="119" t="str">
        <f>'Example 4A'!P45</f>
        <v>-----</v>
      </c>
      <c r="Q45" s="119" t="str">
        <f>'Example 4A'!Q45</f>
        <v>-----</v>
      </c>
      <c r="R45" s="119" t="str">
        <f>'Example 4A'!R45</f>
        <v>-----</v>
      </c>
      <c r="S45" s="119" t="str">
        <f>'Example 4A'!S45</f>
        <v>-----</v>
      </c>
      <c r="T45" s="119" t="str">
        <f>'Example 4A'!T45</f>
        <v>-----</v>
      </c>
      <c r="U45" s="119" t="str">
        <f>'Example 4A'!U45</f>
        <v>-----</v>
      </c>
      <c r="V45" s="119" t="str">
        <f>'Example 4A'!V45</f>
        <v>-----</v>
      </c>
      <c r="W45" s="119" t="str">
        <f>'Example 4A'!W45</f>
        <v>-----</v>
      </c>
      <c r="X45" s="119" t="str">
        <f>'Example 4A'!X45</f>
        <v>-----</v>
      </c>
      <c r="Y45" s="119" t="str">
        <f>'Example 4A'!Y45</f>
        <v>-----</v>
      </c>
      <c r="Z45" s="119" t="str">
        <f>'Example 4A'!Z45</f>
        <v>-----</v>
      </c>
      <c r="AA45" s="119" t="str">
        <f>'Example 4A'!AA45</f>
        <v>-----</v>
      </c>
      <c r="AB45" s="119" t="str">
        <f>'Example 4A'!AB45</f>
        <v>-----</v>
      </c>
      <c r="AC45" s="126" t="str">
        <f>'Example 4A'!AC45</f>
        <v>-----</v>
      </c>
      <c r="AD45" s="126" t="str">
        <f>'Example 4A'!AD45</f>
        <v>-----</v>
      </c>
      <c r="AE45" s="126" t="str">
        <f>'Example 4A'!AE45</f>
        <v>-----</v>
      </c>
      <c r="AF45" s="126" t="str">
        <f>'Example 4A'!AF45</f>
        <v>-----</v>
      </c>
      <c r="AG45" s="126" t="str">
        <f>'Example 4A'!AG45</f>
        <v>-----</v>
      </c>
      <c r="AH45" s="126" t="str">
        <f>'Example 4A'!AH45</f>
        <v>-----</v>
      </c>
      <c r="AI45" s="126" t="str">
        <f>'Example 4A'!AI45</f>
        <v>-----</v>
      </c>
      <c r="AJ45" s="126" t="str">
        <f>'Example 4A'!AJ45</f>
        <v>-----</v>
      </c>
      <c r="AK45" s="126" t="str">
        <f>'Example 4A'!AK45</f>
        <v>-----</v>
      </c>
      <c r="AL45" s="126" t="str">
        <f>'Example 4A'!AL45</f>
        <v>-----</v>
      </c>
      <c r="AM45" s="126" t="str">
        <f>'Example 4A'!AM45</f>
        <v>-----</v>
      </c>
      <c r="AN45" s="126" t="str">
        <f>'Example 4A'!AN45</f>
        <v>-----</v>
      </c>
      <c r="AO45" s="126" t="str">
        <f>'Example 4A'!AO45</f>
        <v>-----</v>
      </c>
      <c r="AP45" s="126" t="str">
        <f>'Example 4A'!AP45</f>
        <v>-----</v>
      </c>
      <c r="AQ45" s="126" t="str">
        <f>'Example 4A'!AQ45</f>
        <v>-----</v>
      </c>
      <c r="AR45" s="126" t="str">
        <f>'Example 4A'!AR45</f>
        <v>-----</v>
      </c>
      <c r="AS45" s="126" t="str">
        <f>'Example 4A'!AS45</f>
        <v>-----</v>
      </c>
      <c r="AT45" s="126" t="str">
        <f>'Example 4A'!AT45</f>
        <v>-----</v>
      </c>
      <c r="AU45" s="126" t="str">
        <f>'Example 4A'!AU45</f>
        <v>-----</v>
      </c>
      <c r="AV45" s="126" t="str">
        <f>'Example 4A'!AV45</f>
        <v>-----</v>
      </c>
      <c r="AW45" s="126" t="str">
        <f>'Example 4A'!AW45</f>
        <v>-----</v>
      </c>
      <c r="AX45" s="126" t="str">
        <f>'Example 4A'!AX45</f>
        <v>-----</v>
      </c>
      <c r="AY45" s="126" t="str">
        <f>'Example 4A'!AY45</f>
        <v>-----</v>
      </c>
    </row>
    <row r="46" spans="1:51">
      <c r="A46" s="3" t="str">
        <f>'Example 4A'!A46</f>
        <v>x Tier Factor</v>
      </c>
      <c r="B46" s="4"/>
      <c r="C46" s="148" t="str">
        <f>'Example 4A'!C46</f>
        <v>-----</v>
      </c>
      <c r="D46" s="119" t="str">
        <f>'Example 4A'!D46</f>
        <v>-----</v>
      </c>
      <c r="E46" s="119" t="str">
        <f>'Example 4A'!E46</f>
        <v>-----</v>
      </c>
      <c r="F46" s="119" t="str">
        <f>'Example 4A'!F46</f>
        <v>-----</v>
      </c>
      <c r="G46" s="119" t="str">
        <f>'Example 4A'!G46</f>
        <v>-----</v>
      </c>
      <c r="H46" s="119" t="str">
        <f>'Example 4A'!H46</f>
        <v>-----</v>
      </c>
      <c r="I46" s="119" t="str">
        <f>'Example 4A'!I46</f>
        <v>-----</v>
      </c>
      <c r="J46" s="119" t="str">
        <f>'Example 4A'!J46</f>
        <v>-----</v>
      </c>
      <c r="K46" s="119" t="str">
        <f>'Example 4A'!K46</f>
        <v>-----</v>
      </c>
      <c r="L46" s="119" t="str">
        <f>'Example 4A'!L46</f>
        <v>-----</v>
      </c>
      <c r="M46" s="119" t="str">
        <f>'Example 4A'!M46</f>
        <v>-----</v>
      </c>
      <c r="N46" s="119" t="str">
        <f>'Example 4A'!N46</f>
        <v>-----</v>
      </c>
      <c r="O46" s="119" t="str">
        <f>'Example 4A'!O46</f>
        <v>-----</v>
      </c>
      <c r="P46" s="119" t="str">
        <f>'Example 4A'!P46</f>
        <v>-----</v>
      </c>
      <c r="Q46" s="119" t="str">
        <f>'Example 4A'!Q46</f>
        <v>-----</v>
      </c>
      <c r="R46" s="119" t="str">
        <f>'Example 4A'!R46</f>
        <v>-----</v>
      </c>
      <c r="S46" s="119" t="str">
        <f>'Example 4A'!S46</f>
        <v>-----</v>
      </c>
      <c r="T46" s="119" t="str">
        <f>'Example 4A'!T46</f>
        <v>-----</v>
      </c>
      <c r="U46" s="119" t="str">
        <f>'Example 4A'!U46</f>
        <v>-----</v>
      </c>
      <c r="V46" s="119" t="str">
        <f>'Example 4A'!V46</f>
        <v>-----</v>
      </c>
      <c r="W46" s="119" t="str">
        <f>'Example 4A'!W46</f>
        <v>-----</v>
      </c>
      <c r="X46" s="119" t="str">
        <f>'Example 4A'!X46</f>
        <v>-----</v>
      </c>
      <c r="Y46" s="119" t="str">
        <f>'Example 4A'!Y46</f>
        <v>-----</v>
      </c>
      <c r="Z46" s="119" t="str">
        <f>'Example 4A'!Z46</f>
        <v>-----</v>
      </c>
      <c r="AA46" s="119" t="str">
        <f>'Example 4A'!AA46</f>
        <v>-----</v>
      </c>
      <c r="AB46" s="119" t="str">
        <f>'Example 4A'!AB46</f>
        <v>-----</v>
      </c>
      <c r="AC46" s="126" t="str">
        <f>'Example 4A'!AC46</f>
        <v>-----</v>
      </c>
      <c r="AD46" s="126" t="str">
        <f>'Example 4A'!AD46</f>
        <v>-----</v>
      </c>
      <c r="AE46" s="126" t="str">
        <f>'Example 4A'!AE46</f>
        <v>-----</v>
      </c>
      <c r="AF46" s="126" t="str">
        <f>'Example 4A'!AF46</f>
        <v>-----</v>
      </c>
      <c r="AG46" s="126" t="str">
        <f>'Example 4A'!AG46</f>
        <v>-----</v>
      </c>
      <c r="AH46" s="126" t="str">
        <f>'Example 4A'!AH46</f>
        <v>-----</v>
      </c>
      <c r="AI46" s="126" t="str">
        <f>'Example 4A'!AI46</f>
        <v>-----</v>
      </c>
      <c r="AJ46" s="126" t="str">
        <f>'Example 4A'!AJ46</f>
        <v>-----</v>
      </c>
      <c r="AK46" s="126" t="str">
        <f>'Example 4A'!AK46</f>
        <v>-----</v>
      </c>
      <c r="AL46" s="126" t="str">
        <f>'Example 4A'!AL46</f>
        <v>-----</v>
      </c>
      <c r="AM46" s="126" t="str">
        <f>'Example 4A'!AM46</f>
        <v>-----</v>
      </c>
      <c r="AN46" s="126" t="str">
        <f>'Example 4A'!AN46</f>
        <v>-----</v>
      </c>
      <c r="AO46" s="126" t="str">
        <f>'Example 4A'!AO46</f>
        <v>-----</v>
      </c>
      <c r="AP46" s="126" t="str">
        <f>'Example 4A'!AP46</f>
        <v>-----</v>
      </c>
      <c r="AQ46" s="126" t="str">
        <f>'Example 4A'!AQ46</f>
        <v>-----</v>
      </c>
      <c r="AR46" s="126" t="str">
        <f>'Example 4A'!AR46</f>
        <v>-----</v>
      </c>
      <c r="AS46" s="126" t="str">
        <f>'Example 4A'!AS46</f>
        <v>-----</v>
      </c>
      <c r="AT46" s="126" t="str">
        <f>'Example 4A'!AT46</f>
        <v>-----</v>
      </c>
      <c r="AU46" s="126" t="str">
        <f>'Example 4A'!AU46</f>
        <v>-----</v>
      </c>
      <c r="AV46" s="126" t="str">
        <f>'Example 4A'!AV46</f>
        <v>-----</v>
      </c>
      <c r="AW46" s="126" t="str">
        <f>'Example 4A'!AW46</f>
        <v>-----</v>
      </c>
      <c r="AX46" s="126" t="str">
        <f>'Example 4A'!AX46</f>
        <v>-----</v>
      </c>
      <c r="AY46" s="126" t="str">
        <f>'Example 4A'!AY46</f>
        <v>-----</v>
      </c>
    </row>
    <row r="47" spans="1:51">
      <c r="A47" s="3" t="str">
        <f>'Example 4A'!A47</f>
        <v>x Class Factor</v>
      </c>
      <c r="B47" s="4"/>
      <c r="C47" s="148" t="str">
        <f>'Example 4A'!C47</f>
        <v>-----</v>
      </c>
      <c r="D47" s="119" t="str">
        <f>'Example 4A'!D47</f>
        <v>-----</v>
      </c>
      <c r="E47" s="119" t="str">
        <f>'Example 4A'!E47</f>
        <v>-----</v>
      </c>
      <c r="F47" s="119" t="str">
        <f>'Example 4A'!F47</f>
        <v>-----</v>
      </c>
      <c r="G47" s="119" t="str">
        <f>'Example 4A'!G47</f>
        <v>-----</v>
      </c>
      <c r="H47" s="119" t="str">
        <f>'Example 4A'!H47</f>
        <v>-----</v>
      </c>
      <c r="I47" s="119" t="str">
        <f>'Example 4A'!I47</f>
        <v>-----</v>
      </c>
      <c r="J47" s="119" t="str">
        <f>'Example 4A'!J47</f>
        <v>-----</v>
      </c>
      <c r="K47" s="119" t="str">
        <f>'Example 4A'!K47</f>
        <v>-----</v>
      </c>
      <c r="L47" s="119" t="str">
        <f>'Example 4A'!L47</f>
        <v>-----</v>
      </c>
      <c r="M47" s="119" t="str">
        <f>'Example 4A'!M47</f>
        <v>-----</v>
      </c>
      <c r="N47" s="119" t="str">
        <f>'Example 4A'!N47</f>
        <v>-----</v>
      </c>
      <c r="O47" s="119" t="str">
        <f>'Example 4A'!O47</f>
        <v>-----</v>
      </c>
      <c r="P47" s="119" t="str">
        <f>'Example 4A'!P47</f>
        <v>-----</v>
      </c>
      <c r="Q47" s="119" t="str">
        <f>'Example 4A'!Q47</f>
        <v>-----</v>
      </c>
      <c r="R47" s="119" t="str">
        <f>'Example 4A'!R47</f>
        <v>-----</v>
      </c>
      <c r="S47" s="119" t="str">
        <f>'Example 4A'!S47</f>
        <v>-----</v>
      </c>
      <c r="T47" s="119" t="str">
        <f>'Example 4A'!T47</f>
        <v>-----</v>
      </c>
      <c r="U47" s="119" t="str">
        <f>'Example 4A'!U47</f>
        <v>-----</v>
      </c>
      <c r="V47" s="119" t="str">
        <f>'Example 4A'!V47</f>
        <v>-----</v>
      </c>
      <c r="W47" s="119" t="str">
        <f>'Example 4A'!W47</f>
        <v>-----</v>
      </c>
      <c r="X47" s="119" t="str">
        <f>'Example 4A'!X47</f>
        <v>-----</v>
      </c>
      <c r="Y47" s="119" t="str">
        <f>'Example 4A'!Y47</f>
        <v>-----</v>
      </c>
      <c r="Z47" s="119" t="str">
        <f>'Example 4A'!Z47</f>
        <v>-----</v>
      </c>
      <c r="AA47" s="119" t="str">
        <f>'Example 4A'!AA47</f>
        <v>-----</v>
      </c>
      <c r="AB47" s="119" t="str">
        <f>'Example 4A'!AB47</f>
        <v>-----</v>
      </c>
      <c r="AC47" s="126" t="str">
        <f>'Example 4A'!AC47</f>
        <v>-----</v>
      </c>
      <c r="AD47" s="126" t="str">
        <f>'Example 4A'!AD47</f>
        <v>-----</v>
      </c>
      <c r="AE47" s="126" t="str">
        <f>'Example 4A'!AE47</f>
        <v>-----</v>
      </c>
      <c r="AF47" s="126" t="str">
        <f>'Example 4A'!AF47</f>
        <v>-----</v>
      </c>
      <c r="AG47" s="126" t="str">
        <f>'Example 4A'!AG47</f>
        <v>-----</v>
      </c>
      <c r="AH47" s="126" t="str">
        <f>'Example 4A'!AH47</f>
        <v>-----</v>
      </c>
      <c r="AI47" s="126" t="str">
        <f>'Example 4A'!AI47</f>
        <v>-----</v>
      </c>
      <c r="AJ47" s="126" t="str">
        <f>'Example 4A'!AJ47</f>
        <v>-----</v>
      </c>
      <c r="AK47" s="126" t="str">
        <f>'Example 4A'!AK47</f>
        <v>-----</v>
      </c>
      <c r="AL47" s="126" t="str">
        <f>'Example 4A'!AL47</f>
        <v>-----</v>
      </c>
      <c r="AM47" s="126" t="str">
        <f>'Example 4A'!AM47</f>
        <v>-----</v>
      </c>
      <c r="AN47" s="126" t="str">
        <f>'Example 4A'!AN47</f>
        <v>-----</v>
      </c>
      <c r="AO47" s="126" t="str">
        <f>'Example 4A'!AO47</f>
        <v>-----</v>
      </c>
      <c r="AP47" s="126" t="str">
        <f>'Example 4A'!AP47</f>
        <v>-----</v>
      </c>
      <c r="AQ47" s="126" t="str">
        <f>'Example 4A'!AQ47</f>
        <v>-----</v>
      </c>
      <c r="AR47" s="126" t="str">
        <f>'Example 4A'!AR47</f>
        <v>-----</v>
      </c>
      <c r="AS47" s="126" t="str">
        <f>'Example 4A'!AS47</f>
        <v>-----</v>
      </c>
      <c r="AT47" s="126" t="str">
        <f>'Example 4A'!AT47</f>
        <v>-----</v>
      </c>
      <c r="AU47" s="126" t="str">
        <f>'Example 4A'!AU47</f>
        <v>-----</v>
      </c>
      <c r="AV47" s="126" t="str">
        <f>'Example 4A'!AV47</f>
        <v>-----</v>
      </c>
      <c r="AW47" s="126" t="str">
        <f>'Example 4A'!AW47</f>
        <v>-----</v>
      </c>
      <c r="AX47" s="126" t="str">
        <f>'Example 4A'!AX47</f>
        <v>-----</v>
      </c>
      <c r="AY47" s="126" t="str">
        <f>'Example 4A'!AY47</f>
        <v>-----</v>
      </c>
    </row>
    <row r="48" spans="1:51">
      <c r="A48" s="3" t="str">
        <f>'Example 4A'!A48</f>
        <v>x Passive Restraint</v>
      </c>
      <c r="B48" s="4"/>
      <c r="C48" s="148" t="str">
        <f>'Example 4A'!C48</f>
        <v>-----</v>
      </c>
      <c r="D48" s="119" t="str">
        <f>'Example 4A'!D48</f>
        <v>-----</v>
      </c>
      <c r="E48" s="119" t="str">
        <f>'Example 4A'!E48</f>
        <v>-----</v>
      </c>
      <c r="F48" s="119" t="str">
        <f>'Example 4A'!F48</f>
        <v>-----</v>
      </c>
      <c r="G48" s="119" t="str">
        <f>'Example 4A'!G48</f>
        <v>-----</v>
      </c>
      <c r="H48" s="119" t="str">
        <f>'Example 4A'!H48</f>
        <v>-----</v>
      </c>
      <c r="I48" s="119" t="str">
        <f>'Example 4A'!I48</f>
        <v>-----</v>
      </c>
      <c r="J48" s="119" t="str">
        <f>'Example 4A'!J48</f>
        <v>-----</v>
      </c>
      <c r="K48" s="119" t="str">
        <f>'Example 4A'!K48</f>
        <v>-----</v>
      </c>
      <c r="L48" s="119" t="str">
        <f>'Example 4A'!L48</f>
        <v>-----</v>
      </c>
      <c r="M48" s="119" t="str">
        <f>'Example 4A'!M48</f>
        <v>-----</v>
      </c>
      <c r="N48" s="119" t="str">
        <f>'Example 4A'!N48</f>
        <v>-----</v>
      </c>
      <c r="O48" s="119" t="str">
        <f>'Example 4A'!O48</f>
        <v>-----</v>
      </c>
      <c r="P48" s="119" t="str">
        <f>'Example 4A'!P48</f>
        <v>-----</v>
      </c>
      <c r="Q48" s="119" t="str">
        <f>'Example 4A'!Q48</f>
        <v>-----</v>
      </c>
      <c r="R48" s="119" t="str">
        <f>'Example 4A'!R48</f>
        <v>-----</v>
      </c>
      <c r="S48" s="119" t="str">
        <f>'Example 4A'!S48</f>
        <v>-----</v>
      </c>
      <c r="T48" s="119" t="str">
        <f>'Example 4A'!T48</f>
        <v>-----</v>
      </c>
      <c r="U48" s="119" t="str">
        <f>'Example 4A'!U48</f>
        <v>-----</v>
      </c>
      <c r="V48" s="119" t="str">
        <f>'Example 4A'!V48</f>
        <v>-----</v>
      </c>
      <c r="W48" s="119" t="str">
        <f>'Example 4A'!W48</f>
        <v>-----</v>
      </c>
      <c r="X48" s="119" t="str">
        <f>'Example 4A'!X48</f>
        <v>-----</v>
      </c>
      <c r="Y48" s="119" t="str">
        <f>'Example 4A'!Y48</f>
        <v>-----</v>
      </c>
      <c r="Z48" s="119" t="str">
        <f>'Example 4A'!Z48</f>
        <v>-----</v>
      </c>
      <c r="AA48" s="119" t="str">
        <f>'Example 4A'!AA48</f>
        <v>-----</v>
      </c>
      <c r="AB48" s="119" t="str">
        <f>'Example 4A'!AB48</f>
        <v>-----</v>
      </c>
      <c r="AC48" s="126" t="str">
        <f>'Example 4A'!AC48</f>
        <v>-----</v>
      </c>
      <c r="AD48" s="126" t="str">
        <f>'Example 4A'!AD48</f>
        <v>-----</v>
      </c>
      <c r="AE48" s="126" t="str">
        <f>'Example 4A'!AE48</f>
        <v>-----</v>
      </c>
      <c r="AF48" s="126" t="str">
        <f>'Example 4A'!AF48</f>
        <v>-----</v>
      </c>
      <c r="AG48" s="126" t="str">
        <f>'Example 4A'!AG48</f>
        <v>-----</v>
      </c>
      <c r="AH48" s="126" t="str">
        <f>'Example 4A'!AH48</f>
        <v>-----</v>
      </c>
      <c r="AI48" s="126" t="str">
        <f>'Example 4A'!AI48</f>
        <v>-----</v>
      </c>
      <c r="AJ48" s="126" t="str">
        <f>'Example 4A'!AJ48</f>
        <v>-----</v>
      </c>
      <c r="AK48" s="126" t="str">
        <f>'Example 4A'!AK48</f>
        <v>-----</v>
      </c>
      <c r="AL48" s="126" t="str">
        <f>'Example 4A'!AL48</f>
        <v>-----</v>
      </c>
      <c r="AM48" s="126" t="str">
        <f>'Example 4A'!AM48</f>
        <v>-----</v>
      </c>
      <c r="AN48" s="126" t="str">
        <f>'Example 4A'!AN48</f>
        <v>-----</v>
      </c>
      <c r="AO48" s="126" t="str">
        <f>'Example 4A'!AO48</f>
        <v>-----</v>
      </c>
      <c r="AP48" s="126" t="str">
        <f>'Example 4A'!AP48</f>
        <v>-----</v>
      </c>
      <c r="AQ48" s="126" t="str">
        <f>'Example 4A'!AQ48</f>
        <v>-----</v>
      </c>
      <c r="AR48" s="126" t="str">
        <f>'Example 4A'!AR48</f>
        <v>-----</v>
      </c>
      <c r="AS48" s="126" t="str">
        <f>'Example 4A'!AS48</f>
        <v>-----</v>
      </c>
      <c r="AT48" s="126" t="str">
        <f>'Example 4A'!AT48</f>
        <v>-----</v>
      </c>
      <c r="AU48" s="126" t="str">
        <f>'Example 4A'!AU48</f>
        <v>-----</v>
      </c>
      <c r="AV48" s="126" t="str">
        <f>'Example 4A'!AV48</f>
        <v>-----</v>
      </c>
      <c r="AW48" s="126" t="str">
        <f>'Example 4A'!AW48</f>
        <v>-----</v>
      </c>
      <c r="AX48" s="126" t="str">
        <f>'Example 4A'!AX48</f>
        <v>-----</v>
      </c>
      <c r="AY48" s="126" t="str">
        <f>'Example 4A'!AY48</f>
        <v>-----</v>
      </c>
    </row>
    <row r="49" spans="1:51">
      <c r="A49" s="3" t="str">
        <f>'Example 4A'!A49</f>
        <v>x</v>
      </c>
      <c r="B49" s="4"/>
      <c r="C49" s="148" t="str">
        <f>'Example 4A'!C49</f>
        <v>-----</v>
      </c>
      <c r="D49" s="119" t="str">
        <f>'Example 4A'!D49</f>
        <v>-----</v>
      </c>
      <c r="E49" s="119" t="str">
        <f>'Example 4A'!E49</f>
        <v>-----</v>
      </c>
      <c r="F49" s="119" t="str">
        <f>'Example 4A'!F49</f>
        <v>-----</v>
      </c>
      <c r="G49" s="119" t="str">
        <f>'Example 4A'!G49</f>
        <v>-----</v>
      </c>
      <c r="H49" s="119" t="str">
        <f>'Example 4A'!H49</f>
        <v>-----</v>
      </c>
      <c r="I49" s="119" t="str">
        <f>'Example 4A'!I49</f>
        <v>-----</v>
      </c>
      <c r="J49" s="119" t="str">
        <f>'Example 4A'!J49</f>
        <v>-----</v>
      </c>
      <c r="K49" s="119" t="str">
        <f>'Example 4A'!K49</f>
        <v>-----</v>
      </c>
      <c r="L49" s="119" t="str">
        <f>'Example 4A'!L49</f>
        <v>-----</v>
      </c>
      <c r="M49" s="119" t="str">
        <f>'Example 4A'!M49</f>
        <v>-----</v>
      </c>
      <c r="N49" s="119" t="str">
        <f>'Example 4A'!N49</f>
        <v>-----</v>
      </c>
      <c r="O49" s="119" t="str">
        <f>'Example 4A'!O49</f>
        <v>-----</v>
      </c>
      <c r="P49" s="119" t="str">
        <f>'Example 4A'!P49</f>
        <v>-----</v>
      </c>
      <c r="Q49" s="119" t="str">
        <f>'Example 4A'!Q49</f>
        <v>-----</v>
      </c>
      <c r="R49" s="119" t="str">
        <f>'Example 4A'!R49</f>
        <v>-----</v>
      </c>
      <c r="S49" s="119" t="str">
        <f>'Example 4A'!S49</f>
        <v>-----</v>
      </c>
      <c r="T49" s="119" t="str">
        <f>'Example 4A'!T49</f>
        <v>-----</v>
      </c>
      <c r="U49" s="119" t="str">
        <f>'Example 4A'!U49</f>
        <v>-----</v>
      </c>
      <c r="V49" s="119" t="str">
        <f>'Example 4A'!V49</f>
        <v>-----</v>
      </c>
      <c r="W49" s="119" t="str">
        <f>'Example 4A'!W49</f>
        <v>-----</v>
      </c>
      <c r="X49" s="119" t="str">
        <f>'Example 4A'!X49</f>
        <v>-----</v>
      </c>
      <c r="Y49" s="119" t="str">
        <f>'Example 4A'!Y49</f>
        <v>-----</v>
      </c>
      <c r="Z49" s="119" t="str">
        <f>'Example 4A'!Z49</f>
        <v>-----</v>
      </c>
      <c r="AA49" s="119" t="str">
        <f>'Example 4A'!AA49</f>
        <v>-----</v>
      </c>
      <c r="AB49" s="119" t="str">
        <f>'Example 4A'!AB49</f>
        <v>-----</v>
      </c>
      <c r="AC49" s="126" t="str">
        <f>'Example 4A'!AC49</f>
        <v>-----</v>
      </c>
      <c r="AD49" s="126" t="str">
        <f>'Example 4A'!AD49</f>
        <v>-----</v>
      </c>
      <c r="AE49" s="126" t="str">
        <f>'Example 4A'!AE49</f>
        <v>-----</v>
      </c>
      <c r="AF49" s="126" t="str">
        <f>'Example 4A'!AF49</f>
        <v>-----</v>
      </c>
      <c r="AG49" s="126" t="str">
        <f>'Example 4A'!AG49</f>
        <v>-----</v>
      </c>
      <c r="AH49" s="126" t="str">
        <f>'Example 4A'!AH49</f>
        <v>-----</v>
      </c>
      <c r="AI49" s="126" t="str">
        <f>'Example 4A'!AI49</f>
        <v>-----</v>
      </c>
      <c r="AJ49" s="126" t="str">
        <f>'Example 4A'!AJ49</f>
        <v>-----</v>
      </c>
      <c r="AK49" s="126" t="str">
        <f>'Example 4A'!AK49</f>
        <v>-----</v>
      </c>
      <c r="AL49" s="126" t="str">
        <f>'Example 4A'!AL49</f>
        <v>-----</v>
      </c>
      <c r="AM49" s="126" t="str">
        <f>'Example 4A'!AM49</f>
        <v>-----</v>
      </c>
      <c r="AN49" s="126" t="str">
        <f>'Example 4A'!AN49</f>
        <v>-----</v>
      </c>
      <c r="AO49" s="126" t="str">
        <f>'Example 4A'!AO49</f>
        <v>-----</v>
      </c>
      <c r="AP49" s="126" t="str">
        <f>'Example 4A'!AP49</f>
        <v>-----</v>
      </c>
      <c r="AQ49" s="126" t="str">
        <f>'Example 4A'!AQ49</f>
        <v>-----</v>
      </c>
      <c r="AR49" s="126" t="str">
        <f>'Example 4A'!AR49</f>
        <v>-----</v>
      </c>
      <c r="AS49" s="126" t="str">
        <f>'Example 4A'!AS49</f>
        <v>-----</v>
      </c>
      <c r="AT49" s="126" t="str">
        <f>'Example 4A'!AT49</f>
        <v>-----</v>
      </c>
      <c r="AU49" s="126" t="str">
        <f>'Example 4A'!AU49</f>
        <v>-----</v>
      </c>
      <c r="AV49" s="126" t="str">
        <f>'Example 4A'!AV49</f>
        <v>-----</v>
      </c>
      <c r="AW49" s="126" t="str">
        <f>'Example 4A'!AW49</f>
        <v>-----</v>
      </c>
      <c r="AX49" s="126" t="str">
        <f>'Example 4A'!AX49</f>
        <v>-----</v>
      </c>
      <c r="AY49" s="126" t="str">
        <f>'Example 4A'!AY49</f>
        <v>-----</v>
      </c>
    </row>
    <row r="50" spans="1:51">
      <c r="A50" s="3" t="str">
        <f>'Example 4A'!A50</f>
        <v>x</v>
      </c>
      <c r="B50" s="4"/>
      <c r="C50" s="148" t="str">
        <f>'Example 4A'!C50</f>
        <v>-----</v>
      </c>
      <c r="D50" s="119" t="str">
        <f>'Example 4A'!D50</f>
        <v>-----</v>
      </c>
      <c r="E50" s="119" t="str">
        <f>'Example 4A'!E50</f>
        <v>-----</v>
      </c>
      <c r="F50" s="119" t="str">
        <f>'Example 4A'!F50</f>
        <v>-----</v>
      </c>
      <c r="G50" s="119" t="str">
        <f>'Example 4A'!G50</f>
        <v>-----</v>
      </c>
      <c r="H50" s="119" t="str">
        <f>'Example 4A'!H50</f>
        <v>-----</v>
      </c>
      <c r="I50" s="119" t="str">
        <f>'Example 4A'!I50</f>
        <v>-----</v>
      </c>
      <c r="J50" s="119" t="str">
        <f>'Example 4A'!J50</f>
        <v>-----</v>
      </c>
      <c r="K50" s="119" t="str">
        <f>'Example 4A'!K50</f>
        <v>-----</v>
      </c>
      <c r="L50" s="119" t="str">
        <f>'Example 4A'!L50</f>
        <v>-----</v>
      </c>
      <c r="M50" s="119" t="str">
        <f>'Example 4A'!M50</f>
        <v>-----</v>
      </c>
      <c r="N50" s="119" t="str">
        <f>'Example 4A'!N50</f>
        <v>-----</v>
      </c>
      <c r="O50" s="119" t="str">
        <f>'Example 4A'!O50</f>
        <v>-----</v>
      </c>
      <c r="P50" s="119" t="str">
        <f>'Example 4A'!P50</f>
        <v>-----</v>
      </c>
      <c r="Q50" s="119" t="str">
        <f>'Example 4A'!Q50</f>
        <v>-----</v>
      </c>
      <c r="R50" s="119" t="str">
        <f>'Example 4A'!R50</f>
        <v>-----</v>
      </c>
      <c r="S50" s="119" t="str">
        <f>'Example 4A'!S50</f>
        <v>-----</v>
      </c>
      <c r="T50" s="119" t="str">
        <f>'Example 4A'!T50</f>
        <v>-----</v>
      </c>
      <c r="U50" s="119" t="str">
        <f>'Example 4A'!U50</f>
        <v>-----</v>
      </c>
      <c r="V50" s="119" t="str">
        <f>'Example 4A'!V50</f>
        <v>-----</v>
      </c>
      <c r="W50" s="119" t="str">
        <f>'Example 4A'!W50</f>
        <v>-----</v>
      </c>
      <c r="X50" s="119" t="str">
        <f>'Example 4A'!X50</f>
        <v>-----</v>
      </c>
      <c r="Y50" s="119" t="str">
        <f>'Example 4A'!Y50</f>
        <v>-----</v>
      </c>
      <c r="Z50" s="119" t="str">
        <f>'Example 4A'!Z50</f>
        <v>-----</v>
      </c>
      <c r="AA50" s="119" t="str">
        <f>'Example 4A'!AA50</f>
        <v>-----</v>
      </c>
      <c r="AB50" s="119" t="str">
        <f>'Example 4A'!AB50</f>
        <v>-----</v>
      </c>
      <c r="AC50" s="126" t="str">
        <f>'Example 4A'!AC50</f>
        <v>-----</v>
      </c>
      <c r="AD50" s="126" t="str">
        <f>'Example 4A'!AD50</f>
        <v>-----</v>
      </c>
      <c r="AE50" s="126" t="str">
        <f>'Example 4A'!AE50</f>
        <v>-----</v>
      </c>
      <c r="AF50" s="126" t="str">
        <f>'Example 4A'!AF50</f>
        <v>-----</v>
      </c>
      <c r="AG50" s="126" t="str">
        <f>'Example 4A'!AG50</f>
        <v>-----</v>
      </c>
      <c r="AH50" s="126" t="str">
        <f>'Example 4A'!AH50</f>
        <v>-----</v>
      </c>
      <c r="AI50" s="126" t="str">
        <f>'Example 4A'!AI50</f>
        <v>-----</v>
      </c>
      <c r="AJ50" s="126" t="str">
        <f>'Example 4A'!AJ50</f>
        <v>-----</v>
      </c>
      <c r="AK50" s="126" t="str">
        <f>'Example 4A'!AK50</f>
        <v>-----</v>
      </c>
      <c r="AL50" s="126" t="str">
        <f>'Example 4A'!AL50</f>
        <v>-----</v>
      </c>
      <c r="AM50" s="126" t="str">
        <f>'Example 4A'!AM50</f>
        <v>-----</v>
      </c>
      <c r="AN50" s="126" t="str">
        <f>'Example 4A'!AN50</f>
        <v>-----</v>
      </c>
      <c r="AO50" s="126" t="str">
        <f>'Example 4A'!AO50</f>
        <v>-----</v>
      </c>
      <c r="AP50" s="126" t="str">
        <f>'Example 4A'!AP50</f>
        <v>-----</v>
      </c>
      <c r="AQ50" s="126" t="str">
        <f>'Example 4A'!AQ50</f>
        <v>-----</v>
      </c>
      <c r="AR50" s="126" t="str">
        <f>'Example 4A'!AR50</f>
        <v>-----</v>
      </c>
      <c r="AS50" s="126" t="str">
        <f>'Example 4A'!AS50</f>
        <v>-----</v>
      </c>
      <c r="AT50" s="126" t="str">
        <f>'Example 4A'!AT50</f>
        <v>-----</v>
      </c>
      <c r="AU50" s="126" t="str">
        <f>'Example 4A'!AU50</f>
        <v>-----</v>
      </c>
      <c r="AV50" s="126" t="str">
        <f>'Example 4A'!AV50</f>
        <v>-----</v>
      </c>
      <c r="AW50" s="126" t="str">
        <f>'Example 4A'!AW50</f>
        <v>-----</v>
      </c>
      <c r="AX50" s="126" t="str">
        <f>'Example 4A'!AX50</f>
        <v>-----</v>
      </c>
      <c r="AY50" s="126" t="str">
        <f>'Example 4A'!AY50</f>
        <v>-----</v>
      </c>
    </row>
    <row r="51" spans="1:51">
      <c r="A51" s="3" t="str">
        <f>'Example 4A'!A51</f>
        <v>x</v>
      </c>
      <c r="B51" s="4"/>
      <c r="C51" s="148" t="str">
        <f>'Example 4A'!C51</f>
        <v>-----</v>
      </c>
      <c r="D51" s="119" t="str">
        <f>'Example 4A'!D51</f>
        <v>-----</v>
      </c>
      <c r="E51" s="119" t="str">
        <f>'Example 4A'!E51</f>
        <v>-----</v>
      </c>
      <c r="F51" s="119" t="str">
        <f>'Example 4A'!F51</f>
        <v>-----</v>
      </c>
      <c r="G51" s="119" t="str">
        <f>'Example 4A'!G51</f>
        <v>-----</v>
      </c>
      <c r="H51" s="119" t="str">
        <f>'Example 4A'!H51</f>
        <v>-----</v>
      </c>
      <c r="I51" s="119" t="str">
        <f>'Example 4A'!I51</f>
        <v>-----</v>
      </c>
      <c r="J51" s="119" t="str">
        <f>'Example 4A'!J51</f>
        <v>-----</v>
      </c>
      <c r="K51" s="119" t="str">
        <f>'Example 4A'!K51</f>
        <v>-----</v>
      </c>
      <c r="L51" s="119" t="str">
        <f>'Example 4A'!L51</f>
        <v>-----</v>
      </c>
      <c r="M51" s="119" t="str">
        <f>'Example 4A'!M51</f>
        <v>-----</v>
      </c>
      <c r="N51" s="119" t="str">
        <f>'Example 4A'!N51</f>
        <v>-----</v>
      </c>
      <c r="O51" s="119" t="str">
        <f>'Example 4A'!O51</f>
        <v>-----</v>
      </c>
      <c r="P51" s="119" t="str">
        <f>'Example 4A'!P51</f>
        <v>-----</v>
      </c>
      <c r="Q51" s="119" t="str">
        <f>'Example 4A'!Q51</f>
        <v>-----</v>
      </c>
      <c r="R51" s="119" t="str">
        <f>'Example 4A'!R51</f>
        <v>-----</v>
      </c>
      <c r="S51" s="119" t="str">
        <f>'Example 4A'!S51</f>
        <v>-----</v>
      </c>
      <c r="T51" s="119" t="str">
        <f>'Example 4A'!T51</f>
        <v>-----</v>
      </c>
      <c r="U51" s="119" t="str">
        <f>'Example 4A'!U51</f>
        <v>-----</v>
      </c>
      <c r="V51" s="119" t="str">
        <f>'Example 4A'!V51</f>
        <v>-----</v>
      </c>
      <c r="W51" s="119" t="str">
        <f>'Example 4A'!W51</f>
        <v>-----</v>
      </c>
      <c r="X51" s="119" t="str">
        <f>'Example 4A'!X51</f>
        <v>-----</v>
      </c>
      <c r="Y51" s="119" t="str">
        <f>'Example 4A'!Y51</f>
        <v>-----</v>
      </c>
      <c r="Z51" s="119" t="str">
        <f>'Example 4A'!Z51</f>
        <v>-----</v>
      </c>
      <c r="AA51" s="119" t="str">
        <f>'Example 4A'!AA51</f>
        <v>-----</v>
      </c>
      <c r="AB51" s="119" t="str">
        <f>'Example 4A'!AB51</f>
        <v>-----</v>
      </c>
      <c r="AC51" s="126" t="str">
        <f>'Example 4A'!AC51</f>
        <v>-----</v>
      </c>
      <c r="AD51" s="126" t="str">
        <f>'Example 4A'!AD51</f>
        <v>-----</v>
      </c>
      <c r="AE51" s="126" t="str">
        <f>'Example 4A'!AE51</f>
        <v>-----</v>
      </c>
      <c r="AF51" s="126" t="str">
        <f>'Example 4A'!AF51</f>
        <v>-----</v>
      </c>
      <c r="AG51" s="126" t="str">
        <f>'Example 4A'!AG51</f>
        <v>-----</v>
      </c>
      <c r="AH51" s="126" t="str">
        <f>'Example 4A'!AH51</f>
        <v>-----</v>
      </c>
      <c r="AI51" s="126" t="str">
        <f>'Example 4A'!AI51</f>
        <v>-----</v>
      </c>
      <c r="AJ51" s="126" t="str">
        <f>'Example 4A'!AJ51</f>
        <v>-----</v>
      </c>
      <c r="AK51" s="126" t="str">
        <f>'Example 4A'!AK51</f>
        <v>-----</v>
      </c>
      <c r="AL51" s="126" t="str">
        <f>'Example 4A'!AL51</f>
        <v>-----</v>
      </c>
      <c r="AM51" s="126" t="str">
        <f>'Example 4A'!AM51</f>
        <v>-----</v>
      </c>
      <c r="AN51" s="126" t="str">
        <f>'Example 4A'!AN51</f>
        <v>-----</v>
      </c>
      <c r="AO51" s="126" t="str">
        <f>'Example 4A'!AO51</f>
        <v>-----</v>
      </c>
      <c r="AP51" s="126" t="str">
        <f>'Example 4A'!AP51</f>
        <v>-----</v>
      </c>
      <c r="AQ51" s="126" t="str">
        <f>'Example 4A'!AQ51</f>
        <v>-----</v>
      </c>
      <c r="AR51" s="126" t="str">
        <f>'Example 4A'!AR51</f>
        <v>-----</v>
      </c>
      <c r="AS51" s="126" t="str">
        <f>'Example 4A'!AS51</f>
        <v>-----</v>
      </c>
      <c r="AT51" s="126" t="str">
        <f>'Example 4A'!AT51</f>
        <v>-----</v>
      </c>
      <c r="AU51" s="126" t="str">
        <f>'Example 4A'!AU51</f>
        <v>-----</v>
      </c>
      <c r="AV51" s="126" t="str">
        <f>'Example 4A'!AV51</f>
        <v>-----</v>
      </c>
      <c r="AW51" s="126" t="str">
        <f>'Example 4A'!AW51</f>
        <v>-----</v>
      </c>
      <c r="AX51" s="126" t="str">
        <f>'Example 4A'!AX51</f>
        <v>-----</v>
      </c>
      <c r="AY51" s="126" t="str">
        <f>'Example 4A'!AY51</f>
        <v>-----</v>
      </c>
    </row>
    <row r="52" spans="1:51">
      <c r="A52" s="3" t="str">
        <f>'Example 4A'!A52</f>
        <v>+ Expense Fee</v>
      </c>
      <c r="B52" s="4"/>
      <c r="C52" s="162" t="str">
        <f>ExpFeePIP</f>
        <v>enter</v>
      </c>
      <c r="D52" s="124" t="str">
        <f t="shared" ref="D52:AY52" si="16">ExpFeePIP</f>
        <v>enter</v>
      </c>
      <c r="E52" s="124" t="str">
        <f t="shared" si="16"/>
        <v>enter</v>
      </c>
      <c r="F52" s="124" t="str">
        <f t="shared" si="16"/>
        <v>enter</v>
      </c>
      <c r="G52" s="124" t="str">
        <f t="shared" si="16"/>
        <v>enter</v>
      </c>
      <c r="H52" s="124" t="str">
        <f t="shared" si="16"/>
        <v>enter</v>
      </c>
      <c r="I52" s="124" t="str">
        <f t="shared" si="16"/>
        <v>enter</v>
      </c>
      <c r="J52" s="124" t="str">
        <f t="shared" si="16"/>
        <v>enter</v>
      </c>
      <c r="K52" s="124" t="str">
        <f t="shared" si="16"/>
        <v>enter</v>
      </c>
      <c r="L52" s="124" t="str">
        <f t="shared" si="16"/>
        <v>enter</v>
      </c>
      <c r="M52" s="124" t="str">
        <f t="shared" si="16"/>
        <v>enter</v>
      </c>
      <c r="N52" s="124" t="str">
        <f t="shared" si="16"/>
        <v>enter</v>
      </c>
      <c r="O52" s="124" t="str">
        <f t="shared" si="16"/>
        <v>enter</v>
      </c>
      <c r="P52" s="124" t="str">
        <f t="shared" si="16"/>
        <v>enter</v>
      </c>
      <c r="Q52" s="124" t="str">
        <f t="shared" si="16"/>
        <v>enter</v>
      </c>
      <c r="R52" s="124" t="str">
        <f t="shared" si="16"/>
        <v>enter</v>
      </c>
      <c r="S52" s="124" t="str">
        <f t="shared" si="16"/>
        <v>enter</v>
      </c>
      <c r="T52" s="124" t="str">
        <f t="shared" si="16"/>
        <v>enter</v>
      </c>
      <c r="U52" s="124" t="str">
        <f t="shared" si="16"/>
        <v>enter</v>
      </c>
      <c r="V52" s="124" t="str">
        <f t="shared" si="16"/>
        <v>enter</v>
      </c>
      <c r="W52" s="124" t="str">
        <f t="shared" si="16"/>
        <v>enter</v>
      </c>
      <c r="X52" s="124" t="str">
        <f t="shared" si="16"/>
        <v>enter</v>
      </c>
      <c r="Y52" s="124" t="str">
        <f t="shared" si="16"/>
        <v>enter</v>
      </c>
      <c r="Z52" s="124" t="str">
        <f t="shared" si="16"/>
        <v>enter</v>
      </c>
      <c r="AA52" s="124" t="str">
        <f t="shared" si="16"/>
        <v>enter</v>
      </c>
      <c r="AB52" s="124" t="str">
        <f t="shared" si="16"/>
        <v>enter</v>
      </c>
      <c r="AC52" s="155" t="str">
        <f t="shared" si="16"/>
        <v>enter</v>
      </c>
      <c r="AD52" s="155" t="str">
        <f t="shared" si="16"/>
        <v>enter</v>
      </c>
      <c r="AE52" s="155" t="str">
        <f t="shared" si="16"/>
        <v>enter</v>
      </c>
      <c r="AF52" s="155" t="str">
        <f t="shared" si="16"/>
        <v>enter</v>
      </c>
      <c r="AG52" s="155" t="str">
        <f t="shared" si="16"/>
        <v>enter</v>
      </c>
      <c r="AH52" s="155" t="str">
        <f t="shared" si="16"/>
        <v>enter</v>
      </c>
      <c r="AI52" s="155" t="str">
        <f t="shared" si="16"/>
        <v>enter</v>
      </c>
      <c r="AJ52" s="155" t="str">
        <f t="shared" si="16"/>
        <v>enter</v>
      </c>
      <c r="AK52" s="155" t="str">
        <f t="shared" si="16"/>
        <v>enter</v>
      </c>
      <c r="AL52" s="155" t="str">
        <f t="shared" si="16"/>
        <v>enter</v>
      </c>
      <c r="AM52" s="155" t="str">
        <f t="shared" si="16"/>
        <v>enter</v>
      </c>
      <c r="AN52" s="155" t="str">
        <f t="shared" si="16"/>
        <v>enter</v>
      </c>
      <c r="AO52" s="155" t="str">
        <f t="shared" si="16"/>
        <v>enter</v>
      </c>
      <c r="AP52" s="155" t="str">
        <f t="shared" si="16"/>
        <v>enter</v>
      </c>
      <c r="AQ52" s="155" t="str">
        <f t="shared" si="16"/>
        <v>enter</v>
      </c>
      <c r="AR52" s="155" t="str">
        <f t="shared" si="16"/>
        <v>enter</v>
      </c>
      <c r="AS52" s="155" t="str">
        <f t="shared" si="16"/>
        <v>enter</v>
      </c>
      <c r="AT52" s="155" t="str">
        <f t="shared" si="16"/>
        <v>enter</v>
      </c>
      <c r="AU52" s="155" t="str">
        <f t="shared" si="16"/>
        <v>enter</v>
      </c>
      <c r="AV52" s="155" t="str">
        <f t="shared" si="16"/>
        <v>enter</v>
      </c>
      <c r="AW52" s="155" t="str">
        <f t="shared" si="16"/>
        <v>enter</v>
      </c>
      <c r="AX52" s="155" t="str">
        <f t="shared" si="16"/>
        <v>enter</v>
      </c>
      <c r="AY52" s="155" t="str">
        <f t="shared" si="16"/>
        <v>enter</v>
      </c>
    </row>
    <row r="53" spans="1:51">
      <c r="A53" s="3" t="str">
        <f>'Example 4A'!A53</f>
        <v>x</v>
      </c>
      <c r="B53" s="4"/>
      <c r="C53" s="148" t="str">
        <f>'Example 4A'!C53</f>
        <v>-----</v>
      </c>
      <c r="D53" s="119" t="str">
        <f>'Example 4A'!D53</f>
        <v>-----</v>
      </c>
      <c r="E53" s="119" t="str">
        <f>'Example 4A'!E53</f>
        <v>-----</v>
      </c>
      <c r="F53" s="119" t="str">
        <f>'Example 4A'!F53</f>
        <v>-----</v>
      </c>
      <c r="G53" s="119" t="str">
        <f>'Example 4A'!G53</f>
        <v>-----</v>
      </c>
      <c r="H53" s="119" t="str">
        <f>'Example 4A'!H53</f>
        <v>-----</v>
      </c>
      <c r="I53" s="119" t="str">
        <f>'Example 4A'!I53</f>
        <v>-----</v>
      </c>
      <c r="J53" s="119" t="str">
        <f>'Example 4A'!J53</f>
        <v>-----</v>
      </c>
      <c r="K53" s="119" t="str">
        <f>'Example 4A'!K53</f>
        <v>-----</v>
      </c>
      <c r="L53" s="119" t="str">
        <f>'Example 4A'!L53</f>
        <v>-----</v>
      </c>
      <c r="M53" s="119" t="str">
        <f>'Example 4A'!M53</f>
        <v>-----</v>
      </c>
      <c r="N53" s="119" t="str">
        <f>'Example 4A'!N53</f>
        <v>-----</v>
      </c>
      <c r="O53" s="119" t="str">
        <f>'Example 4A'!O53</f>
        <v>-----</v>
      </c>
      <c r="P53" s="119" t="str">
        <f>'Example 4A'!P53</f>
        <v>-----</v>
      </c>
      <c r="Q53" s="119" t="str">
        <f>'Example 4A'!Q53</f>
        <v>-----</v>
      </c>
      <c r="R53" s="119" t="str">
        <f>'Example 4A'!R53</f>
        <v>-----</v>
      </c>
      <c r="S53" s="119" t="str">
        <f>'Example 4A'!S53</f>
        <v>-----</v>
      </c>
      <c r="T53" s="119" t="str">
        <f>'Example 4A'!T53</f>
        <v>-----</v>
      </c>
      <c r="U53" s="119" t="str">
        <f>'Example 4A'!U53</f>
        <v>-----</v>
      </c>
      <c r="V53" s="119" t="str">
        <f>'Example 4A'!V53</f>
        <v>-----</v>
      </c>
      <c r="W53" s="119" t="str">
        <f>'Example 4A'!W53</f>
        <v>-----</v>
      </c>
      <c r="X53" s="119" t="str">
        <f>'Example 4A'!X53</f>
        <v>-----</v>
      </c>
      <c r="Y53" s="119" t="str">
        <f>'Example 4A'!Y53</f>
        <v>-----</v>
      </c>
      <c r="Z53" s="119" t="str">
        <f>'Example 4A'!Z53</f>
        <v>-----</v>
      </c>
      <c r="AA53" s="119" t="str">
        <f>'Example 4A'!AA53</f>
        <v>-----</v>
      </c>
      <c r="AB53" s="119" t="str">
        <f>'Example 4A'!AB53</f>
        <v>-----</v>
      </c>
      <c r="AC53" s="126" t="str">
        <f>'Example 4A'!AC53</f>
        <v>-----</v>
      </c>
      <c r="AD53" s="126" t="str">
        <f>'Example 4A'!AD53</f>
        <v>-----</v>
      </c>
      <c r="AE53" s="126" t="str">
        <f>'Example 4A'!AE53</f>
        <v>-----</v>
      </c>
      <c r="AF53" s="126" t="str">
        <f>'Example 4A'!AF53</f>
        <v>-----</v>
      </c>
      <c r="AG53" s="126" t="str">
        <f>'Example 4A'!AG53</f>
        <v>-----</v>
      </c>
      <c r="AH53" s="126" t="str">
        <f>'Example 4A'!AH53</f>
        <v>-----</v>
      </c>
      <c r="AI53" s="126" t="str">
        <f>'Example 4A'!AI53</f>
        <v>-----</v>
      </c>
      <c r="AJ53" s="126" t="str">
        <f>'Example 4A'!AJ53</f>
        <v>-----</v>
      </c>
      <c r="AK53" s="126" t="str">
        <f>'Example 4A'!AK53</f>
        <v>-----</v>
      </c>
      <c r="AL53" s="126" t="str">
        <f>'Example 4A'!AL53</f>
        <v>-----</v>
      </c>
      <c r="AM53" s="126" t="str">
        <f>'Example 4A'!AM53</f>
        <v>-----</v>
      </c>
      <c r="AN53" s="126" t="str">
        <f>'Example 4A'!AN53</f>
        <v>-----</v>
      </c>
      <c r="AO53" s="126" t="str">
        <f>'Example 4A'!AO53</f>
        <v>-----</v>
      </c>
      <c r="AP53" s="126" t="str">
        <f>'Example 4A'!AP53</f>
        <v>-----</v>
      </c>
      <c r="AQ53" s="126" t="str">
        <f>'Example 4A'!AQ53</f>
        <v>-----</v>
      </c>
      <c r="AR53" s="126" t="str">
        <f>'Example 4A'!AR53</f>
        <v>-----</v>
      </c>
      <c r="AS53" s="126" t="str">
        <f>'Example 4A'!AS53</f>
        <v>-----</v>
      </c>
      <c r="AT53" s="126" t="str">
        <f>'Example 4A'!AT53</f>
        <v>-----</v>
      </c>
      <c r="AU53" s="126" t="str">
        <f>'Example 4A'!AU53</f>
        <v>-----</v>
      </c>
      <c r="AV53" s="126" t="str">
        <f>'Example 4A'!AV53</f>
        <v>-----</v>
      </c>
      <c r="AW53" s="126" t="str">
        <f>'Example 4A'!AW53</f>
        <v>-----</v>
      </c>
      <c r="AX53" s="126" t="str">
        <f>'Example 4A'!AX53</f>
        <v>-----</v>
      </c>
      <c r="AY53" s="126" t="str">
        <f>'Example 4A'!AY53</f>
        <v>-----</v>
      </c>
    </row>
    <row r="54" spans="1:51">
      <c r="A54" s="11" t="str">
        <f>'Example 4A'!A54</f>
        <v>= PIP Rate</v>
      </c>
      <c r="B54" s="12"/>
      <c r="C54" s="150" t="e">
        <f>PRODUCT(PRODUCT(C44:C51)+C52,C53)</f>
        <v>#VALUE!</v>
      </c>
      <c r="D54" s="38" t="e">
        <f t="shared" ref="D54:AC54" si="17">PRODUCT(PRODUCT(D44:D51)+D52,D53)</f>
        <v>#VALUE!</v>
      </c>
      <c r="E54" s="38" t="e">
        <f t="shared" si="17"/>
        <v>#VALUE!</v>
      </c>
      <c r="F54" s="38" t="e">
        <f t="shared" si="17"/>
        <v>#VALUE!</v>
      </c>
      <c r="G54" s="38" t="e">
        <f t="shared" si="17"/>
        <v>#VALUE!</v>
      </c>
      <c r="H54" s="38" t="e">
        <f t="shared" si="17"/>
        <v>#VALUE!</v>
      </c>
      <c r="I54" s="38" t="e">
        <f t="shared" si="17"/>
        <v>#VALUE!</v>
      </c>
      <c r="J54" s="38" t="e">
        <f t="shared" si="17"/>
        <v>#VALUE!</v>
      </c>
      <c r="K54" s="38" t="e">
        <f t="shared" si="17"/>
        <v>#VALUE!</v>
      </c>
      <c r="L54" s="38" t="e">
        <f t="shared" si="17"/>
        <v>#VALUE!</v>
      </c>
      <c r="M54" s="38" t="e">
        <f t="shared" si="17"/>
        <v>#VALUE!</v>
      </c>
      <c r="N54" s="38" t="e">
        <f t="shared" si="17"/>
        <v>#VALUE!</v>
      </c>
      <c r="O54" s="38" t="e">
        <f t="shared" si="17"/>
        <v>#VALUE!</v>
      </c>
      <c r="P54" s="38" t="e">
        <f t="shared" si="17"/>
        <v>#VALUE!</v>
      </c>
      <c r="Q54" s="38" t="e">
        <f t="shared" si="17"/>
        <v>#VALUE!</v>
      </c>
      <c r="R54" s="38" t="e">
        <f t="shared" si="17"/>
        <v>#VALUE!</v>
      </c>
      <c r="S54" s="38" t="e">
        <f t="shared" si="17"/>
        <v>#VALUE!</v>
      </c>
      <c r="T54" s="38" t="e">
        <f t="shared" si="17"/>
        <v>#VALUE!</v>
      </c>
      <c r="U54" s="38" t="e">
        <f t="shared" si="17"/>
        <v>#VALUE!</v>
      </c>
      <c r="V54" s="38" t="e">
        <f t="shared" si="17"/>
        <v>#VALUE!</v>
      </c>
      <c r="W54" s="38" t="e">
        <f t="shared" si="17"/>
        <v>#VALUE!</v>
      </c>
      <c r="X54" s="38" t="e">
        <f t="shared" si="17"/>
        <v>#VALUE!</v>
      </c>
      <c r="Y54" s="38" t="e">
        <f t="shared" si="17"/>
        <v>#VALUE!</v>
      </c>
      <c r="Z54" s="38" t="e">
        <f t="shared" si="17"/>
        <v>#VALUE!</v>
      </c>
      <c r="AA54" s="38" t="e">
        <f t="shared" si="17"/>
        <v>#VALUE!</v>
      </c>
      <c r="AB54" s="38" t="e">
        <f t="shared" si="17"/>
        <v>#VALUE!</v>
      </c>
      <c r="AC54" s="39" t="e">
        <f t="shared" si="17"/>
        <v>#VALUE!</v>
      </c>
      <c r="AD54" s="39" t="e">
        <f t="shared" ref="AD54:AY54" si="18">PRODUCT(PRODUCT(AD44:AD51)+AD52,AD53)</f>
        <v>#VALUE!</v>
      </c>
      <c r="AE54" s="39" t="e">
        <f t="shared" si="18"/>
        <v>#VALUE!</v>
      </c>
      <c r="AF54" s="39" t="e">
        <f t="shared" si="18"/>
        <v>#VALUE!</v>
      </c>
      <c r="AG54" s="39" t="e">
        <f t="shared" si="18"/>
        <v>#VALUE!</v>
      </c>
      <c r="AH54" s="39" t="e">
        <f t="shared" si="18"/>
        <v>#VALUE!</v>
      </c>
      <c r="AI54" s="39" t="e">
        <f t="shared" si="18"/>
        <v>#VALUE!</v>
      </c>
      <c r="AJ54" s="39" t="e">
        <f t="shared" si="18"/>
        <v>#VALUE!</v>
      </c>
      <c r="AK54" s="39" t="e">
        <f t="shared" si="18"/>
        <v>#VALUE!</v>
      </c>
      <c r="AL54" s="39" t="e">
        <f t="shared" si="18"/>
        <v>#VALUE!</v>
      </c>
      <c r="AM54" s="39" t="e">
        <f t="shared" si="18"/>
        <v>#VALUE!</v>
      </c>
      <c r="AN54" s="39" t="e">
        <f t="shared" si="18"/>
        <v>#VALUE!</v>
      </c>
      <c r="AO54" s="39" t="e">
        <f t="shared" si="18"/>
        <v>#VALUE!</v>
      </c>
      <c r="AP54" s="39" t="e">
        <f t="shared" si="18"/>
        <v>#VALUE!</v>
      </c>
      <c r="AQ54" s="39" t="e">
        <f t="shared" si="18"/>
        <v>#VALUE!</v>
      </c>
      <c r="AR54" s="39" t="e">
        <f t="shared" si="18"/>
        <v>#VALUE!</v>
      </c>
      <c r="AS54" s="39" t="e">
        <f t="shared" si="18"/>
        <v>#VALUE!</v>
      </c>
      <c r="AT54" s="39" t="e">
        <f t="shared" si="18"/>
        <v>#VALUE!</v>
      </c>
      <c r="AU54" s="39" t="e">
        <f t="shared" si="18"/>
        <v>#VALUE!</v>
      </c>
      <c r="AV54" s="39" t="e">
        <f t="shared" si="18"/>
        <v>#VALUE!</v>
      </c>
      <c r="AW54" s="39" t="e">
        <f t="shared" si="18"/>
        <v>#VALUE!</v>
      </c>
      <c r="AX54" s="39" t="e">
        <f t="shared" si="18"/>
        <v>#VALUE!</v>
      </c>
      <c r="AY54" s="39" t="e">
        <f t="shared" si="18"/>
        <v>#VALUE!</v>
      </c>
    </row>
    <row r="55" spans="1:51" ht="16.2" thickBot="1">
      <c r="A55" s="13" t="str">
        <f>'Example 4A'!A55</f>
        <v>+ Medical Payments</v>
      </c>
      <c r="B55" s="4"/>
      <c r="C55" s="151">
        <v>0</v>
      </c>
      <c r="D55" s="151">
        <f>C55</f>
        <v>0</v>
      </c>
      <c r="E55" s="77">
        <f t="shared" ref="E55:AY55" si="19">$D55</f>
        <v>0</v>
      </c>
      <c r="F55" s="77">
        <f t="shared" si="19"/>
        <v>0</v>
      </c>
      <c r="G55" s="77">
        <f t="shared" si="19"/>
        <v>0</v>
      </c>
      <c r="H55" s="77">
        <f t="shared" si="19"/>
        <v>0</v>
      </c>
      <c r="I55" s="77">
        <f t="shared" si="19"/>
        <v>0</v>
      </c>
      <c r="J55" s="77">
        <f t="shared" si="19"/>
        <v>0</v>
      </c>
      <c r="K55" s="77">
        <f t="shared" si="19"/>
        <v>0</v>
      </c>
      <c r="L55" s="77">
        <f t="shared" si="19"/>
        <v>0</v>
      </c>
      <c r="M55" s="77">
        <f t="shared" si="19"/>
        <v>0</v>
      </c>
      <c r="N55" s="77">
        <f t="shared" si="19"/>
        <v>0</v>
      </c>
      <c r="O55" s="77">
        <f t="shared" si="19"/>
        <v>0</v>
      </c>
      <c r="P55" s="77">
        <f t="shared" si="19"/>
        <v>0</v>
      </c>
      <c r="Q55" s="77">
        <f t="shared" si="19"/>
        <v>0</v>
      </c>
      <c r="R55" s="77">
        <f t="shared" si="19"/>
        <v>0</v>
      </c>
      <c r="S55" s="77">
        <f t="shared" si="19"/>
        <v>0</v>
      </c>
      <c r="T55" s="77">
        <f t="shared" si="19"/>
        <v>0</v>
      </c>
      <c r="U55" s="77">
        <f t="shared" si="19"/>
        <v>0</v>
      </c>
      <c r="V55" s="77">
        <f t="shared" si="19"/>
        <v>0</v>
      </c>
      <c r="W55" s="77">
        <f t="shared" si="19"/>
        <v>0</v>
      </c>
      <c r="X55" s="77">
        <f t="shared" si="19"/>
        <v>0</v>
      </c>
      <c r="Y55" s="77">
        <f t="shared" si="19"/>
        <v>0</v>
      </c>
      <c r="Z55" s="77">
        <f t="shared" si="19"/>
        <v>0</v>
      </c>
      <c r="AA55" s="77">
        <f t="shared" si="19"/>
        <v>0</v>
      </c>
      <c r="AB55" s="77">
        <f t="shared" si="19"/>
        <v>0</v>
      </c>
      <c r="AC55" s="130">
        <f t="shared" si="19"/>
        <v>0</v>
      </c>
      <c r="AD55" s="130">
        <f t="shared" si="19"/>
        <v>0</v>
      </c>
      <c r="AE55" s="130">
        <f t="shared" si="19"/>
        <v>0</v>
      </c>
      <c r="AF55" s="130">
        <f t="shared" si="19"/>
        <v>0</v>
      </c>
      <c r="AG55" s="130">
        <f t="shared" si="19"/>
        <v>0</v>
      </c>
      <c r="AH55" s="130">
        <f t="shared" si="19"/>
        <v>0</v>
      </c>
      <c r="AI55" s="130">
        <f t="shared" si="19"/>
        <v>0</v>
      </c>
      <c r="AJ55" s="130">
        <f t="shared" si="19"/>
        <v>0</v>
      </c>
      <c r="AK55" s="130">
        <f t="shared" si="19"/>
        <v>0</v>
      </c>
      <c r="AL55" s="130">
        <f t="shared" si="19"/>
        <v>0</v>
      </c>
      <c r="AM55" s="130">
        <f t="shared" si="19"/>
        <v>0</v>
      </c>
      <c r="AN55" s="130">
        <f t="shared" si="19"/>
        <v>0</v>
      </c>
      <c r="AO55" s="130">
        <f t="shared" si="19"/>
        <v>0</v>
      </c>
      <c r="AP55" s="130">
        <f t="shared" si="19"/>
        <v>0</v>
      </c>
      <c r="AQ55" s="130">
        <f t="shared" si="19"/>
        <v>0</v>
      </c>
      <c r="AR55" s="130">
        <f t="shared" si="19"/>
        <v>0</v>
      </c>
      <c r="AS55" s="130">
        <f t="shared" si="19"/>
        <v>0</v>
      </c>
      <c r="AT55" s="130">
        <f t="shared" si="19"/>
        <v>0</v>
      </c>
      <c r="AU55" s="130">
        <f t="shared" si="19"/>
        <v>0</v>
      </c>
      <c r="AV55" s="130">
        <f t="shared" si="19"/>
        <v>0</v>
      </c>
      <c r="AW55" s="130">
        <f t="shared" si="19"/>
        <v>0</v>
      </c>
      <c r="AX55" s="130">
        <f t="shared" si="19"/>
        <v>0</v>
      </c>
      <c r="AY55" s="130">
        <f t="shared" si="19"/>
        <v>0</v>
      </c>
    </row>
    <row r="56" spans="1:51" ht="16.2" thickTop="1">
      <c r="A56" s="52" t="str">
        <f>'Example 4A'!A56</f>
        <v/>
      </c>
      <c r="B56" s="6"/>
      <c r="C56" s="78" t="str">
        <f>"BaseRateUMU_" &amp; TEXT(C$17,"00")</f>
        <v>BaseRateUMU_101</v>
      </c>
      <c r="D56" s="78" t="str">
        <f t="shared" ref="D56:AY56" si="20">"BaseRateUMU_" &amp; TEXT(D$17,"00")</f>
        <v>BaseRateUMU_102</v>
      </c>
      <c r="E56" s="78" t="str">
        <f t="shared" si="20"/>
        <v>BaseRateUMU_103</v>
      </c>
      <c r="F56" s="78" t="str">
        <f t="shared" si="20"/>
        <v>BaseRateUMU_104</v>
      </c>
      <c r="G56" s="78" t="str">
        <f t="shared" si="20"/>
        <v>BaseRateUMU_105</v>
      </c>
      <c r="H56" s="78" t="str">
        <f t="shared" si="20"/>
        <v>BaseRateUMU_106</v>
      </c>
      <c r="I56" s="78" t="str">
        <f t="shared" si="20"/>
        <v>BaseRateUMU_107</v>
      </c>
      <c r="J56" s="78" t="str">
        <f t="shared" si="20"/>
        <v>BaseRateUMU_108</v>
      </c>
      <c r="K56" s="78" t="str">
        <f t="shared" si="20"/>
        <v>BaseRateUMU_109</v>
      </c>
      <c r="L56" s="78" t="str">
        <f t="shared" si="20"/>
        <v>BaseRateUMU_110</v>
      </c>
      <c r="M56" s="78" t="str">
        <f t="shared" si="20"/>
        <v>BaseRateUMU_111</v>
      </c>
      <c r="N56" s="78" t="str">
        <f t="shared" si="20"/>
        <v>BaseRateUMU_112</v>
      </c>
      <c r="O56" s="78" t="str">
        <f t="shared" si="20"/>
        <v>BaseRateUMU_113</v>
      </c>
      <c r="P56" s="78" t="str">
        <f t="shared" si="20"/>
        <v>BaseRateUMU_114</v>
      </c>
      <c r="Q56" s="78" t="str">
        <f t="shared" si="20"/>
        <v>BaseRateUMU_115</v>
      </c>
      <c r="R56" s="78" t="str">
        <f t="shared" si="20"/>
        <v>BaseRateUMU_116</v>
      </c>
      <c r="S56" s="78" t="str">
        <f t="shared" si="20"/>
        <v>BaseRateUMU_117</v>
      </c>
      <c r="T56" s="78" t="str">
        <f t="shared" si="20"/>
        <v>BaseRateUMU_118</v>
      </c>
      <c r="U56" s="78" t="str">
        <f t="shared" si="20"/>
        <v>BaseRateUMU_119</v>
      </c>
      <c r="V56" s="78" t="str">
        <f t="shared" si="20"/>
        <v>BaseRateUMU_120</v>
      </c>
      <c r="W56" s="78" t="str">
        <f t="shared" si="20"/>
        <v>BaseRateUMU_121</v>
      </c>
      <c r="X56" s="78" t="str">
        <f t="shared" si="20"/>
        <v>BaseRateUMU_122</v>
      </c>
      <c r="Y56" s="78" t="str">
        <f t="shared" si="20"/>
        <v>BaseRateUMU_123</v>
      </c>
      <c r="Z56" s="78" t="str">
        <f t="shared" si="20"/>
        <v>BaseRateUMU_124</v>
      </c>
      <c r="AA56" s="78" t="str">
        <f t="shared" si="20"/>
        <v>BaseRateUMU_125</v>
      </c>
      <c r="AB56" s="78" t="str">
        <f t="shared" si="20"/>
        <v>BaseRateUMU_126</v>
      </c>
      <c r="AC56" s="131" t="str">
        <f t="shared" si="20"/>
        <v>BaseRateUMU_127</v>
      </c>
      <c r="AD56" s="131" t="str">
        <f t="shared" si="20"/>
        <v>BaseRateUMU_128</v>
      </c>
      <c r="AE56" s="131" t="str">
        <f t="shared" si="20"/>
        <v>BaseRateUMU_129</v>
      </c>
      <c r="AF56" s="131" t="str">
        <f t="shared" si="20"/>
        <v>BaseRateUMU_130</v>
      </c>
      <c r="AG56" s="131" t="str">
        <f t="shared" si="20"/>
        <v>BaseRateUMU_131</v>
      </c>
      <c r="AH56" s="131" t="str">
        <f t="shared" si="20"/>
        <v>BaseRateUMU_132</v>
      </c>
      <c r="AI56" s="131" t="str">
        <f t="shared" si="20"/>
        <v>BaseRateUMU_133</v>
      </c>
      <c r="AJ56" s="131" t="str">
        <f t="shared" si="20"/>
        <v>BaseRateUMU_134</v>
      </c>
      <c r="AK56" s="131" t="str">
        <f t="shared" si="20"/>
        <v>BaseRateUMU_135</v>
      </c>
      <c r="AL56" s="131" t="str">
        <f t="shared" si="20"/>
        <v>BaseRateUMU_136</v>
      </c>
      <c r="AM56" s="131" t="str">
        <f t="shared" si="20"/>
        <v>BaseRateUMU_137</v>
      </c>
      <c r="AN56" s="131" t="str">
        <f t="shared" si="20"/>
        <v>BaseRateUMU_138</v>
      </c>
      <c r="AO56" s="131" t="str">
        <f t="shared" si="20"/>
        <v>BaseRateUMU_139</v>
      </c>
      <c r="AP56" s="131" t="str">
        <f t="shared" si="20"/>
        <v>BaseRateUMU_140</v>
      </c>
      <c r="AQ56" s="131" t="str">
        <f t="shared" si="20"/>
        <v>BaseRateUMU_141</v>
      </c>
      <c r="AR56" s="131" t="str">
        <f t="shared" si="20"/>
        <v>BaseRateUMU_142</v>
      </c>
      <c r="AS56" s="131" t="str">
        <f t="shared" si="20"/>
        <v>BaseRateUMU_143</v>
      </c>
      <c r="AT56" s="131" t="str">
        <f t="shared" si="20"/>
        <v>BaseRateUMU_144</v>
      </c>
      <c r="AU56" s="131" t="str">
        <f t="shared" si="20"/>
        <v>BaseRateUMU_145</v>
      </c>
      <c r="AV56" s="131" t="str">
        <f t="shared" si="20"/>
        <v>BaseRateUMU_146</v>
      </c>
      <c r="AW56" s="131" t="str">
        <f t="shared" si="20"/>
        <v>BaseRateUMU_147</v>
      </c>
      <c r="AX56" s="131" t="str">
        <f t="shared" si="20"/>
        <v>BaseRateUMU_148</v>
      </c>
      <c r="AY56" s="131" t="str">
        <f t="shared" si="20"/>
        <v>BaseRateUMU_149</v>
      </c>
    </row>
    <row r="57" spans="1:51">
      <c r="A57" s="21" t="s">
        <v>198</v>
      </c>
      <c r="B57" s="4"/>
      <c r="C57" s="162" t="str">
        <f>'Example 1B'!C57</f>
        <v xml:space="preserve">enter   </v>
      </c>
      <c r="D57" s="162" t="str">
        <f>'Example 1B'!D57</f>
        <v xml:space="preserve">enter   </v>
      </c>
      <c r="E57" s="162" t="str">
        <f>'Example 1B'!E57</f>
        <v xml:space="preserve">enter   </v>
      </c>
      <c r="F57" s="162" t="str">
        <f>'Example 1B'!F57</f>
        <v xml:space="preserve">enter   </v>
      </c>
      <c r="G57" s="162" t="str">
        <f>'Example 1B'!G57</f>
        <v xml:space="preserve">enter   </v>
      </c>
      <c r="H57" s="162" t="str">
        <f>'Example 1B'!H57</f>
        <v xml:space="preserve">enter   </v>
      </c>
      <c r="I57" s="162" t="str">
        <f>'Example 1B'!I57</f>
        <v xml:space="preserve">enter   </v>
      </c>
      <c r="J57" s="162" t="str">
        <f>'Example 1B'!J57</f>
        <v xml:space="preserve">enter   </v>
      </c>
      <c r="K57" s="162" t="str">
        <f>'Example 1B'!K57</f>
        <v xml:space="preserve">enter   </v>
      </c>
      <c r="L57" s="162" t="str">
        <f>'Example 1B'!L57</f>
        <v xml:space="preserve">enter   </v>
      </c>
      <c r="M57" s="162" t="str">
        <f>'Example 1B'!M57</f>
        <v xml:space="preserve">enter   </v>
      </c>
      <c r="N57" s="162" t="str">
        <f>'Example 1B'!N57</f>
        <v xml:space="preserve">enter   </v>
      </c>
      <c r="O57" s="162" t="str">
        <f>'Example 1B'!O57</f>
        <v xml:space="preserve">enter   </v>
      </c>
      <c r="P57" s="162" t="str">
        <f>'Example 1B'!P57</f>
        <v xml:space="preserve">enter   </v>
      </c>
      <c r="Q57" s="162" t="str">
        <f>'Example 1B'!Q57</f>
        <v xml:space="preserve">enter   </v>
      </c>
      <c r="R57" s="162" t="str">
        <f>'Example 1B'!R57</f>
        <v xml:space="preserve">enter   </v>
      </c>
      <c r="S57" s="162" t="str">
        <f>'Example 1B'!S57</f>
        <v xml:space="preserve">enter   </v>
      </c>
      <c r="T57" s="162" t="str">
        <f>'Example 1B'!T57</f>
        <v xml:space="preserve">enter   </v>
      </c>
      <c r="U57" s="162" t="str">
        <f>'Example 1B'!U57</f>
        <v xml:space="preserve">enter   </v>
      </c>
      <c r="V57" s="162" t="str">
        <f>'Example 1B'!V57</f>
        <v xml:space="preserve">enter   </v>
      </c>
      <c r="W57" s="162" t="str">
        <f>'Example 1B'!W57</f>
        <v xml:space="preserve">enter   </v>
      </c>
      <c r="X57" s="162" t="str">
        <f>'Example 1B'!X57</f>
        <v xml:space="preserve">enter   </v>
      </c>
      <c r="Y57" s="162" t="str">
        <f>'Example 1B'!Y57</f>
        <v xml:space="preserve">enter   </v>
      </c>
      <c r="Z57" s="162" t="str">
        <f>'Example 1B'!Z57</f>
        <v xml:space="preserve">enter   </v>
      </c>
      <c r="AA57" s="162" t="str">
        <f>'Example 1B'!AA57</f>
        <v xml:space="preserve">enter   </v>
      </c>
      <c r="AB57" s="162" t="str">
        <f>'Example 1B'!AB57</f>
        <v xml:space="preserve">enter   </v>
      </c>
      <c r="AC57" s="162" t="str">
        <f>'Example 1B'!AC57</f>
        <v xml:space="preserve">enter   </v>
      </c>
      <c r="AD57" s="162" t="str">
        <f>'Example 1B'!AD57</f>
        <v xml:space="preserve">enter   </v>
      </c>
      <c r="AE57" s="162" t="str">
        <f>'Example 1B'!AE57</f>
        <v xml:space="preserve">enter   </v>
      </c>
      <c r="AF57" s="162" t="str">
        <f>'Example 1B'!AF57</f>
        <v xml:space="preserve">enter   </v>
      </c>
      <c r="AG57" s="162" t="str">
        <f>'Example 1B'!AG57</f>
        <v xml:space="preserve">enter   </v>
      </c>
      <c r="AH57" s="162" t="str">
        <f>'Example 1B'!AH57</f>
        <v xml:space="preserve">enter   </v>
      </c>
      <c r="AI57" s="162" t="str">
        <f>'Example 1B'!AI57</f>
        <v xml:space="preserve">enter   </v>
      </c>
      <c r="AJ57" s="162" t="str">
        <f>'Example 1B'!AJ57</f>
        <v xml:space="preserve">enter   </v>
      </c>
      <c r="AK57" s="162" t="str">
        <f>'Example 1B'!AK57</f>
        <v xml:space="preserve">enter   </v>
      </c>
      <c r="AL57" s="162" t="str">
        <f>'Example 1B'!AL57</f>
        <v xml:space="preserve">enter   </v>
      </c>
      <c r="AM57" s="162" t="str">
        <f>'Example 1B'!AM57</f>
        <v xml:space="preserve">enter   </v>
      </c>
      <c r="AN57" s="162" t="str">
        <f>'Example 1B'!AN57</f>
        <v xml:space="preserve">enter   </v>
      </c>
      <c r="AO57" s="162" t="str">
        <f>'Example 1B'!AO57</f>
        <v xml:space="preserve">enter   </v>
      </c>
      <c r="AP57" s="162" t="str">
        <f>'Example 1B'!AP57</f>
        <v xml:space="preserve">enter   </v>
      </c>
      <c r="AQ57" s="162" t="str">
        <f>'Example 1B'!AQ57</f>
        <v xml:space="preserve">enter   </v>
      </c>
      <c r="AR57" s="162" t="str">
        <f>'Example 1B'!AR57</f>
        <v xml:space="preserve">enter   </v>
      </c>
      <c r="AS57" s="162" t="str">
        <f>'Example 1B'!AS57</f>
        <v xml:space="preserve">enter   </v>
      </c>
      <c r="AT57" s="162" t="str">
        <f>'Example 1B'!AT57</f>
        <v xml:space="preserve">enter   </v>
      </c>
      <c r="AU57" s="162" t="str">
        <f>'Example 1B'!AU57</f>
        <v xml:space="preserve">enter   </v>
      </c>
      <c r="AV57" s="162" t="str">
        <f>'Example 1B'!AV57</f>
        <v xml:space="preserve">enter   </v>
      </c>
      <c r="AW57" s="162" t="str">
        <f>'Example 1B'!AW57</f>
        <v xml:space="preserve">enter   </v>
      </c>
      <c r="AX57" s="162" t="str">
        <f>'Example 1B'!AX57</f>
        <v xml:space="preserve">enter   </v>
      </c>
      <c r="AY57" s="162" t="str">
        <f>'Example 1B'!AY57</f>
        <v xml:space="preserve">enter   </v>
      </c>
    </row>
    <row r="58" spans="1:51">
      <c r="A58" s="13" t="s">
        <v>180</v>
      </c>
      <c r="B58" s="4"/>
      <c r="C58" s="148" t="str">
        <f>'Example 4A'!C58</f>
        <v>-----</v>
      </c>
      <c r="D58" s="119" t="str">
        <f t="shared" ref="D58:AC59" si="21">C58</f>
        <v>-----</v>
      </c>
      <c r="E58" s="119" t="str">
        <f t="shared" si="21"/>
        <v>-----</v>
      </c>
      <c r="F58" s="119" t="str">
        <f t="shared" si="21"/>
        <v>-----</v>
      </c>
      <c r="G58" s="119" t="str">
        <f t="shared" si="21"/>
        <v>-----</v>
      </c>
      <c r="H58" s="119" t="str">
        <f t="shared" si="21"/>
        <v>-----</v>
      </c>
      <c r="I58" s="119" t="str">
        <f t="shared" si="21"/>
        <v>-----</v>
      </c>
      <c r="J58" s="119" t="str">
        <f t="shared" si="21"/>
        <v>-----</v>
      </c>
      <c r="K58" s="119" t="str">
        <f t="shared" si="21"/>
        <v>-----</v>
      </c>
      <c r="L58" s="119" t="str">
        <f t="shared" si="21"/>
        <v>-----</v>
      </c>
      <c r="M58" s="119" t="str">
        <f t="shared" si="21"/>
        <v>-----</v>
      </c>
      <c r="N58" s="119" t="str">
        <f t="shared" si="21"/>
        <v>-----</v>
      </c>
      <c r="O58" s="119" t="str">
        <f t="shared" si="21"/>
        <v>-----</v>
      </c>
      <c r="P58" s="119" t="str">
        <f t="shared" si="21"/>
        <v>-----</v>
      </c>
      <c r="Q58" s="119" t="str">
        <f t="shared" si="21"/>
        <v>-----</v>
      </c>
      <c r="R58" s="119" t="str">
        <f t="shared" si="21"/>
        <v>-----</v>
      </c>
      <c r="S58" s="119" t="str">
        <f t="shared" si="21"/>
        <v>-----</v>
      </c>
      <c r="T58" s="119" t="str">
        <f t="shared" si="21"/>
        <v>-----</v>
      </c>
      <c r="U58" s="119" t="str">
        <f t="shared" si="21"/>
        <v>-----</v>
      </c>
      <c r="V58" s="119" t="str">
        <f t="shared" si="21"/>
        <v>-----</v>
      </c>
      <c r="W58" s="119" t="str">
        <f t="shared" si="21"/>
        <v>-----</v>
      </c>
      <c r="X58" s="119" t="str">
        <f t="shared" si="21"/>
        <v>-----</v>
      </c>
      <c r="Y58" s="119" t="str">
        <f t="shared" si="21"/>
        <v>-----</v>
      </c>
      <c r="Z58" s="119" t="str">
        <f t="shared" si="21"/>
        <v>-----</v>
      </c>
      <c r="AA58" s="119" t="str">
        <f t="shared" si="21"/>
        <v>-----</v>
      </c>
      <c r="AB58" s="119" t="str">
        <f t="shared" si="21"/>
        <v>-----</v>
      </c>
      <c r="AC58" s="126" t="str">
        <f t="shared" si="21"/>
        <v>-----</v>
      </c>
      <c r="AD58" s="126" t="str">
        <f t="shared" ref="AD58:AY58" si="22">AC58</f>
        <v>-----</v>
      </c>
      <c r="AE58" s="126" t="str">
        <f t="shared" si="22"/>
        <v>-----</v>
      </c>
      <c r="AF58" s="126" t="str">
        <f t="shared" si="22"/>
        <v>-----</v>
      </c>
      <c r="AG58" s="126" t="str">
        <f t="shared" si="22"/>
        <v>-----</v>
      </c>
      <c r="AH58" s="126" t="str">
        <f t="shared" si="22"/>
        <v>-----</v>
      </c>
      <c r="AI58" s="126" t="str">
        <f t="shared" si="22"/>
        <v>-----</v>
      </c>
      <c r="AJ58" s="126" t="str">
        <f t="shared" si="22"/>
        <v>-----</v>
      </c>
      <c r="AK58" s="126" t="str">
        <f t="shared" si="22"/>
        <v>-----</v>
      </c>
      <c r="AL58" s="126" t="str">
        <f t="shared" si="22"/>
        <v>-----</v>
      </c>
      <c r="AM58" s="126" t="str">
        <f t="shared" si="22"/>
        <v>-----</v>
      </c>
      <c r="AN58" s="126" t="str">
        <f t="shared" si="22"/>
        <v>-----</v>
      </c>
      <c r="AO58" s="126" t="str">
        <f t="shared" si="22"/>
        <v>-----</v>
      </c>
      <c r="AP58" s="126" t="str">
        <f t="shared" si="22"/>
        <v>-----</v>
      </c>
      <c r="AQ58" s="126" t="str">
        <f t="shared" si="22"/>
        <v>-----</v>
      </c>
      <c r="AR58" s="126" t="str">
        <f t="shared" si="22"/>
        <v>-----</v>
      </c>
      <c r="AS58" s="126" t="str">
        <f t="shared" si="22"/>
        <v>-----</v>
      </c>
      <c r="AT58" s="126" t="str">
        <f t="shared" si="22"/>
        <v>-----</v>
      </c>
      <c r="AU58" s="126" t="str">
        <f t="shared" si="22"/>
        <v>-----</v>
      </c>
      <c r="AV58" s="126" t="str">
        <f t="shared" si="22"/>
        <v>-----</v>
      </c>
      <c r="AW58" s="126" t="str">
        <f t="shared" si="22"/>
        <v>-----</v>
      </c>
      <c r="AX58" s="126" t="str">
        <f t="shared" si="22"/>
        <v>-----</v>
      </c>
      <c r="AY58" s="126" t="str">
        <f t="shared" si="22"/>
        <v>-----</v>
      </c>
    </row>
    <row r="59" spans="1:51">
      <c r="A59" s="3" t="str">
        <f>'Example 4A'!A59</f>
        <v>x</v>
      </c>
      <c r="B59" s="4"/>
      <c r="C59" s="148" t="str">
        <f>'Example 4A'!C59</f>
        <v>-----</v>
      </c>
      <c r="D59" s="119" t="str">
        <f t="shared" si="21"/>
        <v>-----</v>
      </c>
      <c r="E59" s="119" t="str">
        <f t="shared" si="21"/>
        <v>-----</v>
      </c>
      <c r="F59" s="119" t="str">
        <f t="shared" si="21"/>
        <v>-----</v>
      </c>
      <c r="G59" s="119" t="str">
        <f t="shared" si="21"/>
        <v>-----</v>
      </c>
      <c r="H59" s="119" t="str">
        <f t="shared" si="21"/>
        <v>-----</v>
      </c>
      <c r="I59" s="119" t="str">
        <f t="shared" si="21"/>
        <v>-----</v>
      </c>
      <c r="J59" s="119" t="str">
        <f t="shared" si="21"/>
        <v>-----</v>
      </c>
      <c r="K59" s="119" t="str">
        <f t="shared" si="21"/>
        <v>-----</v>
      </c>
      <c r="L59" s="119" t="str">
        <f t="shared" si="21"/>
        <v>-----</v>
      </c>
      <c r="M59" s="119" t="str">
        <f t="shared" si="21"/>
        <v>-----</v>
      </c>
      <c r="N59" s="119" t="str">
        <f t="shared" si="21"/>
        <v>-----</v>
      </c>
      <c r="O59" s="119" t="str">
        <f t="shared" si="21"/>
        <v>-----</v>
      </c>
      <c r="P59" s="119" t="str">
        <f t="shared" si="21"/>
        <v>-----</v>
      </c>
      <c r="Q59" s="119" t="str">
        <f t="shared" si="21"/>
        <v>-----</v>
      </c>
      <c r="R59" s="119" t="str">
        <f t="shared" si="21"/>
        <v>-----</v>
      </c>
      <c r="S59" s="119" t="str">
        <f t="shared" si="21"/>
        <v>-----</v>
      </c>
      <c r="T59" s="119" t="str">
        <f t="shared" si="21"/>
        <v>-----</v>
      </c>
      <c r="U59" s="119" t="str">
        <f t="shared" si="21"/>
        <v>-----</v>
      </c>
      <c r="V59" s="119" t="str">
        <f t="shared" si="21"/>
        <v>-----</v>
      </c>
      <c r="W59" s="119" t="str">
        <f t="shared" si="21"/>
        <v>-----</v>
      </c>
      <c r="X59" s="119" t="str">
        <f t="shared" si="21"/>
        <v>-----</v>
      </c>
      <c r="Y59" s="119" t="str">
        <f t="shared" si="21"/>
        <v>-----</v>
      </c>
      <c r="Z59" s="119" t="str">
        <f t="shared" si="21"/>
        <v>-----</v>
      </c>
      <c r="AA59" s="119" t="str">
        <f t="shared" si="21"/>
        <v>-----</v>
      </c>
      <c r="AB59" s="119" t="str">
        <f t="shared" si="21"/>
        <v>-----</v>
      </c>
      <c r="AC59" s="126" t="str">
        <f t="shared" si="21"/>
        <v>-----</v>
      </c>
      <c r="AD59" s="126" t="str">
        <f t="shared" ref="AD59:AY59" si="23">AC59</f>
        <v>-----</v>
      </c>
      <c r="AE59" s="126" t="str">
        <f t="shared" si="23"/>
        <v>-----</v>
      </c>
      <c r="AF59" s="126" t="str">
        <f t="shared" si="23"/>
        <v>-----</v>
      </c>
      <c r="AG59" s="126" t="str">
        <f t="shared" si="23"/>
        <v>-----</v>
      </c>
      <c r="AH59" s="126" t="str">
        <f t="shared" si="23"/>
        <v>-----</v>
      </c>
      <c r="AI59" s="126" t="str">
        <f t="shared" si="23"/>
        <v>-----</v>
      </c>
      <c r="AJ59" s="126" t="str">
        <f t="shared" si="23"/>
        <v>-----</v>
      </c>
      <c r="AK59" s="126" t="str">
        <f t="shared" si="23"/>
        <v>-----</v>
      </c>
      <c r="AL59" s="126" t="str">
        <f t="shared" si="23"/>
        <v>-----</v>
      </c>
      <c r="AM59" s="126" t="str">
        <f t="shared" si="23"/>
        <v>-----</v>
      </c>
      <c r="AN59" s="126" t="str">
        <f t="shared" si="23"/>
        <v>-----</v>
      </c>
      <c r="AO59" s="126" t="str">
        <f t="shared" si="23"/>
        <v>-----</v>
      </c>
      <c r="AP59" s="126" t="str">
        <f t="shared" si="23"/>
        <v>-----</v>
      </c>
      <c r="AQ59" s="126" t="str">
        <f t="shared" si="23"/>
        <v>-----</v>
      </c>
      <c r="AR59" s="126" t="str">
        <f t="shared" si="23"/>
        <v>-----</v>
      </c>
      <c r="AS59" s="126" t="str">
        <f t="shared" si="23"/>
        <v>-----</v>
      </c>
      <c r="AT59" s="126" t="str">
        <f t="shared" si="23"/>
        <v>-----</v>
      </c>
      <c r="AU59" s="126" t="str">
        <f t="shared" si="23"/>
        <v>-----</v>
      </c>
      <c r="AV59" s="126" t="str">
        <f t="shared" si="23"/>
        <v>-----</v>
      </c>
      <c r="AW59" s="126" t="str">
        <f t="shared" si="23"/>
        <v>-----</v>
      </c>
      <c r="AX59" s="126" t="str">
        <f t="shared" si="23"/>
        <v>-----</v>
      </c>
      <c r="AY59" s="126" t="str">
        <f t="shared" si="23"/>
        <v>-----</v>
      </c>
    </row>
    <row r="60" spans="1:51">
      <c r="A60" s="3" t="str">
        <f>'Example 4A'!A60</f>
        <v>x</v>
      </c>
      <c r="B60" s="4"/>
      <c r="C60" s="148" t="str">
        <f>'Example 4A'!C60</f>
        <v>-----</v>
      </c>
      <c r="D60" s="119" t="str">
        <f t="shared" ref="D60:AC61" si="24">C60</f>
        <v>-----</v>
      </c>
      <c r="E60" s="119" t="str">
        <f t="shared" si="24"/>
        <v>-----</v>
      </c>
      <c r="F60" s="119" t="str">
        <f t="shared" si="24"/>
        <v>-----</v>
      </c>
      <c r="G60" s="119" t="str">
        <f t="shared" si="24"/>
        <v>-----</v>
      </c>
      <c r="H60" s="119" t="str">
        <f t="shared" si="24"/>
        <v>-----</v>
      </c>
      <c r="I60" s="119" t="str">
        <f t="shared" si="24"/>
        <v>-----</v>
      </c>
      <c r="J60" s="119" t="str">
        <f t="shared" si="24"/>
        <v>-----</v>
      </c>
      <c r="K60" s="119" t="str">
        <f t="shared" si="24"/>
        <v>-----</v>
      </c>
      <c r="L60" s="119" t="str">
        <f t="shared" si="24"/>
        <v>-----</v>
      </c>
      <c r="M60" s="119" t="str">
        <f t="shared" si="24"/>
        <v>-----</v>
      </c>
      <c r="N60" s="119" t="str">
        <f t="shared" si="24"/>
        <v>-----</v>
      </c>
      <c r="O60" s="119" t="str">
        <f t="shared" si="24"/>
        <v>-----</v>
      </c>
      <c r="P60" s="119" t="str">
        <f t="shared" si="24"/>
        <v>-----</v>
      </c>
      <c r="Q60" s="119" t="str">
        <f t="shared" si="24"/>
        <v>-----</v>
      </c>
      <c r="R60" s="119" t="str">
        <f t="shared" si="24"/>
        <v>-----</v>
      </c>
      <c r="S60" s="119" t="str">
        <f t="shared" si="24"/>
        <v>-----</v>
      </c>
      <c r="T60" s="119" t="str">
        <f t="shared" si="24"/>
        <v>-----</v>
      </c>
      <c r="U60" s="119" t="str">
        <f t="shared" si="24"/>
        <v>-----</v>
      </c>
      <c r="V60" s="119" t="str">
        <f t="shared" si="24"/>
        <v>-----</v>
      </c>
      <c r="W60" s="119" t="str">
        <f t="shared" si="24"/>
        <v>-----</v>
      </c>
      <c r="X60" s="119" t="str">
        <f t="shared" si="24"/>
        <v>-----</v>
      </c>
      <c r="Y60" s="119" t="str">
        <f t="shared" si="24"/>
        <v>-----</v>
      </c>
      <c r="Z60" s="119" t="str">
        <f t="shared" si="24"/>
        <v>-----</v>
      </c>
      <c r="AA60" s="119" t="str">
        <f t="shared" si="24"/>
        <v>-----</v>
      </c>
      <c r="AB60" s="119" t="str">
        <f t="shared" si="24"/>
        <v>-----</v>
      </c>
      <c r="AC60" s="126" t="str">
        <f t="shared" si="24"/>
        <v>-----</v>
      </c>
      <c r="AD60" s="126" t="str">
        <f t="shared" ref="AD60:AY60" si="25">AC60</f>
        <v>-----</v>
      </c>
      <c r="AE60" s="126" t="str">
        <f t="shared" si="25"/>
        <v>-----</v>
      </c>
      <c r="AF60" s="126" t="str">
        <f t="shared" si="25"/>
        <v>-----</v>
      </c>
      <c r="AG60" s="126" t="str">
        <f t="shared" si="25"/>
        <v>-----</v>
      </c>
      <c r="AH60" s="126" t="str">
        <f t="shared" si="25"/>
        <v>-----</v>
      </c>
      <c r="AI60" s="126" t="str">
        <f t="shared" si="25"/>
        <v>-----</v>
      </c>
      <c r="AJ60" s="126" t="str">
        <f t="shared" si="25"/>
        <v>-----</v>
      </c>
      <c r="AK60" s="126" t="str">
        <f t="shared" si="25"/>
        <v>-----</v>
      </c>
      <c r="AL60" s="126" t="str">
        <f t="shared" si="25"/>
        <v>-----</v>
      </c>
      <c r="AM60" s="126" t="str">
        <f t="shared" si="25"/>
        <v>-----</v>
      </c>
      <c r="AN60" s="126" t="str">
        <f t="shared" si="25"/>
        <v>-----</v>
      </c>
      <c r="AO60" s="126" t="str">
        <f t="shared" si="25"/>
        <v>-----</v>
      </c>
      <c r="AP60" s="126" t="str">
        <f t="shared" si="25"/>
        <v>-----</v>
      </c>
      <c r="AQ60" s="126" t="str">
        <f t="shared" si="25"/>
        <v>-----</v>
      </c>
      <c r="AR60" s="126" t="str">
        <f t="shared" si="25"/>
        <v>-----</v>
      </c>
      <c r="AS60" s="126" t="str">
        <f t="shared" si="25"/>
        <v>-----</v>
      </c>
      <c r="AT60" s="126" t="str">
        <f t="shared" si="25"/>
        <v>-----</v>
      </c>
      <c r="AU60" s="126" t="str">
        <f t="shared" si="25"/>
        <v>-----</v>
      </c>
      <c r="AV60" s="126" t="str">
        <f t="shared" si="25"/>
        <v>-----</v>
      </c>
      <c r="AW60" s="126" t="str">
        <f t="shared" si="25"/>
        <v>-----</v>
      </c>
      <c r="AX60" s="126" t="str">
        <f t="shared" si="25"/>
        <v>-----</v>
      </c>
      <c r="AY60" s="126" t="str">
        <f t="shared" si="25"/>
        <v>-----</v>
      </c>
    </row>
    <row r="61" spans="1:51">
      <c r="A61" s="13" t="s">
        <v>181</v>
      </c>
      <c r="B61" s="4"/>
      <c r="C61" s="148" t="str">
        <f>'Example 4A'!C61</f>
        <v>-----</v>
      </c>
      <c r="D61" s="119" t="str">
        <f t="shared" si="24"/>
        <v>-----</v>
      </c>
      <c r="E61" s="119" t="str">
        <f t="shared" si="24"/>
        <v>-----</v>
      </c>
      <c r="F61" s="119" t="str">
        <f t="shared" si="24"/>
        <v>-----</v>
      </c>
      <c r="G61" s="119" t="str">
        <f t="shared" si="24"/>
        <v>-----</v>
      </c>
      <c r="H61" s="119" t="str">
        <f t="shared" si="24"/>
        <v>-----</v>
      </c>
      <c r="I61" s="119" t="str">
        <f t="shared" si="24"/>
        <v>-----</v>
      </c>
      <c r="J61" s="119" t="str">
        <f t="shared" si="24"/>
        <v>-----</v>
      </c>
      <c r="K61" s="119" t="str">
        <f t="shared" si="24"/>
        <v>-----</v>
      </c>
      <c r="L61" s="119" t="str">
        <f t="shared" si="24"/>
        <v>-----</v>
      </c>
      <c r="M61" s="119" t="str">
        <f t="shared" si="24"/>
        <v>-----</v>
      </c>
      <c r="N61" s="119" t="str">
        <f t="shared" si="24"/>
        <v>-----</v>
      </c>
      <c r="O61" s="119" t="str">
        <f t="shared" si="24"/>
        <v>-----</v>
      </c>
      <c r="P61" s="119" t="str">
        <f t="shared" si="24"/>
        <v>-----</v>
      </c>
      <c r="Q61" s="119" t="str">
        <f t="shared" si="24"/>
        <v>-----</v>
      </c>
      <c r="R61" s="119" t="str">
        <f t="shared" si="24"/>
        <v>-----</v>
      </c>
      <c r="S61" s="119" t="str">
        <f t="shared" si="24"/>
        <v>-----</v>
      </c>
      <c r="T61" s="119" t="str">
        <f t="shared" si="24"/>
        <v>-----</v>
      </c>
      <c r="U61" s="119" t="str">
        <f t="shared" si="24"/>
        <v>-----</v>
      </c>
      <c r="V61" s="119" t="str">
        <f t="shared" si="24"/>
        <v>-----</v>
      </c>
      <c r="W61" s="119" t="str">
        <f t="shared" si="24"/>
        <v>-----</v>
      </c>
      <c r="X61" s="119" t="str">
        <f t="shared" si="24"/>
        <v>-----</v>
      </c>
      <c r="Y61" s="119" t="str">
        <f t="shared" si="24"/>
        <v>-----</v>
      </c>
      <c r="Z61" s="119" t="str">
        <f t="shared" si="24"/>
        <v>-----</v>
      </c>
      <c r="AA61" s="119" t="str">
        <f t="shared" si="24"/>
        <v>-----</v>
      </c>
      <c r="AB61" s="119" t="str">
        <f t="shared" si="24"/>
        <v>-----</v>
      </c>
      <c r="AC61" s="126" t="str">
        <f t="shared" si="24"/>
        <v>-----</v>
      </c>
      <c r="AD61" s="126" t="str">
        <f t="shared" ref="AD61:AY61" si="26">AC61</f>
        <v>-----</v>
      </c>
      <c r="AE61" s="126" t="str">
        <f t="shared" si="26"/>
        <v>-----</v>
      </c>
      <c r="AF61" s="126" t="str">
        <f t="shared" si="26"/>
        <v>-----</v>
      </c>
      <c r="AG61" s="126" t="str">
        <f t="shared" si="26"/>
        <v>-----</v>
      </c>
      <c r="AH61" s="126" t="str">
        <f t="shared" si="26"/>
        <v>-----</v>
      </c>
      <c r="AI61" s="126" t="str">
        <f t="shared" si="26"/>
        <v>-----</v>
      </c>
      <c r="AJ61" s="126" t="str">
        <f t="shared" si="26"/>
        <v>-----</v>
      </c>
      <c r="AK61" s="126" t="str">
        <f t="shared" si="26"/>
        <v>-----</v>
      </c>
      <c r="AL61" s="126" t="str">
        <f t="shared" si="26"/>
        <v>-----</v>
      </c>
      <c r="AM61" s="126" t="str">
        <f t="shared" si="26"/>
        <v>-----</v>
      </c>
      <c r="AN61" s="126" t="str">
        <f t="shared" si="26"/>
        <v>-----</v>
      </c>
      <c r="AO61" s="126" t="str">
        <f t="shared" si="26"/>
        <v>-----</v>
      </c>
      <c r="AP61" s="126" t="str">
        <f t="shared" si="26"/>
        <v>-----</v>
      </c>
      <c r="AQ61" s="126" t="str">
        <f t="shared" si="26"/>
        <v>-----</v>
      </c>
      <c r="AR61" s="126" t="str">
        <f t="shared" si="26"/>
        <v>-----</v>
      </c>
      <c r="AS61" s="126" t="str">
        <f t="shared" si="26"/>
        <v>-----</v>
      </c>
      <c r="AT61" s="126" t="str">
        <f t="shared" si="26"/>
        <v>-----</v>
      </c>
      <c r="AU61" s="126" t="str">
        <f t="shared" si="26"/>
        <v>-----</v>
      </c>
      <c r="AV61" s="126" t="str">
        <f t="shared" si="26"/>
        <v>-----</v>
      </c>
      <c r="AW61" s="126" t="str">
        <f t="shared" si="26"/>
        <v>-----</v>
      </c>
      <c r="AX61" s="126" t="str">
        <f t="shared" si="26"/>
        <v>-----</v>
      </c>
      <c r="AY61" s="126" t="str">
        <f t="shared" si="26"/>
        <v>-----</v>
      </c>
    </row>
    <row r="62" spans="1:51" ht="16.2" thickBot="1">
      <c r="A62" s="11" t="str">
        <f>'Example 4A'!A62</f>
        <v>= UM/UIM Rate</v>
      </c>
      <c r="B62" s="12"/>
      <c r="C62" s="150">
        <f>SUM(PRODUCT(C57:C58,C59,C60),C61)</f>
        <v>0</v>
      </c>
      <c r="D62" s="150">
        <f t="shared" ref="D62:AC62" si="27">SUM(PRODUCT(D57:D58,D59,D60),D61)</f>
        <v>0</v>
      </c>
      <c r="E62" s="150">
        <f t="shared" si="27"/>
        <v>0</v>
      </c>
      <c r="F62" s="150">
        <f t="shared" si="27"/>
        <v>0</v>
      </c>
      <c r="G62" s="150">
        <f t="shared" si="27"/>
        <v>0</v>
      </c>
      <c r="H62" s="150">
        <f t="shared" si="27"/>
        <v>0</v>
      </c>
      <c r="I62" s="150">
        <f t="shared" si="27"/>
        <v>0</v>
      </c>
      <c r="J62" s="150">
        <f t="shared" si="27"/>
        <v>0</v>
      </c>
      <c r="K62" s="150">
        <f t="shared" si="27"/>
        <v>0</v>
      </c>
      <c r="L62" s="150">
        <f t="shared" si="27"/>
        <v>0</v>
      </c>
      <c r="M62" s="150">
        <f t="shared" si="27"/>
        <v>0</v>
      </c>
      <c r="N62" s="150">
        <f t="shared" si="27"/>
        <v>0</v>
      </c>
      <c r="O62" s="150">
        <f t="shared" si="27"/>
        <v>0</v>
      </c>
      <c r="P62" s="150">
        <f t="shared" si="27"/>
        <v>0</v>
      </c>
      <c r="Q62" s="150">
        <f t="shared" si="27"/>
        <v>0</v>
      </c>
      <c r="R62" s="150">
        <f t="shared" si="27"/>
        <v>0</v>
      </c>
      <c r="S62" s="150">
        <f t="shared" si="27"/>
        <v>0</v>
      </c>
      <c r="T62" s="150">
        <f t="shared" si="27"/>
        <v>0</v>
      </c>
      <c r="U62" s="150">
        <f t="shared" si="27"/>
        <v>0</v>
      </c>
      <c r="V62" s="150">
        <f t="shared" si="27"/>
        <v>0</v>
      </c>
      <c r="W62" s="150">
        <f t="shared" si="27"/>
        <v>0</v>
      </c>
      <c r="X62" s="150">
        <f t="shared" si="27"/>
        <v>0</v>
      </c>
      <c r="Y62" s="150">
        <f t="shared" si="27"/>
        <v>0</v>
      </c>
      <c r="Z62" s="150">
        <f t="shared" si="27"/>
        <v>0</v>
      </c>
      <c r="AA62" s="150">
        <f t="shared" si="27"/>
        <v>0</v>
      </c>
      <c r="AB62" s="150">
        <f t="shared" si="27"/>
        <v>0</v>
      </c>
      <c r="AC62" s="150">
        <f t="shared" si="27"/>
        <v>0</v>
      </c>
      <c r="AD62" s="150">
        <f t="shared" ref="AD62:AY62" si="28">SUM(PRODUCT(AD57:AD58,AD59,AD60),AD61)</f>
        <v>0</v>
      </c>
      <c r="AE62" s="150">
        <f t="shared" si="28"/>
        <v>0</v>
      </c>
      <c r="AF62" s="150">
        <f t="shared" si="28"/>
        <v>0</v>
      </c>
      <c r="AG62" s="150">
        <f t="shared" si="28"/>
        <v>0</v>
      </c>
      <c r="AH62" s="150">
        <f t="shared" si="28"/>
        <v>0</v>
      </c>
      <c r="AI62" s="150">
        <f t="shared" si="28"/>
        <v>0</v>
      </c>
      <c r="AJ62" s="150">
        <f t="shared" si="28"/>
        <v>0</v>
      </c>
      <c r="AK62" s="150">
        <f t="shared" si="28"/>
        <v>0</v>
      </c>
      <c r="AL62" s="150">
        <f t="shared" si="28"/>
        <v>0</v>
      </c>
      <c r="AM62" s="150">
        <f t="shared" si="28"/>
        <v>0</v>
      </c>
      <c r="AN62" s="150">
        <f t="shared" si="28"/>
        <v>0</v>
      </c>
      <c r="AO62" s="150">
        <f t="shared" si="28"/>
        <v>0</v>
      </c>
      <c r="AP62" s="150">
        <f t="shared" si="28"/>
        <v>0</v>
      </c>
      <c r="AQ62" s="150">
        <f t="shared" si="28"/>
        <v>0</v>
      </c>
      <c r="AR62" s="150">
        <f t="shared" si="28"/>
        <v>0</v>
      </c>
      <c r="AS62" s="150">
        <f t="shared" si="28"/>
        <v>0</v>
      </c>
      <c r="AT62" s="150">
        <f t="shared" si="28"/>
        <v>0</v>
      </c>
      <c r="AU62" s="150">
        <f t="shared" si="28"/>
        <v>0</v>
      </c>
      <c r="AV62" s="150">
        <f t="shared" si="28"/>
        <v>0</v>
      </c>
      <c r="AW62" s="150">
        <f t="shared" si="28"/>
        <v>0</v>
      </c>
      <c r="AX62" s="150">
        <f t="shared" si="28"/>
        <v>0</v>
      </c>
      <c r="AY62" s="150">
        <f t="shared" si="28"/>
        <v>0</v>
      </c>
    </row>
    <row r="63" spans="1:51" ht="16.2" thickTop="1">
      <c r="A63" s="52" t="str">
        <f>'Example 4A'!A63</f>
        <v/>
      </c>
      <c r="B63" s="6"/>
      <c r="C63" s="78" t="str">
        <f>"BaseRateComp_" &amp; TEXT(C$17,"00")</f>
        <v>BaseRateComp_101</v>
      </c>
      <c r="D63" s="78" t="str">
        <f t="shared" ref="D63:AY63" si="29">"BaseRateComp_" &amp; TEXT(D$17,"00")</f>
        <v>BaseRateComp_102</v>
      </c>
      <c r="E63" s="78" t="str">
        <f t="shared" si="29"/>
        <v>BaseRateComp_103</v>
      </c>
      <c r="F63" s="78" t="str">
        <f t="shared" si="29"/>
        <v>BaseRateComp_104</v>
      </c>
      <c r="G63" s="78" t="str">
        <f t="shared" si="29"/>
        <v>BaseRateComp_105</v>
      </c>
      <c r="H63" s="78" t="str">
        <f t="shared" si="29"/>
        <v>BaseRateComp_106</v>
      </c>
      <c r="I63" s="78" t="str">
        <f t="shared" si="29"/>
        <v>BaseRateComp_107</v>
      </c>
      <c r="J63" s="78" t="str">
        <f t="shared" si="29"/>
        <v>BaseRateComp_108</v>
      </c>
      <c r="K63" s="78" t="str">
        <f t="shared" si="29"/>
        <v>BaseRateComp_109</v>
      </c>
      <c r="L63" s="78" t="str">
        <f t="shared" si="29"/>
        <v>BaseRateComp_110</v>
      </c>
      <c r="M63" s="78" t="str">
        <f t="shared" si="29"/>
        <v>BaseRateComp_111</v>
      </c>
      <c r="N63" s="78" t="str">
        <f t="shared" si="29"/>
        <v>BaseRateComp_112</v>
      </c>
      <c r="O63" s="78" t="str">
        <f t="shared" si="29"/>
        <v>BaseRateComp_113</v>
      </c>
      <c r="P63" s="78" t="str">
        <f t="shared" si="29"/>
        <v>BaseRateComp_114</v>
      </c>
      <c r="Q63" s="78" t="str">
        <f t="shared" si="29"/>
        <v>BaseRateComp_115</v>
      </c>
      <c r="R63" s="78" t="str">
        <f t="shared" si="29"/>
        <v>BaseRateComp_116</v>
      </c>
      <c r="S63" s="78" t="str">
        <f t="shared" si="29"/>
        <v>BaseRateComp_117</v>
      </c>
      <c r="T63" s="78" t="str">
        <f t="shared" si="29"/>
        <v>BaseRateComp_118</v>
      </c>
      <c r="U63" s="78" t="str">
        <f t="shared" si="29"/>
        <v>BaseRateComp_119</v>
      </c>
      <c r="V63" s="78" t="str">
        <f t="shared" si="29"/>
        <v>BaseRateComp_120</v>
      </c>
      <c r="W63" s="78" t="str">
        <f t="shared" si="29"/>
        <v>BaseRateComp_121</v>
      </c>
      <c r="X63" s="78" t="str">
        <f t="shared" si="29"/>
        <v>BaseRateComp_122</v>
      </c>
      <c r="Y63" s="78" t="str">
        <f t="shared" si="29"/>
        <v>BaseRateComp_123</v>
      </c>
      <c r="Z63" s="78" t="str">
        <f t="shared" si="29"/>
        <v>BaseRateComp_124</v>
      </c>
      <c r="AA63" s="78" t="str">
        <f t="shared" si="29"/>
        <v>BaseRateComp_125</v>
      </c>
      <c r="AB63" s="78" t="str">
        <f t="shared" si="29"/>
        <v>BaseRateComp_126</v>
      </c>
      <c r="AC63" s="135" t="str">
        <f t="shared" si="29"/>
        <v>BaseRateComp_127</v>
      </c>
      <c r="AD63" s="135" t="str">
        <f t="shared" si="29"/>
        <v>BaseRateComp_128</v>
      </c>
      <c r="AE63" s="135" t="str">
        <f t="shared" si="29"/>
        <v>BaseRateComp_129</v>
      </c>
      <c r="AF63" s="135" t="str">
        <f t="shared" si="29"/>
        <v>BaseRateComp_130</v>
      </c>
      <c r="AG63" s="135" t="str">
        <f t="shared" si="29"/>
        <v>BaseRateComp_131</v>
      </c>
      <c r="AH63" s="135" t="str">
        <f t="shared" si="29"/>
        <v>BaseRateComp_132</v>
      </c>
      <c r="AI63" s="135" t="str">
        <f t="shared" si="29"/>
        <v>BaseRateComp_133</v>
      </c>
      <c r="AJ63" s="135" t="str">
        <f t="shared" si="29"/>
        <v>BaseRateComp_134</v>
      </c>
      <c r="AK63" s="135" t="str">
        <f t="shared" si="29"/>
        <v>BaseRateComp_135</v>
      </c>
      <c r="AL63" s="135" t="str">
        <f t="shared" si="29"/>
        <v>BaseRateComp_136</v>
      </c>
      <c r="AM63" s="135" t="str">
        <f t="shared" si="29"/>
        <v>BaseRateComp_137</v>
      </c>
      <c r="AN63" s="135" t="str">
        <f t="shared" si="29"/>
        <v>BaseRateComp_138</v>
      </c>
      <c r="AO63" s="135" t="str">
        <f t="shared" si="29"/>
        <v>BaseRateComp_139</v>
      </c>
      <c r="AP63" s="135" t="str">
        <f t="shared" si="29"/>
        <v>BaseRateComp_140</v>
      </c>
      <c r="AQ63" s="135" t="str">
        <f t="shared" si="29"/>
        <v>BaseRateComp_141</v>
      </c>
      <c r="AR63" s="135" t="str">
        <f t="shared" si="29"/>
        <v>BaseRateComp_142</v>
      </c>
      <c r="AS63" s="135" t="str">
        <f t="shared" si="29"/>
        <v>BaseRateComp_143</v>
      </c>
      <c r="AT63" s="135" t="str">
        <f t="shared" si="29"/>
        <v>BaseRateComp_144</v>
      </c>
      <c r="AU63" s="135" t="str">
        <f t="shared" si="29"/>
        <v>BaseRateComp_145</v>
      </c>
      <c r="AV63" s="135" t="str">
        <f t="shared" si="29"/>
        <v>BaseRateComp_146</v>
      </c>
      <c r="AW63" s="135" t="str">
        <f t="shared" si="29"/>
        <v>BaseRateComp_147</v>
      </c>
      <c r="AX63" s="135" t="str">
        <f t="shared" si="29"/>
        <v>BaseRateComp_148</v>
      </c>
      <c r="AY63" s="135" t="str">
        <f t="shared" si="29"/>
        <v>BaseRateComp_149</v>
      </c>
    </row>
    <row r="64" spans="1:51">
      <c r="A64" s="21" t="str">
        <f>'Example 4A'!A64</f>
        <v>Comprehensive Base Rate</v>
      </c>
      <c r="B64" s="4"/>
      <c r="C64" s="162" t="str">
        <f>'Example 1B'!C64</f>
        <v xml:space="preserve">enter   </v>
      </c>
      <c r="D64" s="162" t="str">
        <f>'Example 1B'!D64</f>
        <v xml:space="preserve">enter   </v>
      </c>
      <c r="E64" s="162" t="str">
        <f>'Example 1B'!E64</f>
        <v xml:space="preserve">enter   </v>
      </c>
      <c r="F64" s="162" t="str">
        <f>'Example 1B'!F64</f>
        <v xml:space="preserve">enter   </v>
      </c>
      <c r="G64" s="162" t="str">
        <f>'Example 1B'!G64</f>
        <v xml:space="preserve">enter   </v>
      </c>
      <c r="H64" s="162" t="str">
        <f>'Example 1B'!H64</f>
        <v xml:space="preserve">enter   </v>
      </c>
      <c r="I64" s="162" t="str">
        <f>'Example 1B'!I64</f>
        <v xml:space="preserve">enter   </v>
      </c>
      <c r="J64" s="162" t="str">
        <f>'Example 1B'!J64</f>
        <v xml:space="preserve">enter   </v>
      </c>
      <c r="K64" s="162" t="str">
        <f>'Example 1B'!K64</f>
        <v xml:space="preserve">enter   </v>
      </c>
      <c r="L64" s="162" t="str">
        <f>'Example 1B'!L64</f>
        <v xml:space="preserve">enter   </v>
      </c>
      <c r="M64" s="162" t="str">
        <f>'Example 1B'!M64</f>
        <v xml:space="preserve">enter   </v>
      </c>
      <c r="N64" s="162" t="str">
        <f>'Example 1B'!N64</f>
        <v xml:space="preserve">enter   </v>
      </c>
      <c r="O64" s="162" t="str">
        <f>'Example 1B'!O64</f>
        <v xml:space="preserve">enter   </v>
      </c>
      <c r="P64" s="162" t="str">
        <f>'Example 1B'!P64</f>
        <v xml:space="preserve">enter   </v>
      </c>
      <c r="Q64" s="162" t="str">
        <f>'Example 1B'!Q64</f>
        <v xml:space="preserve">enter   </v>
      </c>
      <c r="R64" s="162" t="str">
        <f>'Example 1B'!R64</f>
        <v xml:space="preserve">enter   </v>
      </c>
      <c r="S64" s="162" t="str">
        <f>'Example 1B'!S64</f>
        <v xml:space="preserve">enter   </v>
      </c>
      <c r="T64" s="162" t="str">
        <f>'Example 1B'!T64</f>
        <v xml:space="preserve">enter   </v>
      </c>
      <c r="U64" s="162" t="str">
        <f>'Example 1B'!U64</f>
        <v xml:space="preserve">enter   </v>
      </c>
      <c r="V64" s="162" t="str">
        <f>'Example 1B'!V64</f>
        <v xml:space="preserve">enter   </v>
      </c>
      <c r="W64" s="162" t="str">
        <f>'Example 1B'!W64</f>
        <v xml:space="preserve">enter   </v>
      </c>
      <c r="X64" s="162" t="str">
        <f>'Example 1B'!X64</f>
        <v xml:space="preserve">enter   </v>
      </c>
      <c r="Y64" s="162" t="str">
        <f>'Example 1B'!Y64</f>
        <v xml:space="preserve">enter   </v>
      </c>
      <c r="Z64" s="162" t="str">
        <f>'Example 1B'!Z64</f>
        <v xml:space="preserve">enter   </v>
      </c>
      <c r="AA64" s="162" t="str">
        <f>'Example 1B'!AA64</f>
        <v xml:space="preserve">enter   </v>
      </c>
      <c r="AB64" s="162" t="str">
        <f>'Example 1B'!AB64</f>
        <v xml:space="preserve">enter   </v>
      </c>
      <c r="AC64" s="162" t="str">
        <f>'Example 1B'!AC64</f>
        <v xml:space="preserve">enter   </v>
      </c>
      <c r="AD64" s="162" t="str">
        <f>'Example 1B'!AD64</f>
        <v xml:space="preserve">enter   </v>
      </c>
      <c r="AE64" s="162" t="str">
        <f>'Example 1B'!AE64</f>
        <v xml:space="preserve">enter   </v>
      </c>
      <c r="AF64" s="162" t="str">
        <f>'Example 1B'!AF64</f>
        <v xml:space="preserve">enter   </v>
      </c>
      <c r="AG64" s="162" t="str">
        <f>'Example 1B'!AG64</f>
        <v xml:space="preserve">enter   </v>
      </c>
      <c r="AH64" s="162" t="str">
        <f>'Example 1B'!AH64</f>
        <v xml:space="preserve">enter   </v>
      </c>
      <c r="AI64" s="162" t="str">
        <f>'Example 1B'!AI64</f>
        <v xml:space="preserve">enter   </v>
      </c>
      <c r="AJ64" s="162" t="str">
        <f>'Example 1B'!AJ64</f>
        <v xml:space="preserve">enter   </v>
      </c>
      <c r="AK64" s="162" t="str">
        <f>'Example 1B'!AK64</f>
        <v xml:space="preserve">enter   </v>
      </c>
      <c r="AL64" s="162" t="str">
        <f>'Example 1B'!AL64</f>
        <v xml:space="preserve">enter   </v>
      </c>
      <c r="AM64" s="162" t="str">
        <f>'Example 1B'!AM64</f>
        <v xml:space="preserve">enter   </v>
      </c>
      <c r="AN64" s="162" t="str">
        <f>'Example 1B'!AN64</f>
        <v xml:space="preserve">enter   </v>
      </c>
      <c r="AO64" s="162" t="str">
        <f>'Example 1B'!AO64</f>
        <v xml:space="preserve">enter   </v>
      </c>
      <c r="AP64" s="162" t="str">
        <f>'Example 1B'!AP64</f>
        <v xml:space="preserve">enter   </v>
      </c>
      <c r="AQ64" s="162" t="str">
        <f>'Example 1B'!AQ64</f>
        <v xml:space="preserve">enter   </v>
      </c>
      <c r="AR64" s="162" t="str">
        <f>'Example 1B'!AR64</f>
        <v xml:space="preserve">enter   </v>
      </c>
      <c r="AS64" s="162" t="str">
        <f>'Example 1B'!AS64</f>
        <v xml:space="preserve">enter   </v>
      </c>
      <c r="AT64" s="162" t="str">
        <f>'Example 1B'!AT64</f>
        <v xml:space="preserve">enter   </v>
      </c>
      <c r="AU64" s="162" t="str">
        <f>'Example 1B'!AU64</f>
        <v xml:space="preserve">enter   </v>
      </c>
      <c r="AV64" s="162" t="str">
        <f>'Example 1B'!AV64</f>
        <v xml:space="preserve">enter   </v>
      </c>
      <c r="AW64" s="162" t="str">
        <f>'Example 1B'!AW64</f>
        <v xml:space="preserve">enter   </v>
      </c>
      <c r="AX64" s="162" t="str">
        <f>'Example 1B'!AX64</f>
        <v xml:space="preserve">enter   </v>
      </c>
      <c r="AY64" s="162" t="str">
        <f>'Example 1B'!AY64</f>
        <v xml:space="preserve">enter   </v>
      </c>
    </row>
    <row r="65" spans="1:51">
      <c r="A65" s="3" t="str">
        <f>'Example 4A'!A65</f>
        <v>x Deductible Factor</v>
      </c>
      <c r="B65" s="4"/>
      <c r="C65" s="148" t="str">
        <f>'Example 4A'!C65</f>
        <v>-----</v>
      </c>
      <c r="D65" s="119" t="str">
        <f>'Example 4A'!D65</f>
        <v>-----</v>
      </c>
      <c r="E65" s="119" t="str">
        <f>'Example 4A'!E65</f>
        <v>-----</v>
      </c>
      <c r="F65" s="119" t="str">
        <f>'Example 4A'!F65</f>
        <v>-----</v>
      </c>
      <c r="G65" s="119" t="str">
        <f>'Example 4A'!G65</f>
        <v>-----</v>
      </c>
      <c r="H65" s="119" t="str">
        <f>'Example 4A'!H65</f>
        <v>-----</v>
      </c>
      <c r="I65" s="119" t="str">
        <f>'Example 4A'!I65</f>
        <v>-----</v>
      </c>
      <c r="J65" s="119" t="str">
        <f>'Example 4A'!J65</f>
        <v>-----</v>
      </c>
      <c r="K65" s="119" t="str">
        <f>'Example 4A'!K65</f>
        <v>-----</v>
      </c>
      <c r="L65" s="119" t="str">
        <f>'Example 4A'!L65</f>
        <v>-----</v>
      </c>
      <c r="M65" s="119" t="str">
        <f>'Example 4A'!M65</f>
        <v>-----</v>
      </c>
      <c r="N65" s="119" t="str">
        <f>'Example 4A'!N65</f>
        <v>-----</v>
      </c>
      <c r="O65" s="119" t="str">
        <f>'Example 4A'!O65</f>
        <v>-----</v>
      </c>
      <c r="P65" s="119" t="str">
        <f>'Example 4A'!P65</f>
        <v>-----</v>
      </c>
      <c r="Q65" s="119" t="str">
        <f>'Example 4A'!Q65</f>
        <v>-----</v>
      </c>
      <c r="R65" s="119" t="str">
        <f>'Example 4A'!R65</f>
        <v>-----</v>
      </c>
      <c r="S65" s="119" t="str">
        <f>'Example 4A'!S65</f>
        <v>-----</v>
      </c>
      <c r="T65" s="119" t="str">
        <f>'Example 4A'!T65</f>
        <v>-----</v>
      </c>
      <c r="U65" s="119" t="str">
        <f>'Example 4A'!U65</f>
        <v>-----</v>
      </c>
      <c r="V65" s="119" t="str">
        <f>'Example 4A'!V65</f>
        <v>-----</v>
      </c>
      <c r="W65" s="119" t="str">
        <f>'Example 4A'!W65</f>
        <v>-----</v>
      </c>
      <c r="X65" s="119" t="str">
        <f>'Example 4A'!X65</f>
        <v>-----</v>
      </c>
      <c r="Y65" s="119" t="str">
        <f>'Example 4A'!Y65</f>
        <v>-----</v>
      </c>
      <c r="Z65" s="119" t="str">
        <f>'Example 4A'!Z65</f>
        <v>-----</v>
      </c>
      <c r="AA65" s="119" t="str">
        <f>'Example 4A'!AA65</f>
        <v>-----</v>
      </c>
      <c r="AB65" s="119" t="str">
        <f>'Example 4A'!AB65</f>
        <v>-----</v>
      </c>
      <c r="AC65" s="126" t="str">
        <f>'Example 4A'!AC65</f>
        <v>-----</v>
      </c>
      <c r="AD65" s="126" t="str">
        <f>'Example 4A'!AD65</f>
        <v>-----</v>
      </c>
      <c r="AE65" s="126" t="str">
        <f>'Example 4A'!AE65</f>
        <v>-----</v>
      </c>
      <c r="AF65" s="126" t="str">
        <f>'Example 4A'!AF65</f>
        <v>-----</v>
      </c>
      <c r="AG65" s="126" t="str">
        <f>'Example 4A'!AG65</f>
        <v>-----</v>
      </c>
      <c r="AH65" s="126" t="str">
        <f>'Example 4A'!AH65</f>
        <v>-----</v>
      </c>
      <c r="AI65" s="126" t="str">
        <f>'Example 4A'!AI65</f>
        <v>-----</v>
      </c>
      <c r="AJ65" s="126" t="str">
        <f>'Example 4A'!AJ65</f>
        <v>-----</v>
      </c>
      <c r="AK65" s="126" t="str">
        <f>'Example 4A'!AK65</f>
        <v>-----</v>
      </c>
      <c r="AL65" s="126" t="str">
        <f>'Example 4A'!AL65</f>
        <v>-----</v>
      </c>
      <c r="AM65" s="126" t="str">
        <f>'Example 4A'!AM65</f>
        <v>-----</v>
      </c>
      <c r="AN65" s="126" t="str">
        <f>'Example 4A'!AN65</f>
        <v>-----</v>
      </c>
      <c r="AO65" s="126" t="str">
        <f>'Example 4A'!AO65</f>
        <v>-----</v>
      </c>
      <c r="AP65" s="126" t="str">
        <f>'Example 4A'!AP65</f>
        <v>-----</v>
      </c>
      <c r="AQ65" s="126" t="str">
        <f>'Example 4A'!AQ65</f>
        <v>-----</v>
      </c>
      <c r="AR65" s="126" t="str">
        <f>'Example 4A'!AR65</f>
        <v>-----</v>
      </c>
      <c r="AS65" s="126" t="str">
        <f>'Example 4A'!AS65</f>
        <v>-----</v>
      </c>
      <c r="AT65" s="126" t="str">
        <f>'Example 4A'!AT65</f>
        <v>-----</v>
      </c>
      <c r="AU65" s="126" t="str">
        <f>'Example 4A'!AU65</f>
        <v>-----</v>
      </c>
      <c r="AV65" s="126" t="str">
        <f>'Example 4A'!AV65</f>
        <v>-----</v>
      </c>
      <c r="AW65" s="126" t="str">
        <f>'Example 4A'!AW65</f>
        <v>-----</v>
      </c>
      <c r="AX65" s="126" t="str">
        <f>'Example 4A'!AX65</f>
        <v>-----</v>
      </c>
      <c r="AY65" s="126" t="str">
        <f>'Example 4A'!AY65</f>
        <v>-----</v>
      </c>
    </row>
    <row r="66" spans="1:51">
      <c r="A66" s="3" t="str">
        <f>'Example 4A'!A66</f>
        <v>x Tier Factor</v>
      </c>
      <c r="B66" s="4"/>
      <c r="C66" s="148" t="str">
        <f>'Example 4A'!C66</f>
        <v>-----</v>
      </c>
      <c r="D66" s="119" t="str">
        <f>'Example 4A'!D66</f>
        <v>-----</v>
      </c>
      <c r="E66" s="119" t="str">
        <f>'Example 4A'!E66</f>
        <v>-----</v>
      </c>
      <c r="F66" s="119" t="str">
        <f>'Example 4A'!F66</f>
        <v>-----</v>
      </c>
      <c r="G66" s="119" t="str">
        <f>'Example 4A'!G66</f>
        <v>-----</v>
      </c>
      <c r="H66" s="119" t="str">
        <f>'Example 4A'!H66</f>
        <v>-----</v>
      </c>
      <c r="I66" s="119" t="str">
        <f>'Example 4A'!I66</f>
        <v>-----</v>
      </c>
      <c r="J66" s="119" t="str">
        <f>'Example 4A'!J66</f>
        <v>-----</v>
      </c>
      <c r="K66" s="119" t="str">
        <f>'Example 4A'!K66</f>
        <v>-----</v>
      </c>
      <c r="L66" s="119" t="str">
        <f>'Example 4A'!L66</f>
        <v>-----</v>
      </c>
      <c r="M66" s="119" t="str">
        <f>'Example 4A'!M66</f>
        <v>-----</v>
      </c>
      <c r="N66" s="119" t="str">
        <f>'Example 4A'!N66</f>
        <v>-----</v>
      </c>
      <c r="O66" s="119" t="str">
        <f>'Example 4A'!O66</f>
        <v>-----</v>
      </c>
      <c r="P66" s="119" t="str">
        <f>'Example 4A'!P66</f>
        <v>-----</v>
      </c>
      <c r="Q66" s="119" t="str">
        <f>'Example 4A'!Q66</f>
        <v>-----</v>
      </c>
      <c r="R66" s="119" t="str">
        <f>'Example 4A'!R66</f>
        <v>-----</v>
      </c>
      <c r="S66" s="119" t="str">
        <f>'Example 4A'!S66</f>
        <v>-----</v>
      </c>
      <c r="T66" s="119" t="str">
        <f>'Example 4A'!T66</f>
        <v>-----</v>
      </c>
      <c r="U66" s="119" t="str">
        <f>'Example 4A'!U66</f>
        <v>-----</v>
      </c>
      <c r="V66" s="119" t="str">
        <f>'Example 4A'!V66</f>
        <v>-----</v>
      </c>
      <c r="W66" s="119" t="str">
        <f>'Example 4A'!W66</f>
        <v>-----</v>
      </c>
      <c r="X66" s="119" t="str">
        <f>'Example 4A'!X66</f>
        <v>-----</v>
      </c>
      <c r="Y66" s="119" t="str">
        <f>'Example 4A'!Y66</f>
        <v>-----</v>
      </c>
      <c r="Z66" s="119" t="str">
        <f>'Example 4A'!Z66</f>
        <v>-----</v>
      </c>
      <c r="AA66" s="119" t="str">
        <f>'Example 4A'!AA66</f>
        <v>-----</v>
      </c>
      <c r="AB66" s="119" t="str">
        <f>'Example 4A'!AB66</f>
        <v>-----</v>
      </c>
      <c r="AC66" s="126" t="str">
        <f>'Example 4A'!AC66</f>
        <v>-----</v>
      </c>
      <c r="AD66" s="126" t="str">
        <f>'Example 4A'!AD66</f>
        <v>-----</v>
      </c>
      <c r="AE66" s="126" t="str">
        <f>'Example 4A'!AE66</f>
        <v>-----</v>
      </c>
      <c r="AF66" s="126" t="str">
        <f>'Example 4A'!AF66</f>
        <v>-----</v>
      </c>
      <c r="AG66" s="126" t="str">
        <f>'Example 4A'!AG66</f>
        <v>-----</v>
      </c>
      <c r="AH66" s="126" t="str">
        <f>'Example 4A'!AH66</f>
        <v>-----</v>
      </c>
      <c r="AI66" s="126" t="str">
        <f>'Example 4A'!AI66</f>
        <v>-----</v>
      </c>
      <c r="AJ66" s="126" t="str">
        <f>'Example 4A'!AJ66</f>
        <v>-----</v>
      </c>
      <c r="AK66" s="126" t="str">
        <f>'Example 4A'!AK66</f>
        <v>-----</v>
      </c>
      <c r="AL66" s="126" t="str">
        <f>'Example 4A'!AL66</f>
        <v>-----</v>
      </c>
      <c r="AM66" s="126" t="str">
        <f>'Example 4A'!AM66</f>
        <v>-----</v>
      </c>
      <c r="AN66" s="126" t="str">
        <f>'Example 4A'!AN66</f>
        <v>-----</v>
      </c>
      <c r="AO66" s="126" t="str">
        <f>'Example 4A'!AO66</f>
        <v>-----</v>
      </c>
      <c r="AP66" s="126" t="str">
        <f>'Example 4A'!AP66</f>
        <v>-----</v>
      </c>
      <c r="AQ66" s="126" t="str">
        <f>'Example 4A'!AQ66</f>
        <v>-----</v>
      </c>
      <c r="AR66" s="126" t="str">
        <f>'Example 4A'!AR66</f>
        <v>-----</v>
      </c>
      <c r="AS66" s="126" t="str">
        <f>'Example 4A'!AS66</f>
        <v>-----</v>
      </c>
      <c r="AT66" s="126" t="str">
        <f>'Example 4A'!AT66</f>
        <v>-----</v>
      </c>
      <c r="AU66" s="126" t="str">
        <f>'Example 4A'!AU66</f>
        <v>-----</v>
      </c>
      <c r="AV66" s="126" t="str">
        <f>'Example 4A'!AV66</f>
        <v>-----</v>
      </c>
      <c r="AW66" s="126" t="str">
        <f>'Example 4A'!AW66</f>
        <v>-----</v>
      </c>
      <c r="AX66" s="126" t="str">
        <f>'Example 4A'!AX66</f>
        <v>-----</v>
      </c>
      <c r="AY66" s="126" t="str">
        <f>'Example 4A'!AY66</f>
        <v>-----</v>
      </c>
    </row>
    <row r="67" spans="1:51">
      <c r="A67" s="3" t="str">
        <f>'Example 4A'!A67</f>
        <v>x Class Factor</v>
      </c>
      <c r="B67" s="4"/>
      <c r="C67" s="148" t="str">
        <f>'Example 4A'!C67</f>
        <v>-----</v>
      </c>
      <c r="D67" s="119" t="str">
        <f>'Example 4A'!D67</f>
        <v>-----</v>
      </c>
      <c r="E67" s="119" t="str">
        <f>'Example 4A'!E67</f>
        <v>-----</v>
      </c>
      <c r="F67" s="119" t="str">
        <f>'Example 4A'!F67</f>
        <v>-----</v>
      </c>
      <c r="G67" s="119" t="str">
        <f>'Example 4A'!G67</f>
        <v>-----</v>
      </c>
      <c r="H67" s="119" t="str">
        <f>'Example 4A'!H67</f>
        <v>-----</v>
      </c>
      <c r="I67" s="119" t="str">
        <f>'Example 4A'!I67</f>
        <v>-----</v>
      </c>
      <c r="J67" s="119" t="str">
        <f>'Example 4A'!J67</f>
        <v>-----</v>
      </c>
      <c r="K67" s="119" t="str">
        <f>'Example 4A'!K67</f>
        <v>-----</v>
      </c>
      <c r="L67" s="119" t="str">
        <f>'Example 4A'!L67</f>
        <v>-----</v>
      </c>
      <c r="M67" s="119" t="str">
        <f>'Example 4A'!M67</f>
        <v>-----</v>
      </c>
      <c r="N67" s="119" t="str">
        <f>'Example 4A'!N67</f>
        <v>-----</v>
      </c>
      <c r="O67" s="119" t="str">
        <f>'Example 4A'!O67</f>
        <v>-----</v>
      </c>
      <c r="P67" s="119" t="str">
        <f>'Example 4A'!P67</f>
        <v>-----</v>
      </c>
      <c r="Q67" s="119" t="str">
        <f>'Example 4A'!Q67</f>
        <v>-----</v>
      </c>
      <c r="R67" s="119" t="str">
        <f>'Example 4A'!R67</f>
        <v>-----</v>
      </c>
      <c r="S67" s="119" t="str">
        <f>'Example 4A'!S67</f>
        <v>-----</v>
      </c>
      <c r="T67" s="119" t="str">
        <f>'Example 4A'!T67</f>
        <v>-----</v>
      </c>
      <c r="U67" s="119" t="str">
        <f>'Example 4A'!U67</f>
        <v>-----</v>
      </c>
      <c r="V67" s="119" t="str">
        <f>'Example 4A'!V67</f>
        <v>-----</v>
      </c>
      <c r="W67" s="119" t="str">
        <f>'Example 4A'!W67</f>
        <v>-----</v>
      </c>
      <c r="X67" s="119" t="str">
        <f>'Example 4A'!X67</f>
        <v>-----</v>
      </c>
      <c r="Y67" s="119" t="str">
        <f>'Example 4A'!Y67</f>
        <v>-----</v>
      </c>
      <c r="Z67" s="119" t="str">
        <f>'Example 4A'!Z67</f>
        <v>-----</v>
      </c>
      <c r="AA67" s="119" t="str">
        <f>'Example 4A'!AA67</f>
        <v>-----</v>
      </c>
      <c r="AB67" s="119" t="str">
        <f>'Example 4A'!AB67</f>
        <v>-----</v>
      </c>
      <c r="AC67" s="126" t="str">
        <f>'Example 4A'!AC67</f>
        <v>-----</v>
      </c>
      <c r="AD67" s="126" t="str">
        <f>'Example 4A'!AD67</f>
        <v>-----</v>
      </c>
      <c r="AE67" s="126" t="str">
        <f>'Example 4A'!AE67</f>
        <v>-----</v>
      </c>
      <c r="AF67" s="126" t="str">
        <f>'Example 4A'!AF67</f>
        <v>-----</v>
      </c>
      <c r="AG67" s="126" t="str">
        <f>'Example 4A'!AG67</f>
        <v>-----</v>
      </c>
      <c r="AH67" s="126" t="str">
        <f>'Example 4A'!AH67</f>
        <v>-----</v>
      </c>
      <c r="AI67" s="126" t="str">
        <f>'Example 4A'!AI67</f>
        <v>-----</v>
      </c>
      <c r="AJ67" s="126" t="str">
        <f>'Example 4A'!AJ67</f>
        <v>-----</v>
      </c>
      <c r="AK67" s="126" t="str">
        <f>'Example 4A'!AK67</f>
        <v>-----</v>
      </c>
      <c r="AL67" s="126" t="str">
        <f>'Example 4A'!AL67</f>
        <v>-----</v>
      </c>
      <c r="AM67" s="126" t="str">
        <f>'Example 4A'!AM67</f>
        <v>-----</v>
      </c>
      <c r="AN67" s="126" t="str">
        <f>'Example 4A'!AN67</f>
        <v>-----</v>
      </c>
      <c r="AO67" s="126" t="str">
        <f>'Example 4A'!AO67</f>
        <v>-----</v>
      </c>
      <c r="AP67" s="126" t="str">
        <f>'Example 4A'!AP67</f>
        <v>-----</v>
      </c>
      <c r="AQ67" s="126" t="str">
        <f>'Example 4A'!AQ67</f>
        <v>-----</v>
      </c>
      <c r="AR67" s="126" t="str">
        <f>'Example 4A'!AR67</f>
        <v>-----</v>
      </c>
      <c r="AS67" s="126" t="str">
        <f>'Example 4A'!AS67</f>
        <v>-----</v>
      </c>
      <c r="AT67" s="126" t="str">
        <f>'Example 4A'!AT67</f>
        <v>-----</v>
      </c>
      <c r="AU67" s="126" t="str">
        <f>'Example 4A'!AU67</f>
        <v>-----</v>
      </c>
      <c r="AV67" s="126" t="str">
        <f>'Example 4A'!AV67</f>
        <v>-----</v>
      </c>
      <c r="AW67" s="126" t="str">
        <f>'Example 4A'!AW67</f>
        <v>-----</v>
      </c>
      <c r="AX67" s="126" t="str">
        <f>'Example 4A'!AX67</f>
        <v>-----</v>
      </c>
      <c r="AY67" s="126" t="str">
        <f>'Example 4A'!AY67</f>
        <v>-----</v>
      </c>
    </row>
    <row r="68" spans="1:51">
      <c r="A68" s="3" t="str">
        <f>'Example 4A'!A68</f>
        <v>x Model Year Factor</v>
      </c>
      <c r="B68" s="4"/>
      <c r="C68" s="148" t="str">
        <f>'Example 4A'!C68</f>
        <v>-----</v>
      </c>
      <c r="D68" s="119" t="str">
        <f>'Example 4A'!D68</f>
        <v>-----</v>
      </c>
      <c r="E68" s="119" t="str">
        <f>'Example 4A'!E68</f>
        <v>-----</v>
      </c>
      <c r="F68" s="119" t="str">
        <f>'Example 4A'!F68</f>
        <v>-----</v>
      </c>
      <c r="G68" s="119" t="str">
        <f>'Example 4A'!G68</f>
        <v>-----</v>
      </c>
      <c r="H68" s="119" t="str">
        <f>'Example 4A'!H68</f>
        <v>-----</v>
      </c>
      <c r="I68" s="119" t="str">
        <f>'Example 4A'!I68</f>
        <v>-----</v>
      </c>
      <c r="J68" s="119" t="str">
        <f>'Example 4A'!J68</f>
        <v>-----</v>
      </c>
      <c r="K68" s="119" t="str">
        <f>'Example 4A'!K68</f>
        <v>-----</v>
      </c>
      <c r="L68" s="119" t="str">
        <f>'Example 4A'!L68</f>
        <v>-----</v>
      </c>
      <c r="M68" s="119" t="str">
        <f>'Example 4A'!M68</f>
        <v>-----</v>
      </c>
      <c r="N68" s="119" t="str">
        <f>'Example 4A'!N68</f>
        <v>-----</v>
      </c>
      <c r="O68" s="119" t="str">
        <f>'Example 4A'!O68</f>
        <v>-----</v>
      </c>
      <c r="P68" s="119" t="str">
        <f>'Example 4A'!P68</f>
        <v>-----</v>
      </c>
      <c r="Q68" s="119" t="str">
        <f>'Example 4A'!Q68</f>
        <v>-----</v>
      </c>
      <c r="R68" s="119" t="str">
        <f>'Example 4A'!R68</f>
        <v>-----</v>
      </c>
      <c r="S68" s="119" t="str">
        <f>'Example 4A'!S68</f>
        <v>-----</v>
      </c>
      <c r="T68" s="119" t="str">
        <f>'Example 4A'!T68</f>
        <v>-----</v>
      </c>
      <c r="U68" s="119" t="str">
        <f>'Example 4A'!U68</f>
        <v>-----</v>
      </c>
      <c r="V68" s="119" t="str">
        <f>'Example 4A'!V68</f>
        <v>-----</v>
      </c>
      <c r="W68" s="119" t="str">
        <f>'Example 4A'!W68</f>
        <v>-----</v>
      </c>
      <c r="X68" s="119" t="str">
        <f>'Example 4A'!X68</f>
        <v>-----</v>
      </c>
      <c r="Y68" s="119" t="str">
        <f>'Example 4A'!Y68</f>
        <v>-----</v>
      </c>
      <c r="Z68" s="119" t="str">
        <f>'Example 4A'!Z68</f>
        <v>-----</v>
      </c>
      <c r="AA68" s="119" t="str">
        <f>'Example 4A'!AA68</f>
        <v>-----</v>
      </c>
      <c r="AB68" s="119" t="str">
        <f>'Example 4A'!AB68</f>
        <v>-----</v>
      </c>
      <c r="AC68" s="126" t="str">
        <f>'Example 4A'!AC68</f>
        <v>-----</v>
      </c>
      <c r="AD68" s="126" t="str">
        <f>'Example 4A'!AD68</f>
        <v>-----</v>
      </c>
      <c r="AE68" s="126" t="str">
        <f>'Example 4A'!AE68</f>
        <v>-----</v>
      </c>
      <c r="AF68" s="126" t="str">
        <f>'Example 4A'!AF68</f>
        <v>-----</v>
      </c>
      <c r="AG68" s="126" t="str">
        <f>'Example 4A'!AG68</f>
        <v>-----</v>
      </c>
      <c r="AH68" s="126" t="str">
        <f>'Example 4A'!AH68</f>
        <v>-----</v>
      </c>
      <c r="AI68" s="126" t="str">
        <f>'Example 4A'!AI68</f>
        <v>-----</v>
      </c>
      <c r="AJ68" s="126" t="str">
        <f>'Example 4A'!AJ68</f>
        <v>-----</v>
      </c>
      <c r="AK68" s="126" t="str">
        <f>'Example 4A'!AK68</f>
        <v>-----</v>
      </c>
      <c r="AL68" s="126" t="str">
        <f>'Example 4A'!AL68</f>
        <v>-----</v>
      </c>
      <c r="AM68" s="126" t="str">
        <f>'Example 4A'!AM68</f>
        <v>-----</v>
      </c>
      <c r="AN68" s="126" t="str">
        <f>'Example 4A'!AN68</f>
        <v>-----</v>
      </c>
      <c r="AO68" s="126" t="str">
        <f>'Example 4A'!AO68</f>
        <v>-----</v>
      </c>
      <c r="AP68" s="126" t="str">
        <f>'Example 4A'!AP68</f>
        <v>-----</v>
      </c>
      <c r="AQ68" s="126" t="str">
        <f>'Example 4A'!AQ68</f>
        <v>-----</v>
      </c>
      <c r="AR68" s="126" t="str">
        <f>'Example 4A'!AR68</f>
        <v>-----</v>
      </c>
      <c r="AS68" s="126" t="str">
        <f>'Example 4A'!AS68</f>
        <v>-----</v>
      </c>
      <c r="AT68" s="126" t="str">
        <f>'Example 4A'!AT68</f>
        <v>-----</v>
      </c>
      <c r="AU68" s="126" t="str">
        <f>'Example 4A'!AU68</f>
        <v>-----</v>
      </c>
      <c r="AV68" s="126" t="str">
        <f>'Example 4A'!AV68</f>
        <v>-----</v>
      </c>
      <c r="AW68" s="126" t="str">
        <f>'Example 4A'!AW68</f>
        <v>-----</v>
      </c>
      <c r="AX68" s="126" t="str">
        <f>'Example 4A'!AX68</f>
        <v>-----</v>
      </c>
      <c r="AY68" s="126" t="str">
        <f>'Example 4A'!AY68</f>
        <v>-----</v>
      </c>
    </row>
    <row r="69" spans="1:51">
      <c r="A69" s="3" t="str">
        <f>'Example 4A'!A69</f>
        <v>x Symbol Factor</v>
      </c>
      <c r="B69" s="4"/>
      <c r="C69" s="148" t="str">
        <f>'Example 4A'!C69</f>
        <v>-----</v>
      </c>
      <c r="D69" s="119" t="str">
        <f>'Example 4A'!D69</f>
        <v>-----</v>
      </c>
      <c r="E69" s="119" t="str">
        <f>'Example 4A'!E69</f>
        <v>-----</v>
      </c>
      <c r="F69" s="119" t="str">
        <f>'Example 4A'!F69</f>
        <v>-----</v>
      </c>
      <c r="G69" s="119" t="str">
        <f>'Example 4A'!G69</f>
        <v>-----</v>
      </c>
      <c r="H69" s="119" t="str">
        <f>'Example 4A'!H69</f>
        <v>-----</v>
      </c>
      <c r="I69" s="119" t="str">
        <f>'Example 4A'!I69</f>
        <v>-----</v>
      </c>
      <c r="J69" s="119" t="str">
        <f>'Example 4A'!J69</f>
        <v>-----</v>
      </c>
      <c r="K69" s="119" t="str">
        <f>'Example 4A'!K69</f>
        <v>-----</v>
      </c>
      <c r="L69" s="119" t="str">
        <f>'Example 4A'!L69</f>
        <v>-----</v>
      </c>
      <c r="M69" s="119" t="str">
        <f>'Example 4A'!M69</f>
        <v>-----</v>
      </c>
      <c r="N69" s="119" t="str">
        <f>'Example 4A'!N69</f>
        <v>-----</v>
      </c>
      <c r="O69" s="119" t="str">
        <f>'Example 4A'!O69</f>
        <v>-----</v>
      </c>
      <c r="P69" s="119" t="str">
        <f>'Example 4A'!P69</f>
        <v>-----</v>
      </c>
      <c r="Q69" s="119" t="str">
        <f>'Example 4A'!Q69</f>
        <v>-----</v>
      </c>
      <c r="R69" s="119" t="str">
        <f>'Example 4A'!R69</f>
        <v>-----</v>
      </c>
      <c r="S69" s="119" t="str">
        <f>'Example 4A'!S69</f>
        <v>-----</v>
      </c>
      <c r="T69" s="119" t="str">
        <f>'Example 4A'!T69</f>
        <v>-----</v>
      </c>
      <c r="U69" s="119" t="str">
        <f>'Example 4A'!U69</f>
        <v>-----</v>
      </c>
      <c r="V69" s="119" t="str">
        <f>'Example 4A'!V69</f>
        <v>-----</v>
      </c>
      <c r="W69" s="119" t="str">
        <f>'Example 4A'!W69</f>
        <v>-----</v>
      </c>
      <c r="X69" s="119" t="str">
        <f>'Example 4A'!X69</f>
        <v>-----</v>
      </c>
      <c r="Y69" s="119" t="str">
        <f>'Example 4A'!Y69</f>
        <v>-----</v>
      </c>
      <c r="Z69" s="119" t="str">
        <f>'Example 4A'!Z69</f>
        <v>-----</v>
      </c>
      <c r="AA69" s="119" t="str">
        <f>'Example 4A'!AA69</f>
        <v>-----</v>
      </c>
      <c r="AB69" s="119" t="str">
        <f>'Example 4A'!AB69</f>
        <v>-----</v>
      </c>
      <c r="AC69" s="126" t="str">
        <f>'Example 4A'!AC69</f>
        <v>-----</v>
      </c>
      <c r="AD69" s="126" t="str">
        <f>'Example 4A'!AD69</f>
        <v>-----</v>
      </c>
      <c r="AE69" s="126" t="str">
        <f>'Example 4A'!AE69</f>
        <v>-----</v>
      </c>
      <c r="AF69" s="126" t="str">
        <f>'Example 4A'!AF69</f>
        <v>-----</v>
      </c>
      <c r="AG69" s="126" t="str">
        <f>'Example 4A'!AG69</f>
        <v>-----</v>
      </c>
      <c r="AH69" s="126" t="str">
        <f>'Example 4A'!AH69</f>
        <v>-----</v>
      </c>
      <c r="AI69" s="126" t="str">
        <f>'Example 4A'!AI69</f>
        <v>-----</v>
      </c>
      <c r="AJ69" s="126" t="str">
        <f>'Example 4A'!AJ69</f>
        <v>-----</v>
      </c>
      <c r="AK69" s="126" t="str">
        <f>'Example 4A'!AK69</f>
        <v>-----</v>
      </c>
      <c r="AL69" s="126" t="str">
        <f>'Example 4A'!AL69</f>
        <v>-----</v>
      </c>
      <c r="AM69" s="126" t="str">
        <f>'Example 4A'!AM69</f>
        <v>-----</v>
      </c>
      <c r="AN69" s="126" t="str">
        <f>'Example 4A'!AN69</f>
        <v>-----</v>
      </c>
      <c r="AO69" s="126" t="str">
        <f>'Example 4A'!AO69</f>
        <v>-----</v>
      </c>
      <c r="AP69" s="126" t="str">
        <f>'Example 4A'!AP69</f>
        <v>-----</v>
      </c>
      <c r="AQ69" s="126" t="str">
        <f>'Example 4A'!AQ69</f>
        <v>-----</v>
      </c>
      <c r="AR69" s="126" t="str">
        <f>'Example 4A'!AR69</f>
        <v>-----</v>
      </c>
      <c r="AS69" s="126" t="str">
        <f>'Example 4A'!AS69</f>
        <v>-----</v>
      </c>
      <c r="AT69" s="126" t="str">
        <f>'Example 4A'!AT69</f>
        <v>-----</v>
      </c>
      <c r="AU69" s="126" t="str">
        <f>'Example 4A'!AU69</f>
        <v>-----</v>
      </c>
      <c r="AV69" s="126" t="str">
        <f>'Example 4A'!AV69</f>
        <v>-----</v>
      </c>
      <c r="AW69" s="126" t="str">
        <f>'Example 4A'!AW69</f>
        <v>-----</v>
      </c>
      <c r="AX69" s="126" t="str">
        <f>'Example 4A'!AX69</f>
        <v>-----</v>
      </c>
      <c r="AY69" s="126" t="str">
        <f>'Example 4A'!AY69</f>
        <v>-----</v>
      </c>
    </row>
    <row r="70" spans="1:51">
      <c r="A70" s="3" t="str">
        <f>'Example 4A'!A70</f>
        <v>x Anti-Theft</v>
      </c>
      <c r="B70" s="4"/>
      <c r="C70" s="148" t="str">
        <f>'Example 4A'!C70</f>
        <v>-----</v>
      </c>
      <c r="D70" s="119" t="str">
        <f>'Example 4A'!D70</f>
        <v>-----</v>
      </c>
      <c r="E70" s="119" t="str">
        <f>'Example 4A'!E70</f>
        <v>-----</v>
      </c>
      <c r="F70" s="119" t="str">
        <f>'Example 4A'!F70</f>
        <v>-----</v>
      </c>
      <c r="G70" s="119" t="str">
        <f>'Example 4A'!G70</f>
        <v>-----</v>
      </c>
      <c r="H70" s="119" t="str">
        <f>'Example 4A'!H70</f>
        <v>-----</v>
      </c>
      <c r="I70" s="119" t="str">
        <f>'Example 4A'!I70</f>
        <v>-----</v>
      </c>
      <c r="J70" s="119" t="str">
        <f>'Example 4A'!J70</f>
        <v>-----</v>
      </c>
      <c r="K70" s="119" t="str">
        <f>'Example 4A'!K70</f>
        <v>-----</v>
      </c>
      <c r="L70" s="119" t="str">
        <f>'Example 4A'!L70</f>
        <v>-----</v>
      </c>
      <c r="M70" s="119" t="str">
        <f>'Example 4A'!M70</f>
        <v>-----</v>
      </c>
      <c r="N70" s="119" t="str">
        <f>'Example 4A'!N70</f>
        <v>-----</v>
      </c>
      <c r="O70" s="119" t="str">
        <f>'Example 4A'!O70</f>
        <v>-----</v>
      </c>
      <c r="P70" s="119" t="str">
        <f>'Example 4A'!P70</f>
        <v>-----</v>
      </c>
      <c r="Q70" s="119" t="str">
        <f>'Example 4A'!Q70</f>
        <v>-----</v>
      </c>
      <c r="R70" s="119" t="str">
        <f>'Example 4A'!R70</f>
        <v>-----</v>
      </c>
      <c r="S70" s="119" t="str">
        <f>'Example 4A'!S70</f>
        <v>-----</v>
      </c>
      <c r="T70" s="119" t="str">
        <f>'Example 4A'!T70</f>
        <v>-----</v>
      </c>
      <c r="U70" s="119" t="str">
        <f>'Example 4A'!U70</f>
        <v>-----</v>
      </c>
      <c r="V70" s="119" t="str">
        <f>'Example 4A'!V70</f>
        <v>-----</v>
      </c>
      <c r="W70" s="119" t="str">
        <f>'Example 4A'!W70</f>
        <v>-----</v>
      </c>
      <c r="X70" s="119" t="str">
        <f>'Example 4A'!X70</f>
        <v>-----</v>
      </c>
      <c r="Y70" s="119" t="str">
        <f>'Example 4A'!Y70</f>
        <v>-----</v>
      </c>
      <c r="Z70" s="119" t="str">
        <f>'Example 4A'!Z70</f>
        <v>-----</v>
      </c>
      <c r="AA70" s="119" t="str">
        <f>'Example 4A'!AA70</f>
        <v>-----</v>
      </c>
      <c r="AB70" s="119" t="str">
        <f>'Example 4A'!AB70</f>
        <v>-----</v>
      </c>
      <c r="AC70" s="126" t="str">
        <f>'Example 4A'!AC70</f>
        <v>-----</v>
      </c>
      <c r="AD70" s="126" t="str">
        <f>'Example 4A'!AD70</f>
        <v>-----</v>
      </c>
      <c r="AE70" s="126" t="str">
        <f>'Example 4A'!AE70</f>
        <v>-----</v>
      </c>
      <c r="AF70" s="126" t="str">
        <f>'Example 4A'!AF70</f>
        <v>-----</v>
      </c>
      <c r="AG70" s="126" t="str">
        <f>'Example 4A'!AG70</f>
        <v>-----</v>
      </c>
      <c r="AH70" s="126" t="str">
        <f>'Example 4A'!AH70</f>
        <v>-----</v>
      </c>
      <c r="AI70" s="126" t="str">
        <f>'Example 4A'!AI70</f>
        <v>-----</v>
      </c>
      <c r="AJ70" s="126" t="str">
        <f>'Example 4A'!AJ70</f>
        <v>-----</v>
      </c>
      <c r="AK70" s="126" t="str">
        <f>'Example 4A'!AK70</f>
        <v>-----</v>
      </c>
      <c r="AL70" s="126" t="str">
        <f>'Example 4A'!AL70</f>
        <v>-----</v>
      </c>
      <c r="AM70" s="126" t="str">
        <f>'Example 4A'!AM70</f>
        <v>-----</v>
      </c>
      <c r="AN70" s="126" t="str">
        <f>'Example 4A'!AN70</f>
        <v>-----</v>
      </c>
      <c r="AO70" s="126" t="str">
        <f>'Example 4A'!AO70</f>
        <v>-----</v>
      </c>
      <c r="AP70" s="126" t="str">
        <f>'Example 4A'!AP70</f>
        <v>-----</v>
      </c>
      <c r="AQ70" s="126" t="str">
        <f>'Example 4A'!AQ70</f>
        <v>-----</v>
      </c>
      <c r="AR70" s="126" t="str">
        <f>'Example 4A'!AR70</f>
        <v>-----</v>
      </c>
      <c r="AS70" s="126" t="str">
        <f>'Example 4A'!AS70</f>
        <v>-----</v>
      </c>
      <c r="AT70" s="126" t="str">
        <f>'Example 4A'!AT70</f>
        <v>-----</v>
      </c>
      <c r="AU70" s="126" t="str">
        <f>'Example 4A'!AU70</f>
        <v>-----</v>
      </c>
      <c r="AV70" s="126" t="str">
        <f>'Example 4A'!AV70</f>
        <v>-----</v>
      </c>
      <c r="AW70" s="126" t="str">
        <f>'Example 4A'!AW70</f>
        <v>-----</v>
      </c>
      <c r="AX70" s="126" t="str">
        <f>'Example 4A'!AX70</f>
        <v>-----</v>
      </c>
      <c r="AY70" s="126" t="str">
        <f>'Example 4A'!AY70</f>
        <v>-----</v>
      </c>
    </row>
    <row r="71" spans="1:51">
      <c r="A71" s="3" t="str">
        <f>'Example 4A'!A71</f>
        <v>x</v>
      </c>
      <c r="B71" s="4"/>
      <c r="C71" s="148" t="str">
        <f>'Example 4A'!C71</f>
        <v>-----</v>
      </c>
      <c r="D71" s="119" t="str">
        <f>'Example 4A'!D71</f>
        <v>-----</v>
      </c>
      <c r="E71" s="119" t="str">
        <f>'Example 4A'!E71</f>
        <v>-----</v>
      </c>
      <c r="F71" s="119" t="str">
        <f>'Example 4A'!F71</f>
        <v>-----</v>
      </c>
      <c r="G71" s="119" t="str">
        <f>'Example 4A'!G71</f>
        <v>-----</v>
      </c>
      <c r="H71" s="119" t="str">
        <f>'Example 4A'!H71</f>
        <v>-----</v>
      </c>
      <c r="I71" s="119" t="str">
        <f>'Example 4A'!I71</f>
        <v>-----</v>
      </c>
      <c r="J71" s="119" t="str">
        <f>'Example 4A'!J71</f>
        <v>-----</v>
      </c>
      <c r="K71" s="119" t="str">
        <f>'Example 4A'!K71</f>
        <v>-----</v>
      </c>
      <c r="L71" s="119" t="str">
        <f>'Example 4A'!L71</f>
        <v>-----</v>
      </c>
      <c r="M71" s="119" t="str">
        <f>'Example 4A'!M71</f>
        <v>-----</v>
      </c>
      <c r="N71" s="119" t="str">
        <f>'Example 4A'!N71</f>
        <v>-----</v>
      </c>
      <c r="O71" s="119" t="str">
        <f>'Example 4A'!O71</f>
        <v>-----</v>
      </c>
      <c r="P71" s="119" t="str">
        <f>'Example 4A'!P71</f>
        <v>-----</v>
      </c>
      <c r="Q71" s="119" t="str">
        <f>'Example 4A'!Q71</f>
        <v>-----</v>
      </c>
      <c r="R71" s="119" t="str">
        <f>'Example 4A'!R71</f>
        <v>-----</v>
      </c>
      <c r="S71" s="119" t="str">
        <f>'Example 4A'!S71</f>
        <v>-----</v>
      </c>
      <c r="T71" s="119" t="str">
        <f>'Example 4A'!T71</f>
        <v>-----</v>
      </c>
      <c r="U71" s="119" t="str">
        <f>'Example 4A'!U71</f>
        <v>-----</v>
      </c>
      <c r="V71" s="119" t="str">
        <f>'Example 4A'!V71</f>
        <v>-----</v>
      </c>
      <c r="W71" s="119" t="str">
        <f>'Example 4A'!W71</f>
        <v>-----</v>
      </c>
      <c r="X71" s="119" t="str">
        <f>'Example 4A'!X71</f>
        <v>-----</v>
      </c>
      <c r="Y71" s="119" t="str">
        <f>'Example 4A'!Y71</f>
        <v>-----</v>
      </c>
      <c r="Z71" s="119" t="str">
        <f>'Example 4A'!Z71</f>
        <v>-----</v>
      </c>
      <c r="AA71" s="119" t="str">
        <f>'Example 4A'!AA71</f>
        <v>-----</v>
      </c>
      <c r="AB71" s="119" t="str">
        <f>'Example 4A'!AB71</f>
        <v>-----</v>
      </c>
      <c r="AC71" s="126" t="str">
        <f>'Example 4A'!AC71</f>
        <v>-----</v>
      </c>
      <c r="AD71" s="126" t="str">
        <f>'Example 4A'!AD71</f>
        <v>-----</v>
      </c>
      <c r="AE71" s="126" t="str">
        <f>'Example 4A'!AE71</f>
        <v>-----</v>
      </c>
      <c r="AF71" s="126" t="str">
        <f>'Example 4A'!AF71</f>
        <v>-----</v>
      </c>
      <c r="AG71" s="126" t="str">
        <f>'Example 4A'!AG71</f>
        <v>-----</v>
      </c>
      <c r="AH71" s="126" t="str">
        <f>'Example 4A'!AH71</f>
        <v>-----</v>
      </c>
      <c r="AI71" s="126" t="str">
        <f>'Example 4A'!AI71</f>
        <v>-----</v>
      </c>
      <c r="AJ71" s="126" t="str">
        <f>'Example 4A'!AJ71</f>
        <v>-----</v>
      </c>
      <c r="AK71" s="126" t="str">
        <f>'Example 4A'!AK71</f>
        <v>-----</v>
      </c>
      <c r="AL71" s="126" t="str">
        <f>'Example 4A'!AL71</f>
        <v>-----</v>
      </c>
      <c r="AM71" s="126" t="str">
        <f>'Example 4A'!AM71</f>
        <v>-----</v>
      </c>
      <c r="AN71" s="126" t="str">
        <f>'Example 4A'!AN71</f>
        <v>-----</v>
      </c>
      <c r="AO71" s="126" t="str">
        <f>'Example 4A'!AO71</f>
        <v>-----</v>
      </c>
      <c r="AP71" s="126" t="str">
        <f>'Example 4A'!AP71</f>
        <v>-----</v>
      </c>
      <c r="AQ71" s="126" t="str">
        <f>'Example 4A'!AQ71</f>
        <v>-----</v>
      </c>
      <c r="AR71" s="126" t="str">
        <f>'Example 4A'!AR71</f>
        <v>-----</v>
      </c>
      <c r="AS71" s="126" t="str">
        <f>'Example 4A'!AS71</f>
        <v>-----</v>
      </c>
      <c r="AT71" s="126" t="str">
        <f>'Example 4A'!AT71</f>
        <v>-----</v>
      </c>
      <c r="AU71" s="126" t="str">
        <f>'Example 4A'!AU71</f>
        <v>-----</v>
      </c>
      <c r="AV71" s="126" t="str">
        <f>'Example 4A'!AV71</f>
        <v>-----</v>
      </c>
      <c r="AW71" s="126" t="str">
        <f>'Example 4A'!AW71</f>
        <v>-----</v>
      </c>
      <c r="AX71" s="126" t="str">
        <f>'Example 4A'!AX71</f>
        <v>-----</v>
      </c>
      <c r="AY71" s="126" t="str">
        <f>'Example 4A'!AY71</f>
        <v>-----</v>
      </c>
    </row>
    <row r="72" spans="1:51">
      <c r="A72" s="3" t="str">
        <f>'Example 4A'!A72</f>
        <v>x</v>
      </c>
      <c r="B72" s="4"/>
      <c r="C72" s="148" t="str">
        <f>'Example 4A'!C72</f>
        <v>-----</v>
      </c>
      <c r="D72" s="119" t="str">
        <f>'Example 4A'!D72</f>
        <v>-----</v>
      </c>
      <c r="E72" s="119" t="str">
        <f>'Example 4A'!E72</f>
        <v>-----</v>
      </c>
      <c r="F72" s="119" t="str">
        <f>'Example 4A'!F72</f>
        <v>-----</v>
      </c>
      <c r="G72" s="119" t="str">
        <f>'Example 4A'!G72</f>
        <v>-----</v>
      </c>
      <c r="H72" s="119" t="str">
        <f>'Example 4A'!H72</f>
        <v>-----</v>
      </c>
      <c r="I72" s="119" t="str">
        <f>'Example 4A'!I72</f>
        <v>-----</v>
      </c>
      <c r="J72" s="119" t="str">
        <f>'Example 4A'!J72</f>
        <v>-----</v>
      </c>
      <c r="K72" s="119" t="str">
        <f>'Example 4A'!K72</f>
        <v>-----</v>
      </c>
      <c r="L72" s="119" t="str">
        <f>'Example 4A'!L72</f>
        <v>-----</v>
      </c>
      <c r="M72" s="119" t="str">
        <f>'Example 4A'!M72</f>
        <v>-----</v>
      </c>
      <c r="N72" s="119" t="str">
        <f>'Example 4A'!N72</f>
        <v>-----</v>
      </c>
      <c r="O72" s="119" t="str">
        <f>'Example 4A'!O72</f>
        <v>-----</v>
      </c>
      <c r="P72" s="119" t="str">
        <f>'Example 4A'!P72</f>
        <v>-----</v>
      </c>
      <c r="Q72" s="119" t="str">
        <f>'Example 4A'!Q72</f>
        <v>-----</v>
      </c>
      <c r="R72" s="119" t="str">
        <f>'Example 4A'!R72</f>
        <v>-----</v>
      </c>
      <c r="S72" s="119" t="str">
        <f>'Example 4A'!S72</f>
        <v>-----</v>
      </c>
      <c r="T72" s="119" t="str">
        <f>'Example 4A'!T72</f>
        <v>-----</v>
      </c>
      <c r="U72" s="119" t="str">
        <f>'Example 4A'!U72</f>
        <v>-----</v>
      </c>
      <c r="V72" s="119" t="str">
        <f>'Example 4A'!V72</f>
        <v>-----</v>
      </c>
      <c r="W72" s="119" t="str">
        <f>'Example 4A'!W72</f>
        <v>-----</v>
      </c>
      <c r="X72" s="119" t="str">
        <f>'Example 4A'!X72</f>
        <v>-----</v>
      </c>
      <c r="Y72" s="119" t="str">
        <f>'Example 4A'!Y72</f>
        <v>-----</v>
      </c>
      <c r="Z72" s="119" t="str">
        <f>'Example 4A'!Z72</f>
        <v>-----</v>
      </c>
      <c r="AA72" s="119" t="str">
        <f>'Example 4A'!AA72</f>
        <v>-----</v>
      </c>
      <c r="AB72" s="119" t="str">
        <f>'Example 4A'!AB72</f>
        <v>-----</v>
      </c>
      <c r="AC72" s="126" t="str">
        <f>'Example 4A'!AC72</f>
        <v>-----</v>
      </c>
      <c r="AD72" s="126" t="str">
        <f>'Example 4A'!AD72</f>
        <v>-----</v>
      </c>
      <c r="AE72" s="126" t="str">
        <f>'Example 4A'!AE72</f>
        <v>-----</v>
      </c>
      <c r="AF72" s="126" t="str">
        <f>'Example 4A'!AF72</f>
        <v>-----</v>
      </c>
      <c r="AG72" s="126" t="str">
        <f>'Example 4A'!AG72</f>
        <v>-----</v>
      </c>
      <c r="AH72" s="126" t="str">
        <f>'Example 4A'!AH72</f>
        <v>-----</v>
      </c>
      <c r="AI72" s="126" t="str">
        <f>'Example 4A'!AI72</f>
        <v>-----</v>
      </c>
      <c r="AJ72" s="126" t="str">
        <f>'Example 4A'!AJ72</f>
        <v>-----</v>
      </c>
      <c r="AK72" s="126" t="str">
        <f>'Example 4A'!AK72</f>
        <v>-----</v>
      </c>
      <c r="AL72" s="126" t="str">
        <f>'Example 4A'!AL72</f>
        <v>-----</v>
      </c>
      <c r="AM72" s="126" t="str">
        <f>'Example 4A'!AM72</f>
        <v>-----</v>
      </c>
      <c r="AN72" s="126" t="str">
        <f>'Example 4A'!AN72</f>
        <v>-----</v>
      </c>
      <c r="AO72" s="126" t="str">
        <f>'Example 4A'!AO72</f>
        <v>-----</v>
      </c>
      <c r="AP72" s="126" t="str">
        <f>'Example 4A'!AP72</f>
        <v>-----</v>
      </c>
      <c r="AQ72" s="126" t="str">
        <f>'Example 4A'!AQ72</f>
        <v>-----</v>
      </c>
      <c r="AR72" s="126" t="str">
        <f>'Example 4A'!AR72</f>
        <v>-----</v>
      </c>
      <c r="AS72" s="126" t="str">
        <f>'Example 4A'!AS72</f>
        <v>-----</v>
      </c>
      <c r="AT72" s="126" t="str">
        <f>'Example 4A'!AT72</f>
        <v>-----</v>
      </c>
      <c r="AU72" s="126" t="str">
        <f>'Example 4A'!AU72</f>
        <v>-----</v>
      </c>
      <c r="AV72" s="126" t="str">
        <f>'Example 4A'!AV72</f>
        <v>-----</v>
      </c>
      <c r="AW72" s="126" t="str">
        <f>'Example 4A'!AW72</f>
        <v>-----</v>
      </c>
      <c r="AX72" s="126" t="str">
        <f>'Example 4A'!AX72</f>
        <v>-----</v>
      </c>
      <c r="AY72" s="126" t="str">
        <f>'Example 4A'!AY72</f>
        <v>-----</v>
      </c>
    </row>
    <row r="73" spans="1:51">
      <c r="A73" s="3" t="str">
        <f>'Example 4A'!A73</f>
        <v>x</v>
      </c>
      <c r="B73" s="4"/>
      <c r="C73" s="148" t="str">
        <f>'Example 4A'!C73</f>
        <v>-----</v>
      </c>
      <c r="D73" s="119" t="str">
        <f>'Example 4A'!D73</f>
        <v>-----</v>
      </c>
      <c r="E73" s="119" t="str">
        <f>'Example 4A'!E73</f>
        <v>-----</v>
      </c>
      <c r="F73" s="119" t="str">
        <f>'Example 4A'!F73</f>
        <v>-----</v>
      </c>
      <c r="G73" s="119" t="str">
        <f>'Example 4A'!G73</f>
        <v>-----</v>
      </c>
      <c r="H73" s="119" t="str">
        <f>'Example 4A'!H73</f>
        <v>-----</v>
      </c>
      <c r="I73" s="119" t="str">
        <f>'Example 4A'!I73</f>
        <v>-----</v>
      </c>
      <c r="J73" s="119" t="str">
        <f>'Example 4A'!J73</f>
        <v>-----</v>
      </c>
      <c r="K73" s="119" t="str">
        <f>'Example 4A'!K73</f>
        <v>-----</v>
      </c>
      <c r="L73" s="119" t="str">
        <f>'Example 4A'!L73</f>
        <v>-----</v>
      </c>
      <c r="M73" s="119" t="str">
        <f>'Example 4A'!M73</f>
        <v>-----</v>
      </c>
      <c r="N73" s="119" t="str">
        <f>'Example 4A'!N73</f>
        <v>-----</v>
      </c>
      <c r="O73" s="119" t="str">
        <f>'Example 4A'!O73</f>
        <v>-----</v>
      </c>
      <c r="P73" s="119" t="str">
        <f>'Example 4A'!P73</f>
        <v>-----</v>
      </c>
      <c r="Q73" s="119" t="str">
        <f>'Example 4A'!Q73</f>
        <v>-----</v>
      </c>
      <c r="R73" s="119" t="str">
        <f>'Example 4A'!R73</f>
        <v>-----</v>
      </c>
      <c r="S73" s="119" t="str">
        <f>'Example 4A'!S73</f>
        <v>-----</v>
      </c>
      <c r="T73" s="119" t="str">
        <f>'Example 4A'!T73</f>
        <v>-----</v>
      </c>
      <c r="U73" s="119" t="str">
        <f>'Example 4A'!U73</f>
        <v>-----</v>
      </c>
      <c r="V73" s="119" t="str">
        <f>'Example 4A'!V73</f>
        <v>-----</v>
      </c>
      <c r="W73" s="119" t="str">
        <f>'Example 4A'!W73</f>
        <v>-----</v>
      </c>
      <c r="X73" s="119" t="str">
        <f>'Example 4A'!X73</f>
        <v>-----</v>
      </c>
      <c r="Y73" s="119" t="str">
        <f>'Example 4A'!Y73</f>
        <v>-----</v>
      </c>
      <c r="Z73" s="119" t="str">
        <f>'Example 4A'!Z73</f>
        <v>-----</v>
      </c>
      <c r="AA73" s="119" t="str">
        <f>'Example 4A'!AA73</f>
        <v>-----</v>
      </c>
      <c r="AB73" s="119" t="str">
        <f>'Example 4A'!AB73</f>
        <v>-----</v>
      </c>
      <c r="AC73" s="126" t="str">
        <f>'Example 4A'!AC73</f>
        <v>-----</v>
      </c>
      <c r="AD73" s="126" t="str">
        <f>'Example 4A'!AD73</f>
        <v>-----</v>
      </c>
      <c r="AE73" s="126" t="str">
        <f>'Example 4A'!AE73</f>
        <v>-----</v>
      </c>
      <c r="AF73" s="126" t="str">
        <f>'Example 4A'!AF73</f>
        <v>-----</v>
      </c>
      <c r="AG73" s="126" t="str">
        <f>'Example 4A'!AG73</f>
        <v>-----</v>
      </c>
      <c r="AH73" s="126" t="str">
        <f>'Example 4A'!AH73</f>
        <v>-----</v>
      </c>
      <c r="AI73" s="126" t="str">
        <f>'Example 4A'!AI73</f>
        <v>-----</v>
      </c>
      <c r="AJ73" s="126" t="str">
        <f>'Example 4A'!AJ73</f>
        <v>-----</v>
      </c>
      <c r="AK73" s="126" t="str">
        <f>'Example 4A'!AK73</f>
        <v>-----</v>
      </c>
      <c r="AL73" s="126" t="str">
        <f>'Example 4A'!AL73</f>
        <v>-----</v>
      </c>
      <c r="AM73" s="126" t="str">
        <f>'Example 4A'!AM73</f>
        <v>-----</v>
      </c>
      <c r="AN73" s="126" t="str">
        <f>'Example 4A'!AN73</f>
        <v>-----</v>
      </c>
      <c r="AO73" s="126" t="str">
        <f>'Example 4A'!AO73</f>
        <v>-----</v>
      </c>
      <c r="AP73" s="126" t="str">
        <f>'Example 4A'!AP73</f>
        <v>-----</v>
      </c>
      <c r="AQ73" s="126" t="str">
        <f>'Example 4A'!AQ73</f>
        <v>-----</v>
      </c>
      <c r="AR73" s="126" t="str">
        <f>'Example 4A'!AR73</f>
        <v>-----</v>
      </c>
      <c r="AS73" s="126" t="str">
        <f>'Example 4A'!AS73</f>
        <v>-----</v>
      </c>
      <c r="AT73" s="126" t="str">
        <f>'Example 4A'!AT73</f>
        <v>-----</v>
      </c>
      <c r="AU73" s="126" t="str">
        <f>'Example 4A'!AU73</f>
        <v>-----</v>
      </c>
      <c r="AV73" s="126" t="str">
        <f>'Example 4A'!AV73</f>
        <v>-----</v>
      </c>
      <c r="AW73" s="126" t="str">
        <f>'Example 4A'!AW73</f>
        <v>-----</v>
      </c>
      <c r="AX73" s="126" t="str">
        <f>'Example 4A'!AX73</f>
        <v>-----</v>
      </c>
      <c r="AY73" s="126" t="str">
        <f>'Example 4A'!AY73</f>
        <v>-----</v>
      </c>
    </row>
    <row r="74" spans="1:51">
      <c r="A74" s="3" t="str">
        <f>'Example 4A'!A74</f>
        <v>+ Expense Fee</v>
      </c>
      <c r="B74" s="4"/>
      <c r="C74" s="152" t="str">
        <f>$D74</f>
        <v>enter</v>
      </c>
      <c r="D74" s="119" t="str">
        <f>ExpFeeComp</f>
        <v>enter</v>
      </c>
      <c r="E74" s="119" t="str">
        <f t="shared" ref="E74:AY74" si="30">$D74</f>
        <v>enter</v>
      </c>
      <c r="F74" s="119" t="str">
        <f t="shared" si="30"/>
        <v>enter</v>
      </c>
      <c r="G74" s="119" t="str">
        <f t="shared" si="30"/>
        <v>enter</v>
      </c>
      <c r="H74" s="119" t="str">
        <f t="shared" si="30"/>
        <v>enter</v>
      </c>
      <c r="I74" s="119" t="str">
        <f t="shared" si="30"/>
        <v>enter</v>
      </c>
      <c r="J74" s="119" t="str">
        <f t="shared" si="30"/>
        <v>enter</v>
      </c>
      <c r="K74" s="119" t="str">
        <f t="shared" si="30"/>
        <v>enter</v>
      </c>
      <c r="L74" s="119" t="str">
        <f t="shared" si="30"/>
        <v>enter</v>
      </c>
      <c r="M74" s="119" t="str">
        <f t="shared" si="30"/>
        <v>enter</v>
      </c>
      <c r="N74" s="119" t="str">
        <f t="shared" si="30"/>
        <v>enter</v>
      </c>
      <c r="O74" s="119" t="str">
        <f t="shared" si="30"/>
        <v>enter</v>
      </c>
      <c r="P74" s="119" t="str">
        <f t="shared" si="30"/>
        <v>enter</v>
      </c>
      <c r="Q74" s="119" t="str">
        <f t="shared" si="30"/>
        <v>enter</v>
      </c>
      <c r="R74" s="119" t="str">
        <f t="shared" si="30"/>
        <v>enter</v>
      </c>
      <c r="S74" s="119" t="str">
        <f t="shared" si="30"/>
        <v>enter</v>
      </c>
      <c r="T74" s="119" t="str">
        <f t="shared" si="30"/>
        <v>enter</v>
      </c>
      <c r="U74" s="119" t="str">
        <f t="shared" si="30"/>
        <v>enter</v>
      </c>
      <c r="V74" s="119" t="str">
        <f t="shared" si="30"/>
        <v>enter</v>
      </c>
      <c r="W74" s="119" t="str">
        <f t="shared" si="30"/>
        <v>enter</v>
      </c>
      <c r="X74" s="119" t="str">
        <f t="shared" si="30"/>
        <v>enter</v>
      </c>
      <c r="Y74" s="119" t="str">
        <f t="shared" si="30"/>
        <v>enter</v>
      </c>
      <c r="Z74" s="119" t="str">
        <f t="shared" si="30"/>
        <v>enter</v>
      </c>
      <c r="AA74" s="119" t="str">
        <f t="shared" si="30"/>
        <v>enter</v>
      </c>
      <c r="AB74" s="119" t="str">
        <f t="shared" si="30"/>
        <v>enter</v>
      </c>
      <c r="AC74" s="126" t="str">
        <f t="shared" si="30"/>
        <v>enter</v>
      </c>
      <c r="AD74" s="126" t="str">
        <f t="shared" si="30"/>
        <v>enter</v>
      </c>
      <c r="AE74" s="126" t="str">
        <f t="shared" si="30"/>
        <v>enter</v>
      </c>
      <c r="AF74" s="126" t="str">
        <f t="shared" si="30"/>
        <v>enter</v>
      </c>
      <c r="AG74" s="126" t="str">
        <f t="shared" si="30"/>
        <v>enter</v>
      </c>
      <c r="AH74" s="126" t="str">
        <f t="shared" si="30"/>
        <v>enter</v>
      </c>
      <c r="AI74" s="126" t="str">
        <f t="shared" si="30"/>
        <v>enter</v>
      </c>
      <c r="AJ74" s="126" t="str">
        <f t="shared" si="30"/>
        <v>enter</v>
      </c>
      <c r="AK74" s="126" t="str">
        <f t="shared" si="30"/>
        <v>enter</v>
      </c>
      <c r="AL74" s="126" t="str">
        <f t="shared" si="30"/>
        <v>enter</v>
      </c>
      <c r="AM74" s="126" t="str">
        <f t="shared" si="30"/>
        <v>enter</v>
      </c>
      <c r="AN74" s="126" t="str">
        <f t="shared" si="30"/>
        <v>enter</v>
      </c>
      <c r="AO74" s="126" t="str">
        <f t="shared" si="30"/>
        <v>enter</v>
      </c>
      <c r="AP74" s="126" t="str">
        <f t="shared" si="30"/>
        <v>enter</v>
      </c>
      <c r="AQ74" s="126" t="str">
        <f t="shared" si="30"/>
        <v>enter</v>
      </c>
      <c r="AR74" s="126" t="str">
        <f t="shared" si="30"/>
        <v>enter</v>
      </c>
      <c r="AS74" s="126" t="str">
        <f t="shared" si="30"/>
        <v>enter</v>
      </c>
      <c r="AT74" s="126" t="str">
        <f t="shared" si="30"/>
        <v>enter</v>
      </c>
      <c r="AU74" s="126" t="str">
        <f t="shared" si="30"/>
        <v>enter</v>
      </c>
      <c r="AV74" s="126" t="str">
        <f t="shared" si="30"/>
        <v>enter</v>
      </c>
      <c r="AW74" s="126" t="str">
        <f t="shared" si="30"/>
        <v>enter</v>
      </c>
      <c r="AX74" s="126" t="str">
        <f t="shared" si="30"/>
        <v>enter</v>
      </c>
      <c r="AY74" s="126" t="str">
        <f t="shared" si="30"/>
        <v>enter</v>
      </c>
    </row>
    <row r="75" spans="1:51">
      <c r="A75" s="3" t="str">
        <f>'Example 4A'!A75</f>
        <v>x</v>
      </c>
      <c r="B75" s="4"/>
      <c r="C75" s="148" t="str">
        <f>'Example 4A'!C75</f>
        <v>-----</v>
      </c>
      <c r="D75" s="119" t="str">
        <f>'Example 4A'!D75</f>
        <v>-----</v>
      </c>
      <c r="E75" s="119" t="str">
        <f>'Example 4A'!E75</f>
        <v>-----</v>
      </c>
      <c r="F75" s="119" t="str">
        <f>'Example 4A'!F75</f>
        <v>-----</v>
      </c>
      <c r="G75" s="119" t="str">
        <f>'Example 4A'!G75</f>
        <v>-----</v>
      </c>
      <c r="H75" s="119" t="str">
        <f>'Example 4A'!H75</f>
        <v>-----</v>
      </c>
      <c r="I75" s="119" t="str">
        <f>'Example 4A'!I75</f>
        <v>-----</v>
      </c>
      <c r="J75" s="119" t="str">
        <f>'Example 4A'!J75</f>
        <v>-----</v>
      </c>
      <c r="K75" s="119" t="str">
        <f>'Example 4A'!K75</f>
        <v>-----</v>
      </c>
      <c r="L75" s="119" t="str">
        <f>'Example 4A'!L75</f>
        <v>-----</v>
      </c>
      <c r="M75" s="119" t="str">
        <f>'Example 4A'!M75</f>
        <v>-----</v>
      </c>
      <c r="N75" s="119" t="str">
        <f>'Example 4A'!N75</f>
        <v>-----</v>
      </c>
      <c r="O75" s="119" t="str">
        <f>'Example 4A'!O75</f>
        <v>-----</v>
      </c>
      <c r="P75" s="119" t="str">
        <f>'Example 4A'!P75</f>
        <v>-----</v>
      </c>
      <c r="Q75" s="119" t="str">
        <f>'Example 4A'!Q75</f>
        <v>-----</v>
      </c>
      <c r="R75" s="119" t="str">
        <f>'Example 4A'!R75</f>
        <v>-----</v>
      </c>
      <c r="S75" s="119" t="str">
        <f>'Example 4A'!S75</f>
        <v>-----</v>
      </c>
      <c r="T75" s="119" t="str">
        <f>'Example 4A'!T75</f>
        <v>-----</v>
      </c>
      <c r="U75" s="119" t="str">
        <f>'Example 4A'!U75</f>
        <v>-----</v>
      </c>
      <c r="V75" s="119" t="str">
        <f>'Example 4A'!V75</f>
        <v>-----</v>
      </c>
      <c r="W75" s="119" t="str">
        <f>'Example 4A'!W75</f>
        <v>-----</v>
      </c>
      <c r="X75" s="119" t="str">
        <f>'Example 4A'!X75</f>
        <v>-----</v>
      </c>
      <c r="Y75" s="119" t="str">
        <f>'Example 4A'!Y75</f>
        <v>-----</v>
      </c>
      <c r="Z75" s="119" t="str">
        <f>'Example 4A'!Z75</f>
        <v>-----</v>
      </c>
      <c r="AA75" s="119" t="str">
        <f>'Example 4A'!AA75</f>
        <v>-----</v>
      </c>
      <c r="AB75" s="119" t="str">
        <f>'Example 4A'!AB75</f>
        <v>-----</v>
      </c>
      <c r="AC75" s="126" t="str">
        <f>'Example 4A'!AC75</f>
        <v>-----</v>
      </c>
      <c r="AD75" s="126" t="str">
        <f>'Example 4A'!AD75</f>
        <v>-----</v>
      </c>
      <c r="AE75" s="126" t="str">
        <f>'Example 4A'!AE75</f>
        <v>-----</v>
      </c>
      <c r="AF75" s="126" t="str">
        <f>'Example 4A'!AF75</f>
        <v>-----</v>
      </c>
      <c r="AG75" s="126" t="str">
        <f>'Example 4A'!AG75</f>
        <v>-----</v>
      </c>
      <c r="AH75" s="126" t="str">
        <f>'Example 4A'!AH75</f>
        <v>-----</v>
      </c>
      <c r="AI75" s="126" t="str">
        <f>'Example 4A'!AI75</f>
        <v>-----</v>
      </c>
      <c r="AJ75" s="126" t="str">
        <f>'Example 4A'!AJ75</f>
        <v>-----</v>
      </c>
      <c r="AK75" s="126" t="str">
        <f>'Example 4A'!AK75</f>
        <v>-----</v>
      </c>
      <c r="AL75" s="126" t="str">
        <f>'Example 4A'!AL75</f>
        <v>-----</v>
      </c>
      <c r="AM75" s="126" t="str">
        <f>'Example 4A'!AM75</f>
        <v>-----</v>
      </c>
      <c r="AN75" s="126" t="str">
        <f>'Example 4A'!AN75</f>
        <v>-----</v>
      </c>
      <c r="AO75" s="126" t="str">
        <f>'Example 4A'!AO75</f>
        <v>-----</v>
      </c>
      <c r="AP75" s="126" t="str">
        <f>'Example 4A'!AP75</f>
        <v>-----</v>
      </c>
      <c r="AQ75" s="126" t="str">
        <f>'Example 4A'!AQ75</f>
        <v>-----</v>
      </c>
      <c r="AR75" s="126" t="str">
        <f>'Example 4A'!AR75</f>
        <v>-----</v>
      </c>
      <c r="AS75" s="126" t="str">
        <f>'Example 4A'!AS75</f>
        <v>-----</v>
      </c>
      <c r="AT75" s="126" t="str">
        <f>'Example 4A'!AT75</f>
        <v>-----</v>
      </c>
      <c r="AU75" s="126" t="str">
        <f>'Example 4A'!AU75</f>
        <v>-----</v>
      </c>
      <c r="AV75" s="126" t="str">
        <f>'Example 4A'!AV75</f>
        <v>-----</v>
      </c>
      <c r="AW75" s="126" t="str">
        <f>'Example 4A'!AW75</f>
        <v>-----</v>
      </c>
      <c r="AX75" s="126" t="str">
        <f>'Example 4A'!AX75</f>
        <v>-----</v>
      </c>
      <c r="AY75" s="126" t="str">
        <f>'Example 4A'!AY75</f>
        <v>-----</v>
      </c>
    </row>
    <row r="76" spans="1:51" ht="16.2" thickBot="1">
      <c r="A76" s="11" t="str">
        <f>'Example 4A'!A76</f>
        <v>= Comprehensive Rate</v>
      </c>
      <c r="B76" s="12"/>
      <c r="C76" s="150" t="e">
        <f>PRODUCT(PRODUCT(C64:C73)+C74,C75)</f>
        <v>#VALUE!</v>
      </c>
      <c r="D76" s="38" t="e">
        <f t="shared" ref="D76:AC76" si="31">PRODUCT(PRODUCT(D64:D73)+D74,D75)</f>
        <v>#VALUE!</v>
      </c>
      <c r="E76" s="38" t="e">
        <f t="shared" si="31"/>
        <v>#VALUE!</v>
      </c>
      <c r="F76" s="38" t="e">
        <f t="shared" si="31"/>
        <v>#VALUE!</v>
      </c>
      <c r="G76" s="38" t="e">
        <f t="shared" si="31"/>
        <v>#VALUE!</v>
      </c>
      <c r="H76" s="38" t="e">
        <f t="shared" si="31"/>
        <v>#VALUE!</v>
      </c>
      <c r="I76" s="38" t="e">
        <f t="shared" si="31"/>
        <v>#VALUE!</v>
      </c>
      <c r="J76" s="38" t="e">
        <f t="shared" si="31"/>
        <v>#VALUE!</v>
      </c>
      <c r="K76" s="38" t="e">
        <f t="shared" si="31"/>
        <v>#VALUE!</v>
      </c>
      <c r="L76" s="38" t="e">
        <f t="shared" si="31"/>
        <v>#VALUE!</v>
      </c>
      <c r="M76" s="38" t="e">
        <f t="shared" si="31"/>
        <v>#VALUE!</v>
      </c>
      <c r="N76" s="38" t="e">
        <f t="shared" si="31"/>
        <v>#VALUE!</v>
      </c>
      <c r="O76" s="38" t="e">
        <f t="shared" si="31"/>
        <v>#VALUE!</v>
      </c>
      <c r="P76" s="38" t="e">
        <f t="shared" si="31"/>
        <v>#VALUE!</v>
      </c>
      <c r="Q76" s="38" t="e">
        <f t="shared" si="31"/>
        <v>#VALUE!</v>
      </c>
      <c r="R76" s="38" t="e">
        <f t="shared" si="31"/>
        <v>#VALUE!</v>
      </c>
      <c r="S76" s="38" t="e">
        <f t="shared" si="31"/>
        <v>#VALUE!</v>
      </c>
      <c r="T76" s="38" t="e">
        <f t="shared" si="31"/>
        <v>#VALUE!</v>
      </c>
      <c r="U76" s="38" t="e">
        <f t="shared" si="31"/>
        <v>#VALUE!</v>
      </c>
      <c r="V76" s="38" t="e">
        <f t="shared" si="31"/>
        <v>#VALUE!</v>
      </c>
      <c r="W76" s="38" t="e">
        <f t="shared" si="31"/>
        <v>#VALUE!</v>
      </c>
      <c r="X76" s="38" t="e">
        <f t="shared" si="31"/>
        <v>#VALUE!</v>
      </c>
      <c r="Y76" s="38" t="e">
        <f t="shared" si="31"/>
        <v>#VALUE!</v>
      </c>
      <c r="Z76" s="38" t="e">
        <f t="shared" si="31"/>
        <v>#VALUE!</v>
      </c>
      <c r="AA76" s="38" t="e">
        <f t="shared" si="31"/>
        <v>#VALUE!</v>
      </c>
      <c r="AB76" s="38" t="e">
        <f t="shared" si="31"/>
        <v>#VALUE!</v>
      </c>
      <c r="AC76" s="39" t="e">
        <f t="shared" si="31"/>
        <v>#VALUE!</v>
      </c>
      <c r="AD76" s="39" t="e">
        <f t="shared" ref="AD76:AY76" si="32">PRODUCT(PRODUCT(AD64:AD73)+AD74,AD75)</f>
        <v>#VALUE!</v>
      </c>
      <c r="AE76" s="39" t="e">
        <f t="shared" si="32"/>
        <v>#VALUE!</v>
      </c>
      <c r="AF76" s="39" t="e">
        <f t="shared" si="32"/>
        <v>#VALUE!</v>
      </c>
      <c r="AG76" s="39" t="e">
        <f t="shared" si="32"/>
        <v>#VALUE!</v>
      </c>
      <c r="AH76" s="39" t="e">
        <f t="shared" si="32"/>
        <v>#VALUE!</v>
      </c>
      <c r="AI76" s="39" t="e">
        <f t="shared" si="32"/>
        <v>#VALUE!</v>
      </c>
      <c r="AJ76" s="39" t="e">
        <f t="shared" si="32"/>
        <v>#VALUE!</v>
      </c>
      <c r="AK76" s="39" t="e">
        <f t="shared" si="32"/>
        <v>#VALUE!</v>
      </c>
      <c r="AL76" s="39" t="e">
        <f t="shared" si="32"/>
        <v>#VALUE!</v>
      </c>
      <c r="AM76" s="39" t="e">
        <f t="shared" si="32"/>
        <v>#VALUE!</v>
      </c>
      <c r="AN76" s="39" t="e">
        <f t="shared" si="32"/>
        <v>#VALUE!</v>
      </c>
      <c r="AO76" s="39" t="e">
        <f t="shared" si="32"/>
        <v>#VALUE!</v>
      </c>
      <c r="AP76" s="39" t="e">
        <f t="shared" si="32"/>
        <v>#VALUE!</v>
      </c>
      <c r="AQ76" s="39" t="e">
        <f t="shared" si="32"/>
        <v>#VALUE!</v>
      </c>
      <c r="AR76" s="39" t="e">
        <f t="shared" si="32"/>
        <v>#VALUE!</v>
      </c>
      <c r="AS76" s="39" t="e">
        <f t="shared" si="32"/>
        <v>#VALUE!</v>
      </c>
      <c r="AT76" s="39" t="e">
        <f t="shared" si="32"/>
        <v>#VALUE!</v>
      </c>
      <c r="AU76" s="39" t="e">
        <f t="shared" si="32"/>
        <v>#VALUE!</v>
      </c>
      <c r="AV76" s="39" t="e">
        <f t="shared" si="32"/>
        <v>#VALUE!</v>
      </c>
      <c r="AW76" s="39" t="e">
        <f t="shared" si="32"/>
        <v>#VALUE!</v>
      </c>
      <c r="AX76" s="39" t="e">
        <f t="shared" si="32"/>
        <v>#VALUE!</v>
      </c>
      <c r="AY76" s="39" t="e">
        <f t="shared" si="32"/>
        <v>#VALUE!</v>
      </c>
    </row>
    <row r="77" spans="1:51" ht="16.2" thickTop="1">
      <c r="A77" s="52" t="str">
        <f>'Example 4A'!A77</f>
        <v/>
      </c>
      <c r="B77" s="6"/>
      <c r="C77" s="78" t="str">
        <f>"BaseRateColl_" &amp; TEXT(C$17,"00")</f>
        <v>BaseRateColl_101</v>
      </c>
      <c r="D77" s="78" t="str">
        <f t="shared" ref="D77:AY77" si="33">"BaseRateColl_" &amp; TEXT(D$17,"00")</f>
        <v>BaseRateColl_102</v>
      </c>
      <c r="E77" s="78" t="str">
        <f t="shared" si="33"/>
        <v>BaseRateColl_103</v>
      </c>
      <c r="F77" s="78" t="str">
        <f t="shared" si="33"/>
        <v>BaseRateColl_104</v>
      </c>
      <c r="G77" s="78" t="str">
        <f t="shared" si="33"/>
        <v>BaseRateColl_105</v>
      </c>
      <c r="H77" s="78" t="str">
        <f t="shared" si="33"/>
        <v>BaseRateColl_106</v>
      </c>
      <c r="I77" s="78" t="str">
        <f t="shared" si="33"/>
        <v>BaseRateColl_107</v>
      </c>
      <c r="J77" s="78" t="str">
        <f t="shared" si="33"/>
        <v>BaseRateColl_108</v>
      </c>
      <c r="K77" s="78" t="str">
        <f t="shared" si="33"/>
        <v>BaseRateColl_109</v>
      </c>
      <c r="L77" s="78" t="str">
        <f t="shared" si="33"/>
        <v>BaseRateColl_110</v>
      </c>
      <c r="M77" s="78" t="str">
        <f t="shared" si="33"/>
        <v>BaseRateColl_111</v>
      </c>
      <c r="N77" s="78" t="str">
        <f t="shared" si="33"/>
        <v>BaseRateColl_112</v>
      </c>
      <c r="O77" s="78" t="str">
        <f t="shared" si="33"/>
        <v>BaseRateColl_113</v>
      </c>
      <c r="P77" s="78" t="str">
        <f t="shared" si="33"/>
        <v>BaseRateColl_114</v>
      </c>
      <c r="Q77" s="78" t="str">
        <f t="shared" si="33"/>
        <v>BaseRateColl_115</v>
      </c>
      <c r="R77" s="78" t="str">
        <f t="shared" si="33"/>
        <v>BaseRateColl_116</v>
      </c>
      <c r="S77" s="78" t="str">
        <f t="shared" si="33"/>
        <v>BaseRateColl_117</v>
      </c>
      <c r="T77" s="78" t="str">
        <f t="shared" si="33"/>
        <v>BaseRateColl_118</v>
      </c>
      <c r="U77" s="78" t="str">
        <f t="shared" si="33"/>
        <v>BaseRateColl_119</v>
      </c>
      <c r="V77" s="78" t="str">
        <f t="shared" si="33"/>
        <v>BaseRateColl_120</v>
      </c>
      <c r="W77" s="78" t="str">
        <f t="shared" si="33"/>
        <v>BaseRateColl_121</v>
      </c>
      <c r="X77" s="78" t="str">
        <f t="shared" si="33"/>
        <v>BaseRateColl_122</v>
      </c>
      <c r="Y77" s="78" t="str">
        <f t="shared" si="33"/>
        <v>BaseRateColl_123</v>
      </c>
      <c r="Z77" s="78" t="str">
        <f t="shared" si="33"/>
        <v>BaseRateColl_124</v>
      </c>
      <c r="AA77" s="78" t="str">
        <f t="shared" si="33"/>
        <v>BaseRateColl_125</v>
      </c>
      <c r="AB77" s="78" t="str">
        <f t="shared" si="33"/>
        <v>BaseRateColl_126</v>
      </c>
      <c r="AC77" s="135" t="str">
        <f t="shared" si="33"/>
        <v>BaseRateColl_127</v>
      </c>
      <c r="AD77" s="135" t="str">
        <f t="shared" si="33"/>
        <v>BaseRateColl_128</v>
      </c>
      <c r="AE77" s="135" t="str">
        <f t="shared" si="33"/>
        <v>BaseRateColl_129</v>
      </c>
      <c r="AF77" s="135" t="str">
        <f t="shared" si="33"/>
        <v>BaseRateColl_130</v>
      </c>
      <c r="AG77" s="135" t="str">
        <f t="shared" si="33"/>
        <v>BaseRateColl_131</v>
      </c>
      <c r="AH77" s="135" t="str">
        <f t="shared" si="33"/>
        <v>BaseRateColl_132</v>
      </c>
      <c r="AI77" s="135" t="str">
        <f t="shared" si="33"/>
        <v>BaseRateColl_133</v>
      </c>
      <c r="AJ77" s="135" t="str">
        <f t="shared" si="33"/>
        <v>BaseRateColl_134</v>
      </c>
      <c r="AK77" s="135" t="str">
        <f t="shared" si="33"/>
        <v>BaseRateColl_135</v>
      </c>
      <c r="AL77" s="135" t="str">
        <f t="shared" si="33"/>
        <v>BaseRateColl_136</v>
      </c>
      <c r="AM77" s="135" t="str">
        <f t="shared" si="33"/>
        <v>BaseRateColl_137</v>
      </c>
      <c r="AN77" s="135" t="str">
        <f t="shared" si="33"/>
        <v>BaseRateColl_138</v>
      </c>
      <c r="AO77" s="135" t="str">
        <f t="shared" si="33"/>
        <v>BaseRateColl_139</v>
      </c>
      <c r="AP77" s="135" t="str">
        <f t="shared" si="33"/>
        <v>BaseRateColl_140</v>
      </c>
      <c r="AQ77" s="135" t="str">
        <f t="shared" si="33"/>
        <v>BaseRateColl_141</v>
      </c>
      <c r="AR77" s="135" t="str">
        <f t="shared" si="33"/>
        <v>BaseRateColl_142</v>
      </c>
      <c r="AS77" s="135" t="str">
        <f t="shared" si="33"/>
        <v>BaseRateColl_143</v>
      </c>
      <c r="AT77" s="135" t="str">
        <f t="shared" si="33"/>
        <v>BaseRateColl_144</v>
      </c>
      <c r="AU77" s="135" t="str">
        <f t="shared" si="33"/>
        <v>BaseRateColl_145</v>
      </c>
      <c r="AV77" s="135" t="str">
        <f t="shared" si="33"/>
        <v>BaseRateColl_146</v>
      </c>
      <c r="AW77" s="135" t="str">
        <f t="shared" si="33"/>
        <v>BaseRateColl_147</v>
      </c>
      <c r="AX77" s="135" t="str">
        <f t="shared" si="33"/>
        <v>BaseRateColl_148</v>
      </c>
      <c r="AY77" s="135" t="str">
        <f t="shared" si="33"/>
        <v>BaseRateColl_149</v>
      </c>
    </row>
    <row r="78" spans="1:51">
      <c r="A78" s="21" t="str">
        <f>'Example 4A'!A78</f>
        <v>Collision Base Rate</v>
      </c>
      <c r="B78" s="4"/>
      <c r="C78" s="162" t="str">
        <f>'Example 1B'!C78</f>
        <v xml:space="preserve">enter   </v>
      </c>
      <c r="D78" s="162" t="str">
        <f>'Example 1B'!D78</f>
        <v xml:space="preserve">enter   </v>
      </c>
      <c r="E78" s="162" t="str">
        <f>'Example 1B'!E78</f>
        <v xml:space="preserve">enter   </v>
      </c>
      <c r="F78" s="162" t="str">
        <f>'Example 1B'!F78</f>
        <v xml:space="preserve">enter   </v>
      </c>
      <c r="G78" s="162" t="str">
        <f>'Example 1B'!G78</f>
        <v xml:space="preserve">enter   </v>
      </c>
      <c r="H78" s="162" t="str">
        <f>'Example 1B'!H78</f>
        <v xml:space="preserve">enter   </v>
      </c>
      <c r="I78" s="162" t="str">
        <f>'Example 1B'!I78</f>
        <v xml:space="preserve">enter   </v>
      </c>
      <c r="J78" s="162" t="str">
        <f>'Example 1B'!J78</f>
        <v xml:space="preserve">enter   </v>
      </c>
      <c r="K78" s="162" t="str">
        <f>'Example 1B'!K78</f>
        <v xml:space="preserve">enter   </v>
      </c>
      <c r="L78" s="162" t="str">
        <f>'Example 1B'!L78</f>
        <v xml:space="preserve">enter   </v>
      </c>
      <c r="M78" s="162" t="str">
        <f>'Example 1B'!M78</f>
        <v xml:space="preserve">enter   </v>
      </c>
      <c r="N78" s="162" t="str">
        <f>'Example 1B'!N78</f>
        <v xml:space="preserve">enter   </v>
      </c>
      <c r="O78" s="162" t="str">
        <f>'Example 1B'!O78</f>
        <v xml:space="preserve">enter   </v>
      </c>
      <c r="P78" s="162" t="str">
        <f>'Example 1B'!P78</f>
        <v xml:space="preserve">enter   </v>
      </c>
      <c r="Q78" s="162" t="str">
        <f>'Example 1B'!Q78</f>
        <v xml:space="preserve">enter   </v>
      </c>
      <c r="R78" s="162" t="str">
        <f>'Example 1B'!R78</f>
        <v xml:space="preserve">enter   </v>
      </c>
      <c r="S78" s="162" t="str">
        <f>'Example 1B'!S78</f>
        <v xml:space="preserve">enter   </v>
      </c>
      <c r="T78" s="162" t="str">
        <f>'Example 1B'!T78</f>
        <v xml:space="preserve">enter   </v>
      </c>
      <c r="U78" s="162" t="str">
        <f>'Example 1B'!U78</f>
        <v xml:space="preserve">enter   </v>
      </c>
      <c r="V78" s="162" t="str">
        <f>'Example 1B'!V78</f>
        <v xml:space="preserve">enter   </v>
      </c>
      <c r="W78" s="162" t="str">
        <f>'Example 1B'!W78</f>
        <v xml:space="preserve">enter   </v>
      </c>
      <c r="X78" s="162" t="str">
        <f>'Example 1B'!X78</f>
        <v xml:space="preserve">enter   </v>
      </c>
      <c r="Y78" s="162" t="str">
        <f>'Example 1B'!Y78</f>
        <v xml:space="preserve">enter   </v>
      </c>
      <c r="Z78" s="162" t="str">
        <f>'Example 1B'!Z78</f>
        <v xml:space="preserve">enter   </v>
      </c>
      <c r="AA78" s="162" t="str">
        <f>'Example 1B'!AA78</f>
        <v xml:space="preserve">enter   </v>
      </c>
      <c r="AB78" s="162" t="str">
        <f>'Example 1B'!AB78</f>
        <v xml:space="preserve">enter   </v>
      </c>
      <c r="AC78" s="162" t="str">
        <f>'Example 1B'!AC78</f>
        <v xml:space="preserve">enter   </v>
      </c>
      <c r="AD78" s="162" t="str">
        <f>'Example 1B'!AD78</f>
        <v xml:space="preserve">enter   </v>
      </c>
      <c r="AE78" s="162" t="str">
        <f>'Example 1B'!AE78</f>
        <v xml:space="preserve">enter   </v>
      </c>
      <c r="AF78" s="162" t="str">
        <f>'Example 1B'!AF78</f>
        <v xml:space="preserve">enter   </v>
      </c>
      <c r="AG78" s="162" t="str">
        <f>'Example 1B'!AG78</f>
        <v xml:space="preserve">enter   </v>
      </c>
      <c r="AH78" s="162" t="str">
        <f>'Example 1B'!AH78</f>
        <v xml:space="preserve">enter   </v>
      </c>
      <c r="AI78" s="162" t="str">
        <f>'Example 1B'!AI78</f>
        <v xml:space="preserve">enter   </v>
      </c>
      <c r="AJ78" s="162" t="str">
        <f>'Example 1B'!AJ78</f>
        <v xml:space="preserve">enter   </v>
      </c>
      <c r="AK78" s="162" t="str">
        <f>'Example 1B'!AK78</f>
        <v xml:space="preserve">enter   </v>
      </c>
      <c r="AL78" s="162" t="str">
        <f>'Example 1B'!AL78</f>
        <v xml:space="preserve">enter   </v>
      </c>
      <c r="AM78" s="162" t="str">
        <f>'Example 1B'!AM78</f>
        <v xml:space="preserve">enter   </v>
      </c>
      <c r="AN78" s="162" t="str">
        <f>'Example 1B'!AN78</f>
        <v xml:space="preserve">enter   </v>
      </c>
      <c r="AO78" s="162" t="str">
        <f>'Example 1B'!AO78</f>
        <v xml:space="preserve">enter   </v>
      </c>
      <c r="AP78" s="162" t="str">
        <f>'Example 1B'!AP78</f>
        <v xml:space="preserve">enter   </v>
      </c>
      <c r="AQ78" s="162" t="str">
        <f>'Example 1B'!AQ78</f>
        <v xml:space="preserve">enter   </v>
      </c>
      <c r="AR78" s="162" t="str">
        <f>'Example 1B'!AR78</f>
        <v xml:space="preserve">enter   </v>
      </c>
      <c r="AS78" s="162" t="str">
        <f>'Example 1B'!AS78</f>
        <v xml:space="preserve">enter   </v>
      </c>
      <c r="AT78" s="162" t="str">
        <f>'Example 1B'!AT78</f>
        <v xml:space="preserve">enter   </v>
      </c>
      <c r="AU78" s="162" t="str">
        <f>'Example 1B'!AU78</f>
        <v xml:space="preserve">enter   </v>
      </c>
      <c r="AV78" s="162" t="str">
        <f>'Example 1B'!AV78</f>
        <v xml:space="preserve">enter   </v>
      </c>
      <c r="AW78" s="162" t="str">
        <f>'Example 1B'!AW78</f>
        <v xml:space="preserve">enter   </v>
      </c>
      <c r="AX78" s="162" t="str">
        <f>'Example 1B'!AX78</f>
        <v xml:space="preserve">enter   </v>
      </c>
      <c r="AY78" s="162" t="str">
        <f>'Example 1B'!AY78</f>
        <v xml:space="preserve">enter   </v>
      </c>
    </row>
    <row r="79" spans="1:51">
      <c r="A79" s="3" t="str">
        <f>'Example 4A'!A79</f>
        <v>x Deductible Factor</v>
      </c>
      <c r="B79" s="4"/>
      <c r="C79" s="148" t="str">
        <f>'Example 4A'!C79</f>
        <v>-----</v>
      </c>
      <c r="D79" s="119" t="str">
        <f>'Example 4A'!D79</f>
        <v>-----</v>
      </c>
      <c r="E79" s="119" t="str">
        <f>'Example 4A'!E79</f>
        <v>-----</v>
      </c>
      <c r="F79" s="119" t="str">
        <f>'Example 4A'!F79</f>
        <v>-----</v>
      </c>
      <c r="G79" s="119" t="str">
        <f>'Example 4A'!G79</f>
        <v>-----</v>
      </c>
      <c r="H79" s="119" t="str">
        <f>'Example 4A'!H79</f>
        <v>-----</v>
      </c>
      <c r="I79" s="119" t="str">
        <f>'Example 4A'!I79</f>
        <v>-----</v>
      </c>
      <c r="J79" s="119" t="str">
        <f>'Example 4A'!J79</f>
        <v>-----</v>
      </c>
      <c r="K79" s="119" t="str">
        <f>'Example 4A'!K79</f>
        <v>-----</v>
      </c>
      <c r="L79" s="119" t="str">
        <f>'Example 4A'!L79</f>
        <v>-----</v>
      </c>
      <c r="M79" s="119" t="str">
        <f>'Example 4A'!M79</f>
        <v>-----</v>
      </c>
      <c r="N79" s="119" t="str">
        <f>'Example 4A'!N79</f>
        <v>-----</v>
      </c>
      <c r="O79" s="119" t="str">
        <f>'Example 4A'!O79</f>
        <v>-----</v>
      </c>
      <c r="P79" s="119" t="str">
        <f>'Example 4A'!P79</f>
        <v>-----</v>
      </c>
      <c r="Q79" s="119" t="str">
        <f>'Example 4A'!Q79</f>
        <v>-----</v>
      </c>
      <c r="R79" s="119" t="str">
        <f>'Example 4A'!R79</f>
        <v>-----</v>
      </c>
      <c r="S79" s="119" t="str">
        <f>'Example 4A'!S79</f>
        <v>-----</v>
      </c>
      <c r="T79" s="119" t="str">
        <f>'Example 4A'!T79</f>
        <v>-----</v>
      </c>
      <c r="U79" s="119" t="str">
        <f>'Example 4A'!U79</f>
        <v>-----</v>
      </c>
      <c r="V79" s="119" t="str">
        <f>'Example 4A'!V79</f>
        <v>-----</v>
      </c>
      <c r="W79" s="119" t="str">
        <f>'Example 4A'!W79</f>
        <v>-----</v>
      </c>
      <c r="X79" s="119" t="str">
        <f>'Example 4A'!X79</f>
        <v>-----</v>
      </c>
      <c r="Y79" s="119" t="str">
        <f>'Example 4A'!Y79</f>
        <v>-----</v>
      </c>
      <c r="Z79" s="119" t="str">
        <f>'Example 4A'!Z79</f>
        <v>-----</v>
      </c>
      <c r="AA79" s="119" t="str">
        <f>'Example 4A'!AA79</f>
        <v>-----</v>
      </c>
      <c r="AB79" s="119" t="str">
        <f>'Example 4A'!AB79</f>
        <v>-----</v>
      </c>
      <c r="AC79" s="126" t="str">
        <f>'Example 4A'!AC79</f>
        <v>-----</v>
      </c>
      <c r="AD79" s="126" t="str">
        <f>'Example 4A'!AD79</f>
        <v>-----</v>
      </c>
      <c r="AE79" s="126" t="str">
        <f>'Example 4A'!AE79</f>
        <v>-----</v>
      </c>
      <c r="AF79" s="126" t="str">
        <f>'Example 4A'!AF79</f>
        <v>-----</v>
      </c>
      <c r="AG79" s="126" t="str">
        <f>'Example 4A'!AG79</f>
        <v>-----</v>
      </c>
      <c r="AH79" s="126" t="str">
        <f>'Example 4A'!AH79</f>
        <v>-----</v>
      </c>
      <c r="AI79" s="126" t="str">
        <f>'Example 4A'!AI79</f>
        <v>-----</v>
      </c>
      <c r="AJ79" s="126" t="str">
        <f>'Example 4A'!AJ79</f>
        <v>-----</v>
      </c>
      <c r="AK79" s="126" t="str">
        <f>'Example 4A'!AK79</f>
        <v>-----</v>
      </c>
      <c r="AL79" s="126" t="str">
        <f>'Example 4A'!AL79</f>
        <v>-----</v>
      </c>
      <c r="AM79" s="126" t="str">
        <f>'Example 4A'!AM79</f>
        <v>-----</v>
      </c>
      <c r="AN79" s="126" t="str">
        <f>'Example 4A'!AN79</f>
        <v>-----</v>
      </c>
      <c r="AO79" s="126" t="str">
        <f>'Example 4A'!AO79</f>
        <v>-----</v>
      </c>
      <c r="AP79" s="126" t="str">
        <f>'Example 4A'!AP79</f>
        <v>-----</v>
      </c>
      <c r="AQ79" s="126" t="str">
        <f>'Example 4A'!AQ79</f>
        <v>-----</v>
      </c>
      <c r="AR79" s="126" t="str">
        <f>'Example 4A'!AR79</f>
        <v>-----</v>
      </c>
      <c r="AS79" s="126" t="str">
        <f>'Example 4A'!AS79</f>
        <v>-----</v>
      </c>
      <c r="AT79" s="126" t="str">
        <f>'Example 4A'!AT79</f>
        <v>-----</v>
      </c>
      <c r="AU79" s="126" t="str">
        <f>'Example 4A'!AU79</f>
        <v>-----</v>
      </c>
      <c r="AV79" s="126" t="str">
        <f>'Example 4A'!AV79</f>
        <v>-----</v>
      </c>
      <c r="AW79" s="126" t="str">
        <f>'Example 4A'!AW79</f>
        <v>-----</v>
      </c>
      <c r="AX79" s="126" t="str">
        <f>'Example 4A'!AX79</f>
        <v>-----</v>
      </c>
      <c r="AY79" s="126" t="str">
        <f>'Example 4A'!AY79</f>
        <v>-----</v>
      </c>
    </row>
    <row r="80" spans="1:51">
      <c r="A80" s="3" t="str">
        <f>'Example 4A'!A80</f>
        <v>x Tier Factor</v>
      </c>
      <c r="B80" s="4"/>
      <c r="C80" s="148" t="str">
        <f>'Example 4A'!C80</f>
        <v>-----</v>
      </c>
      <c r="D80" s="119" t="str">
        <f>'Example 4A'!D80</f>
        <v>-----</v>
      </c>
      <c r="E80" s="119" t="str">
        <f>'Example 4A'!E80</f>
        <v>-----</v>
      </c>
      <c r="F80" s="119" t="str">
        <f>'Example 4A'!F80</f>
        <v>-----</v>
      </c>
      <c r="G80" s="119" t="str">
        <f>'Example 4A'!G80</f>
        <v>-----</v>
      </c>
      <c r="H80" s="119" t="str">
        <f>'Example 4A'!H80</f>
        <v>-----</v>
      </c>
      <c r="I80" s="119" t="str">
        <f>'Example 4A'!I80</f>
        <v>-----</v>
      </c>
      <c r="J80" s="119" t="str">
        <f>'Example 4A'!J80</f>
        <v>-----</v>
      </c>
      <c r="K80" s="119" t="str">
        <f>'Example 4A'!K80</f>
        <v>-----</v>
      </c>
      <c r="L80" s="119" t="str">
        <f>'Example 4A'!L80</f>
        <v>-----</v>
      </c>
      <c r="M80" s="119" t="str">
        <f>'Example 4A'!M80</f>
        <v>-----</v>
      </c>
      <c r="N80" s="119" t="str">
        <f>'Example 4A'!N80</f>
        <v>-----</v>
      </c>
      <c r="O80" s="119" t="str">
        <f>'Example 4A'!O80</f>
        <v>-----</v>
      </c>
      <c r="P80" s="119" t="str">
        <f>'Example 4A'!P80</f>
        <v>-----</v>
      </c>
      <c r="Q80" s="119" t="str">
        <f>'Example 4A'!Q80</f>
        <v>-----</v>
      </c>
      <c r="R80" s="119" t="str">
        <f>'Example 4A'!R80</f>
        <v>-----</v>
      </c>
      <c r="S80" s="119" t="str">
        <f>'Example 4A'!S80</f>
        <v>-----</v>
      </c>
      <c r="T80" s="119" t="str">
        <f>'Example 4A'!T80</f>
        <v>-----</v>
      </c>
      <c r="U80" s="119" t="str">
        <f>'Example 4A'!U80</f>
        <v>-----</v>
      </c>
      <c r="V80" s="119" t="str">
        <f>'Example 4A'!V80</f>
        <v>-----</v>
      </c>
      <c r="W80" s="119" t="str">
        <f>'Example 4A'!W80</f>
        <v>-----</v>
      </c>
      <c r="X80" s="119" t="str">
        <f>'Example 4A'!X80</f>
        <v>-----</v>
      </c>
      <c r="Y80" s="119" t="str">
        <f>'Example 4A'!Y80</f>
        <v>-----</v>
      </c>
      <c r="Z80" s="119" t="str">
        <f>'Example 4A'!Z80</f>
        <v>-----</v>
      </c>
      <c r="AA80" s="119" t="str">
        <f>'Example 4A'!AA80</f>
        <v>-----</v>
      </c>
      <c r="AB80" s="119" t="str">
        <f>'Example 4A'!AB80</f>
        <v>-----</v>
      </c>
      <c r="AC80" s="126" t="str">
        <f>'Example 4A'!AC80</f>
        <v>-----</v>
      </c>
      <c r="AD80" s="126" t="str">
        <f>'Example 4A'!AD80</f>
        <v>-----</v>
      </c>
      <c r="AE80" s="126" t="str">
        <f>'Example 4A'!AE80</f>
        <v>-----</v>
      </c>
      <c r="AF80" s="126" t="str">
        <f>'Example 4A'!AF80</f>
        <v>-----</v>
      </c>
      <c r="AG80" s="126" t="str">
        <f>'Example 4A'!AG80</f>
        <v>-----</v>
      </c>
      <c r="AH80" s="126" t="str">
        <f>'Example 4A'!AH80</f>
        <v>-----</v>
      </c>
      <c r="AI80" s="126" t="str">
        <f>'Example 4A'!AI80</f>
        <v>-----</v>
      </c>
      <c r="AJ80" s="126" t="str">
        <f>'Example 4A'!AJ80</f>
        <v>-----</v>
      </c>
      <c r="AK80" s="126" t="str">
        <f>'Example 4A'!AK80</f>
        <v>-----</v>
      </c>
      <c r="AL80" s="126" t="str">
        <f>'Example 4A'!AL80</f>
        <v>-----</v>
      </c>
      <c r="AM80" s="126" t="str">
        <f>'Example 4A'!AM80</f>
        <v>-----</v>
      </c>
      <c r="AN80" s="126" t="str">
        <f>'Example 4A'!AN80</f>
        <v>-----</v>
      </c>
      <c r="AO80" s="126" t="str">
        <f>'Example 4A'!AO80</f>
        <v>-----</v>
      </c>
      <c r="AP80" s="126" t="str">
        <f>'Example 4A'!AP80</f>
        <v>-----</v>
      </c>
      <c r="AQ80" s="126" t="str">
        <f>'Example 4A'!AQ80</f>
        <v>-----</v>
      </c>
      <c r="AR80" s="126" t="str">
        <f>'Example 4A'!AR80</f>
        <v>-----</v>
      </c>
      <c r="AS80" s="126" t="str">
        <f>'Example 4A'!AS80</f>
        <v>-----</v>
      </c>
      <c r="AT80" s="126" t="str">
        <f>'Example 4A'!AT80</f>
        <v>-----</v>
      </c>
      <c r="AU80" s="126" t="str">
        <f>'Example 4A'!AU80</f>
        <v>-----</v>
      </c>
      <c r="AV80" s="126" t="str">
        <f>'Example 4A'!AV80</f>
        <v>-----</v>
      </c>
      <c r="AW80" s="126" t="str">
        <f>'Example 4A'!AW80</f>
        <v>-----</v>
      </c>
      <c r="AX80" s="126" t="str">
        <f>'Example 4A'!AX80</f>
        <v>-----</v>
      </c>
      <c r="AY80" s="126" t="str">
        <f>'Example 4A'!AY80</f>
        <v>-----</v>
      </c>
    </row>
    <row r="81" spans="1:51">
      <c r="A81" s="3" t="str">
        <f>'Example 4A'!A81</f>
        <v>x Class Factor</v>
      </c>
      <c r="B81" s="4"/>
      <c r="C81" s="148" t="str">
        <f>'Example 4A'!C81</f>
        <v>-----</v>
      </c>
      <c r="D81" s="119" t="str">
        <f>'Example 4A'!D81</f>
        <v>-----</v>
      </c>
      <c r="E81" s="119" t="str">
        <f>'Example 4A'!E81</f>
        <v>-----</v>
      </c>
      <c r="F81" s="119" t="str">
        <f>'Example 4A'!F81</f>
        <v>-----</v>
      </c>
      <c r="G81" s="119" t="str">
        <f>'Example 4A'!G81</f>
        <v>-----</v>
      </c>
      <c r="H81" s="119" t="str">
        <f>'Example 4A'!H81</f>
        <v>-----</v>
      </c>
      <c r="I81" s="119" t="str">
        <f>'Example 4A'!I81</f>
        <v>-----</v>
      </c>
      <c r="J81" s="119" t="str">
        <f>'Example 4A'!J81</f>
        <v>-----</v>
      </c>
      <c r="K81" s="119" t="str">
        <f>'Example 4A'!K81</f>
        <v>-----</v>
      </c>
      <c r="L81" s="119" t="str">
        <f>'Example 4A'!L81</f>
        <v>-----</v>
      </c>
      <c r="M81" s="119" t="str">
        <f>'Example 4A'!M81</f>
        <v>-----</v>
      </c>
      <c r="N81" s="119" t="str">
        <f>'Example 4A'!N81</f>
        <v>-----</v>
      </c>
      <c r="O81" s="119" t="str">
        <f>'Example 4A'!O81</f>
        <v>-----</v>
      </c>
      <c r="P81" s="119" t="str">
        <f>'Example 4A'!P81</f>
        <v>-----</v>
      </c>
      <c r="Q81" s="119" t="str">
        <f>'Example 4A'!Q81</f>
        <v>-----</v>
      </c>
      <c r="R81" s="119" t="str">
        <f>'Example 4A'!R81</f>
        <v>-----</v>
      </c>
      <c r="S81" s="119" t="str">
        <f>'Example 4A'!S81</f>
        <v>-----</v>
      </c>
      <c r="T81" s="119" t="str">
        <f>'Example 4A'!T81</f>
        <v>-----</v>
      </c>
      <c r="U81" s="119" t="str">
        <f>'Example 4A'!U81</f>
        <v>-----</v>
      </c>
      <c r="V81" s="119" t="str">
        <f>'Example 4A'!V81</f>
        <v>-----</v>
      </c>
      <c r="W81" s="119" t="str">
        <f>'Example 4A'!W81</f>
        <v>-----</v>
      </c>
      <c r="X81" s="119" t="str">
        <f>'Example 4A'!X81</f>
        <v>-----</v>
      </c>
      <c r="Y81" s="119" t="str">
        <f>'Example 4A'!Y81</f>
        <v>-----</v>
      </c>
      <c r="Z81" s="119" t="str">
        <f>'Example 4A'!Z81</f>
        <v>-----</v>
      </c>
      <c r="AA81" s="119" t="str">
        <f>'Example 4A'!AA81</f>
        <v>-----</v>
      </c>
      <c r="AB81" s="119" t="str">
        <f>'Example 4A'!AB81</f>
        <v>-----</v>
      </c>
      <c r="AC81" s="126" t="str">
        <f>'Example 4A'!AC81</f>
        <v>-----</v>
      </c>
      <c r="AD81" s="126" t="str">
        <f>'Example 4A'!AD81</f>
        <v>-----</v>
      </c>
      <c r="AE81" s="126" t="str">
        <f>'Example 4A'!AE81</f>
        <v>-----</v>
      </c>
      <c r="AF81" s="126" t="str">
        <f>'Example 4A'!AF81</f>
        <v>-----</v>
      </c>
      <c r="AG81" s="126" t="str">
        <f>'Example 4A'!AG81</f>
        <v>-----</v>
      </c>
      <c r="AH81" s="126" t="str">
        <f>'Example 4A'!AH81</f>
        <v>-----</v>
      </c>
      <c r="AI81" s="126" t="str">
        <f>'Example 4A'!AI81</f>
        <v>-----</v>
      </c>
      <c r="AJ81" s="126" t="str">
        <f>'Example 4A'!AJ81</f>
        <v>-----</v>
      </c>
      <c r="AK81" s="126" t="str">
        <f>'Example 4A'!AK81</f>
        <v>-----</v>
      </c>
      <c r="AL81" s="126" t="str">
        <f>'Example 4A'!AL81</f>
        <v>-----</v>
      </c>
      <c r="AM81" s="126" t="str">
        <f>'Example 4A'!AM81</f>
        <v>-----</v>
      </c>
      <c r="AN81" s="126" t="str">
        <f>'Example 4A'!AN81</f>
        <v>-----</v>
      </c>
      <c r="AO81" s="126" t="str">
        <f>'Example 4A'!AO81</f>
        <v>-----</v>
      </c>
      <c r="AP81" s="126" t="str">
        <f>'Example 4A'!AP81</f>
        <v>-----</v>
      </c>
      <c r="AQ81" s="126" t="str">
        <f>'Example 4A'!AQ81</f>
        <v>-----</v>
      </c>
      <c r="AR81" s="126" t="str">
        <f>'Example 4A'!AR81</f>
        <v>-----</v>
      </c>
      <c r="AS81" s="126" t="str">
        <f>'Example 4A'!AS81</f>
        <v>-----</v>
      </c>
      <c r="AT81" s="126" t="str">
        <f>'Example 4A'!AT81</f>
        <v>-----</v>
      </c>
      <c r="AU81" s="126" t="str">
        <f>'Example 4A'!AU81</f>
        <v>-----</v>
      </c>
      <c r="AV81" s="126" t="str">
        <f>'Example 4A'!AV81</f>
        <v>-----</v>
      </c>
      <c r="AW81" s="126" t="str">
        <f>'Example 4A'!AW81</f>
        <v>-----</v>
      </c>
      <c r="AX81" s="126" t="str">
        <f>'Example 4A'!AX81</f>
        <v>-----</v>
      </c>
      <c r="AY81" s="126" t="str">
        <f>'Example 4A'!AY81</f>
        <v>-----</v>
      </c>
    </row>
    <row r="82" spans="1:51">
      <c r="A82" s="3" t="str">
        <f>'Example 4A'!A82</f>
        <v>x Model Year Factor</v>
      </c>
      <c r="B82" s="4"/>
      <c r="C82" s="148" t="str">
        <f>'Example 4A'!C82</f>
        <v>-----</v>
      </c>
      <c r="D82" s="119" t="str">
        <f>'Example 4A'!D82</f>
        <v>-----</v>
      </c>
      <c r="E82" s="119" t="str">
        <f>'Example 4A'!E82</f>
        <v>-----</v>
      </c>
      <c r="F82" s="119" t="str">
        <f>'Example 4A'!F82</f>
        <v>-----</v>
      </c>
      <c r="G82" s="119" t="str">
        <f>'Example 4A'!G82</f>
        <v>-----</v>
      </c>
      <c r="H82" s="119" t="str">
        <f>'Example 4A'!H82</f>
        <v>-----</v>
      </c>
      <c r="I82" s="119" t="str">
        <f>'Example 4A'!I82</f>
        <v>-----</v>
      </c>
      <c r="J82" s="119" t="str">
        <f>'Example 4A'!J82</f>
        <v>-----</v>
      </c>
      <c r="K82" s="119" t="str">
        <f>'Example 4A'!K82</f>
        <v>-----</v>
      </c>
      <c r="L82" s="119" t="str">
        <f>'Example 4A'!L82</f>
        <v>-----</v>
      </c>
      <c r="M82" s="119" t="str">
        <f>'Example 4A'!M82</f>
        <v>-----</v>
      </c>
      <c r="N82" s="119" t="str">
        <f>'Example 4A'!N82</f>
        <v>-----</v>
      </c>
      <c r="O82" s="119" t="str">
        <f>'Example 4A'!O82</f>
        <v>-----</v>
      </c>
      <c r="P82" s="119" t="str">
        <f>'Example 4A'!P82</f>
        <v>-----</v>
      </c>
      <c r="Q82" s="119" t="str">
        <f>'Example 4A'!Q82</f>
        <v>-----</v>
      </c>
      <c r="R82" s="119" t="str">
        <f>'Example 4A'!R82</f>
        <v>-----</v>
      </c>
      <c r="S82" s="119" t="str">
        <f>'Example 4A'!S82</f>
        <v>-----</v>
      </c>
      <c r="T82" s="119" t="str">
        <f>'Example 4A'!T82</f>
        <v>-----</v>
      </c>
      <c r="U82" s="119" t="str">
        <f>'Example 4A'!U82</f>
        <v>-----</v>
      </c>
      <c r="V82" s="119" t="str">
        <f>'Example 4A'!V82</f>
        <v>-----</v>
      </c>
      <c r="W82" s="119" t="str">
        <f>'Example 4A'!W82</f>
        <v>-----</v>
      </c>
      <c r="X82" s="119" t="str">
        <f>'Example 4A'!X82</f>
        <v>-----</v>
      </c>
      <c r="Y82" s="119" t="str">
        <f>'Example 4A'!Y82</f>
        <v>-----</v>
      </c>
      <c r="Z82" s="119" t="str">
        <f>'Example 4A'!Z82</f>
        <v>-----</v>
      </c>
      <c r="AA82" s="119" t="str">
        <f>'Example 4A'!AA82</f>
        <v>-----</v>
      </c>
      <c r="AB82" s="119" t="str">
        <f>'Example 4A'!AB82</f>
        <v>-----</v>
      </c>
      <c r="AC82" s="126" t="str">
        <f>'Example 4A'!AC82</f>
        <v>-----</v>
      </c>
      <c r="AD82" s="126" t="str">
        <f>'Example 4A'!AD82</f>
        <v>-----</v>
      </c>
      <c r="AE82" s="126" t="str">
        <f>'Example 4A'!AE82</f>
        <v>-----</v>
      </c>
      <c r="AF82" s="126" t="str">
        <f>'Example 4A'!AF82</f>
        <v>-----</v>
      </c>
      <c r="AG82" s="126" t="str">
        <f>'Example 4A'!AG82</f>
        <v>-----</v>
      </c>
      <c r="AH82" s="126" t="str">
        <f>'Example 4A'!AH82</f>
        <v>-----</v>
      </c>
      <c r="AI82" s="126" t="str">
        <f>'Example 4A'!AI82</f>
        <v>-----</v>
      </c>
      <c r="AJ82" s="126" t="str">
        <f>'Example 4A'!AJ82</f>
        <v>-----</v>
      </c>
      <c r="AK82" s="126" t="str">
        <f>'Example 4A'!AK82</f>
        <v>-----</v>
      </c>
      <c r="AL82" s="126" t="str">
        <f>'Example 4A'!AL82</f>
        <v>-----</v>
      </c>
      <c r="AM82" s="126" t="str">
        <f>'Example 4A'!AM82</f>
        <v>-----</v>
      </c>
      <c r="AN82" s="126" t="str">
        <f>'Example 4A'!AN82</f>
        <v>-----</v>
      </c>
      <c r="AO82" s="126" t="str">
        <f>'Example 4A'!AO82</f>
        <v>-----</v>
      </c>
      <c r="AP82" s="126" t="str">
        <f>'Example 4A'!AP82</f>
        <v>-----</v>
      </c>
      <c r="AQ82" s="126" t="str">
        <f>'Example 4A'!AQ82</f>
        <v>-----</v>
      </c>
      <c r="AR82" s="126" t="str">
        <f>'Example 4A'!AR82</f>
        <v>-----</v>
      </c>
      <c r="AS82" s="126" t="str">
        <f>'Example 4A'!AS82</f>
        <v>-----</v>
      </c>
      <c r="AT82" s="126" t="str">
        <f>'Example 4A'!AT82</f>
        <v>-----</v>
      </c>
      <c r="AU82" s="126" t="str">
        <f>'Example 4A'!AU82</f>
        <v>-----</v>
      </c>
      <c r="AV82" s="126" t="str">
        <f>'Example 4A'!AV82</f>
        <v>-----</v>
      </c>
      <c r="AW82" s="126" t="str">
        <f>'Example 4A'!AW82</f>
        <v>-----</v>
      </c>
      <c r="AX82" s="126" t="str">
        <f>'Example 4A'!AX82</f>
        <v>-----</v>
      </c>
      <c r="AY82" s="126" t="str">
        <f>'Example 4A'!AY82</f>
        <v>-----</v>
      </c>
    </row>
    <row r="83" spans="1:51">
      <c r="A83" s="3" t="str">
        <f>'Example 4A'!A83</f>
        <v>x Symbol Factor</v>
      </c>
      <c r="B83" s="4"/>
      <c r="C83" s="148" t="str">
        <f>'Example 4A'!C83</f>
        <v>-----</v>
      </c>
      <c r="D83" s="119" t="str">
        <f>'Example 4A'!D83</f>
        <v>-----</v>
      </c>
      <c r="E83" s="119" t="str">
        <f>'Example 4A'!E83</f>
        <v>-----</v>
      </c>
      <c r="F83" s="119" t="str">
        <f>'Example 4A'!F83</f>
        <v>-----</v>
      </c>
      <c r="G83" s="119" t="str">
        <f>'Example 4A'!G83</f>
        <v>-----</v>
      </c>
      <c r="H83" s="119" t="str">
        <f>'Example 4A'!H83</f>
        <v>-----</v>
      </c>
      <c r="I83" s="119" t="str">
        <f>'Example 4A'!I83</f>
        <v>-----</v>
      </c>
      <c r="J83" s="119" t="str">
        <f>'Example 4A'!J83</f>
        <v>-----</v>
      </c>
      <c r="K83" s="119" t="str">
        <f>'Example 4A'!K83</f>
        <v>-----</v>
      </c>
      <c r="L83" s="119" t="str">
        <f>'Example 4A'!L83</f>
        <v>-----</v>
      </c>
      <c r="M83" s="119" t="str">
        <f>'Example 4A'!M83</f>
        <v>-----</v>
      </c>
      <c r="N83" s="119" t="str">
        <f>'Example 4A'!N83</f>
        <v>-----</v>
      </c>
      <c r="O83" s="119" t="str">
        <f>'Example 4A'!O83</f>
        <v>-----</v>
      </c>
      <c r="P83" s="119" t="str">
        <f>'Example 4A'!P83</f>
        <v>-----</v>
      </c>
      <c r="Q83" s="119" t="str">
        <f>'Example 4A'!Q83</f>
        <v>-----</v>
      </c>
      <c r="R83" s="119" t="str">
        <f>'Example 4A'!R83</f>
        <v>-----</v>
      </c>
      <c r="S83" s="119" t="str">
        <f>'Example 4A'!S83</f>
        <v>-----</v>
      </c>
      <c r="T83" s="119" t="str">
        <f>'Example 4A'!T83</f>
        <v>-----</v>
      </c>
      <c r="U83" s="119" t="str">
        <f>'Example 4A'!U83</f>
        <v>-----</v>
      </c>
      <c r="V83" s="119" t="str">
        <f>'Example 4A'!V83</f>
        <v>-----</v>
      </c>
      <c r="W83" s="119" t="str">
        <f>'Example 4A'!W83</f>
        <v>-----</v>
      </c>
      <c r="X83" s="119" t="str">
        <f>'Example 4A'!X83</f>
        <v>-----</v>
      </c>
      <c r="Y83" s="119" t="str">
        <f>'Example 4A'!Y83</f>
        <v>-----</v>
      </c>
      <c r="Z83" s="119" t="str">
        <f>'Example 4A'!Z83</f>
        <v>-----</v>
      </c>
      <c r="AA83" s="119" t="str">
        <f>'Example 4A'!AA83</f>
        <v>-----</v>
      </c>
      <c r="AB83" s="119" t="str">
        <f>'Example 4A'!AB83</f>
        <v>-----</v>
      </c>
      <c r="AC83" s="126" t="str">
        <f>'Example 4A'!AC83</f>
        <v>-----</v>
      </c>
      <c r="AD83" s="126" t="str">
        <f>'Example 4A'!AD83</f>
        <v>-----</v>
      </c>
      <c r="AE83" s="126" t="str">
        <f>'Example 4A'!AE83</f>
        <v>-----</v>
      </c>
      <c r="AF83" s="126" t="str">
        <f>'Example 4A'!AF83</f>
        <v>-----</v>
      </c>
      <c r="AG83" s="126" t="str">
        <f>'Example 4A'!AG83</f>
        <v>-----</v>
      </c>
      <c r="AH83" s="126" t="str">
        <f>'Example 4A'!AH83</f>
        <v>-----</v>
      </c>
      <c r="AI83" s="126" t="str">
        <f>'Example 4A'!AI83</f>
        <v>-----</v>
      </c>
      <c r="AJ83" s="126" t="str">
        <f>'Example 4A'!AJ83</f>
        <v>-----</v>
      </c>
      <c r="AK83" s="126" t="str">
        <f>'Example 4A'!AK83</f>
        <v>-----</v>
      </c>
      <c r="AL83" s="126" t="str">
        <f>'Example 4A'!AL83</f>
        <v>-----</v>
      </c>
      <c r="AM83" s="126" t="str">
        <f>'Example 4A'!AM83</f>
        <v>-----</v>
      </c>
      <c r="AN83" s="126" t="str">
        <f>'Example 4A'!AN83</f>
        <v>-----</v>
      </c>
      <c r="AO83" s="126" t="str">
        <f>'Example 4A'!AO83</f>
        <v>-----</v>
      </c>
      <c r="AP83" s="126" t="str">
        <f>'Example 4A'!AP83</f>
        <v>-----</v>
      </c>
      <c r="AQ83" s="126" t="str">
        <f>'Example 4A'!AQ83</f>
        <v>-----</v>
      </c>
      <c r="AR83" s="126" t="str">
        <f>'Example 4A'!AR83</f>
        <v>-----</v>
      </c>
      <c r="AS83" s="126" t="str">
        <f>'Example 4A'!AS83</f>
        <v>-----</v>
      </c>
      <c r="AT83" s="126" t="str">
        <f>'Example 4A'!AT83</f>
        <v>-----</v>
      </c>
      <c r="AU83" s="126" t="str">
        <f>'Example 4A'!AU83</f>
        <v>-----</v>
      </c>
      <c r="AV83" s="126" t="str">
        <f>'Example 4A'!AV83</f>
        <v>-----</v>
      </c>
      <c r="AW83" s="126" t="str">
        <f>'Example 4A'!AW83</f>
        <v>-----</v>
      </c>
      <c r="AX83" s="126" t="str">
        <f>'Example 4A'!AX83</f>
        <v>-----</v>
      </c>
      <c r="AY83" s="126" t="str">
        <f>'Example 4A'!AY83</f>
        <v>-----</v>
      </c>
    </row>
    <row r="84" spans="1:51">
      <c r="A84" s="3" t="str">
        <f>'Example 4A'!A84</f>
        <v>x</v>
      </c>
      <c r="B84" s="4"/>
      <c r="C84" s="148" t="str">
        <f>'Example 4A'!C84</f>
        <v>-----</v>
      </c>
      <c r="D84" s="119" t="str">
        <f>'Example 4A'!D84</f>
        <v>-----</v>
      </c>
      <c r="E84" s="119" t="str">
        <f>'Example 4A'!E84</f>
        <v>-----</v>
      </c>
      <c r="F84" s="119" t="str">
        <f>'Example 4A'!F84</f>
        <v>-----</v>
      </c>
      <c r="G84" s="119" t="str">
        <f>'Example 4A'!G84</f>
        <v>-----</v>
      </c>
      <c r="H84" s="119" t="str">
        <f>'Example 4A'!H84</f>
        <v>-----</v>
      </c>
      <c r="I84" s="119" t="str">
        <f>'Example 4A'!I84</f>
        <v>-----</v>
      </c>
      <c r="J84" s="119" t="str">
        <f>'Example 4A'!J84</f>
        <v>-----</v>
      </c>
      <c r="K84" s="119" t="str">
        <f>'Example 4A'!K84</f>
        <v>-----</v>
      </c>
      <c r="L84" s="119" t="str">
        <f>'Example 4A'!L84</f>
        <v>-----</v>
      </c>
      <c r="M84" s="119" t="str">
        <f>'Example 4A'!M84</f>
        <v>-----</v>
      </c>
      <c r="N84" s="119" t="str">
        <f>'Example 4A'!N84</f>
        <v>-----</v>
      </c>
      <c r="O84" s="119" t="str">
        <f>'Example 4A'!O84</f>
        <v>-----</v>
      </c>
      <c r="P84" s="119" t="str">
        <f>'Example 4A'!P84</f>
        <v>-----</v>
      </c>
      <c r="Q84" s="119" t="str">
        <f>'Example 4A'!Q84</f>
        <v>-----</v>
      </c>
      <c r="R84" s="119" t="str">
        <f>'Example 4A'!R84</f>
        <v>-----</v>
      </c>
      <c r="S84" s="119" t="str">
        <f>'Example 4A'!S84</f>
        <v>-----</v>
      </c>
      <c r="T84" s="119" t="str">
        <f>'Example 4A'!T84</f>
        <v>-----</v>
      </c>
      <c r="U84" s="119" t="str">
        <f>'Example 4A'!U84</f>
        <v>-----</v>
      </c>
      <c r="V84" s="119" t="str">
        <f>'Example 4A'!V84</f>
        <v>-----</v>
      </c>
      <c r="W84" s="119" t="str">
        <f>'Example 4A'!W84</f>
        <v>-----</v>
      </c>
      <c r="X84" s="119" t="str">
        <f>'Example 4A'!X84</f>
        <v>-----</v>
      </c>
      <c r="Y84" s="119" t="str">
        <f>'Example 4A'!Y84</f>
        <v>-----</v>
      </c>
      <c r="Z84" s="119" t="str">
        <f>'Example 4A'!Z84</f>
        <v>-----</v>
      </c>
      <c r="AA84" s="119" t="str">
        <f>'Example 4A'!AA84</f>
        <v>-----</v>
      </c>
      <c r="AB84" s="119" t="str">
        <f>'Example 4A'!AB84</f>
        <v>-----</v>
      </c>
      <c r="AC84" s="126" t="str">
        <f>'Example 4A'!AC84</f>
        <v>-----</v>
      </c>
      <c r="AD84" s="126" t="str">
        <f>'Example 4A'!AD84</f>
        <v>-----</v>
      </c>
      <c r="AE84" s="126" t="str">
        <f>'Example 4A'!AE84</f>
        <v>-----</v>
      </c>
      <c r="AF84" s="126" t="str">
        <f>'Example 4A'!AF84</f>
        <v>-----</v>
      </c>
      <c r="AG84" s="126" t="str">
        <f>'Example 4A'!AG84</f>
        <v>-----</v>
      </c>
      <c r="AH84" s="126" t="str">
        <f>'Example 4A'!AH84</f>
        <v>-----</v>
      </c>
      <c r="AI84" s="126" t="str">
        <f>'Example 4A'!AI84</f>
        <v>-----</v>
      </c>
      <c r="AJ84" s="126" t="str">
        <f>'Example 4A'!AJ84</f>
        <v>-----</v>
      </c>
      <c r="AK84" s="126" t="str">
        <f>'Example 4A'!AK84</f>
        <v>-----</v>
      </c>
      <c r="AL84" s="126" t="str">
        <f>'Example 4A'!AL84</f>
        <v>-----</v>
      </c>
      <c r="AM84" s="126" t="str">
        <f>'Example 4A'!AM84</f>
        <v>-----</v>
      </c>
      <c r="AN84" s="126" t="str">
        <f>'Example 4A'!AN84</f>
        <v>-----</v>
      </c>
      <c r="AO84" s="126" t="str">
        <f>'Example 4A'!AO84</f>
        <v>-----</v>
      </c>
      <c r="AP84" s="126" t="str">
        <f>'Example 4A'!AP84</f>
        <v>-----</v>
      </c>
      <c r="AQ84" s="126" t="str">
        <f>'Example 4A'!AQ84</f>
        <v>-----</v>
      </c>
      <c r="AR84" s="126" t="str">
        <f>'Example 4A'!AR84</f>
        <v>-----</v>
      </c>
      <c r="AS84" s="126" t="str">
        <f>'Example 4A'!AS84</f>
        <v>-----</v>
      </c>
      <c r="AT84" s="126" t="str">
        <f>'Example 4A'!AT84</f>
        <v>-----</v>
      </c>
      <c r="AU84" s="126" t="str">
        <f>'Example 4A'!AU84</f>
        <v>-----</v>
      </c>
      <c r="AV84" s="126" t="str">
        <f>'Example 4A'!AV84</f>
        <v>-----</v>
      </c>
      <c r="AW84" s="126" t="str">
        <f>'Example 4A'!AW84</f>
        <v>-----</v>
      </c>
      <c r="AX84" s="126" t="str">
        <f>'Example 4A'!AX84</f>
        <v>-----</v>
      </c>
      <c r="AY84" s="126" t="str">
        <f>'Example 4A'!AY84</f>
        <v>-----</v>
      </c>
    </row>
    <row r="85" spans="1:51">
      <c r="A85" s="3" t="str">
        <f>'Example 4A'!A85</f>
        <v>x</v>
      </c>
      <c r="B85" s="4"/>
      <c r="C85" s="148" t="str">
        <f>'Example 4A'!C85</f>
        <v>-----</v>
      </c>
      <c r="D85" s="119" t="str">
        <f>'Example 4A'!D85</f>
        <v>-----</v>
      </c>
      <c r="E85" s="119" t="str">
        <f>'Example 4A'!E85</f>
        <v>-----</v>
      </c>
      <c r="F85" s="119" t="str">
        <f>'Example 4A'!F85</f>
        <v>-----</v>
      </c>
      <c r="G85" s="119" t="str">
        <f>'Example 4A'!G85</f>
        <v>-----</v>
      </c>
      <c r="H85" s="119" t="str">
        <f>'Example 4A'!H85</f>
        <v>-----</v>
      </c>
      <c r="I85" s="119" t="str">
        <f>'Example 4A'!I85</f>
        <v>-----</v>
      </c>
      <c r="J85" s="119" t="str">
        <f>'Example 4A'!J85</f>
        <v>-----</v>
      </c>
      <c r="K85" s="119" t="str">
        <f>'Example 4A'!K85</f>
        <v>-----</v>
      </c>
      <c r="L85" s="119" t="str">
        <f>'Example 4A'!L85</f>
        <v>-----</v>
      </c>
      <c r="M85" s="119" t="str">
        <f>'Example 4A'!M85</f>
        <v>-----</v>
      </c>
      <c r="N85" s="119" t="str">
        <f>'Example 4A'!N85</f>
        <v>-----</v>
      </c>
      <c r="O85" s="119" t="str">
        <f>'Example 4A'!O85</f>
        <v>-----</v>
      </c>
      <c r="P85" s="119" t="str">
        <f>'Example 4A'!P85</f>
        <v>-----</v>
      </c>
      <c r="Q85" s="119" t="str">
        <f>'Example 4A'!Q85</f>
        <v>-----</v>
      </c>
      <c r="R85" s="119" t="str">
        <f>'Example 4A'!R85</f>
        <v>-----</v>
      </c>
      <c r="S85" s="119" t="str">
        <f>'Example 4A'!S85</f>
        <v>-----</v>
      </c>
      <c r="T85" s="119" t="str">
        <f>'Example 4A'!T85</f>
        <v>-----</v>
      </c>
      <c r="U85" s="119" t="str">
        <f>'Example 4A'!U85</f>
        <v>-----</v>
      </c>
      <c r="V85" s="119" t="str">
        <f>'Example 4A'!V85</f>
        <v>-----</v>
      </c>
      <c r="W85" s="119" t="str">
        <f>'Example 4A'!W85</f>
        <v>-----</v>
      </c>
      <c r="X85" s="119" t="str">
        <f>'Example 4A'!X85</f>
        <v>-----</v>
      </c>
      <c r="Y85" s="119" t="str">
        <f>'Example 4A'!Y85</f>
        <v>-----</v>
      </c>
      <c r="Z85" s="119" t="str">
        <f>'Example 4A'!Z85</f>
        <v>-----</v>
      </c>
      <c r="AA85" s="119" t="str">
        <f>'Example 4A'!AA85</f>
        <v>-----</v>
      </c>
      <c r="AB85" s="119" t="str">
        <f>'Example 4A'!AB85</f>
        <v>-----</v>
      </c>
      <c r="AC85" s="126" t="str">
        <f>'Example 4A'!AC85</f>
        <v>-----</v>
      </c>
      <c r="AD85" s="126" t="str">
        <f>'Example 4A'!AD85</f>
        <v>-----</v>
      </c>
      <c r="AE85" s="126" t="str">
        <f>'Example 4A'!AE85</f>
        <v>-----</v>
      </c>
      <c r="AF85" s="126" t="str">
        <f>'Example 4A'!AF85</f>
        <v>-----</v>
      </c>
      <c r="AG85" s="126" t="str">
        <f>'Example 4A'!AG85</f>
        <v>-----</v>
      </c>
      <c r="AH85" s="126" t="str">
        <f>'Example 4A'!AH85</f>
        <v>-----</v>
      </c>
      <c r="AI85" s="126" t="str">
        <f>'Example 4A'!AI85</f>
        <v>-----</v>
      </c>
      <c r="AJ85" s="126" t="str">
        <f>'Example 4A'!AJ85</f>
        <v>-----</v>
      </c>
      <c r="AK85" s="126" t="str">
        <f>'Example 4A'!AK85</f>
        <v>-----</v>
      </c>
      <c r="AL85" s="126" t="str">
        <f>'Example 4A'!AL85</f>
        <v>-----</v>
      </c>
      <c r="AM85" s="126" t="str">
        <f>'Example 4A'!AM85</f>
        <v>-----</v>
      </c>
      <c r="AN85" s="126" t="str">
        <f>'Example 4A'!AN85</f>
        <v>-----</v>
      </c>
      <c r="AO85" s="126" t="str">
        <f>'Example 4A'!AO85</f>
        <v>-----</v>
      </c>
      <c r="AP85" s="126" t="str">
        <f>'Example 4A'!AP85</f>
        <v>-----</v>
      </c>
      <c r="AQ85" s="126" t="str">
        <f>'Example 4A'!AQ85</f>
        <v>-----</v>
      </c>
      <c r="AR85" s="126" t="str">
        <f>'Example 4A'!AR85</f>
        <v>-----</v>
      </c>
      <c r="AS85" s="126" t="str">
        <f>'Example 4A'!AS85</f>
        <v>-----</v>
      </c>
      <c r="AT85" s="126" t="str">
        <f>'Example 4A'!AT85</f>
        <v>-----</v>
      </c>
      <c r="AU85" s="126" t="str">
        <f>'Example 4A'!AU85</f>
        <v>-----</v>
      </c>
      <c r="AV85" s="126" t="str">
        <f>'Example 4A'!AV85</f>
        <v>-----</v>
      </c>
      <c r="AW85" s="126" t="str">
        <f>'Example 4A'!AW85</f>
        <v>-----</v>
      </c>
      <c r="AX85" s="126" t="str">
        <f>'Example 4A'!AX85</f>
        <v>-----</v>
      </c>
      <c r="AY85" s="126" t="str">
        <f>'Example 4A'!AY85</f>
        <v>-----</v>
      </c>
    </row>
    <row r="86" spans="1:51">
      <c r="A86" s="3" t="str">
        <f>'Example 4A'!A86</f>
        <v>x</v>
      </c>
      <c r="B86" s="4"/>
      <c r="C86" s="148" t="str">
        <f>'Example 4A'!C86</f>
        <v>-----</v>
      </c>
      <c r="D86" s="119" t="str">
        <f>'Example 4A'!D86</f>
        <v>-----</v>
      </c>
      <c r="E86" s="119" t="str">
        <f>'Example 4A'!E86</f>
        <v>-----</v>
      </c>
      <c r="F86" s="119" t="str">
        <f>'Example 4A'!F86</f>
        <v>-----</v>
      </c>
      <c r="G86" s="119" t="str">
        <f>'Example 4A'!G86</f>
        <v>-----</v>
      </c>
      <c r="H86" s="119" t="str">
        <f>'Example 4A'!H86</f>
        <v>-----</v>
      </c>
      <c r="I86" s="119" t="str">
        <f>'Example 4A'!I86</f>
        <v>-----</v>
      </c>
      <c r="J86" s="119" t="str">
        <f>'Example 4A'!J86</f>
        <v>-----</v>
      </c>
      <c r="K86" s="119" t="str">
        <f>'Example 4A'!K86</f>
        <v>-----</v>
      </c>
      <c r="L86" s="119" t="str">
        <f>'Example 4A'!L86</f>
        <v>-----</v>
      </c>
      <c r="M86" s="119" t="str">
        <f>'Example 4A'!M86</f>
        <v>-----</v>
      </c>
      <c r="N86" s="119" t="str">
        <f>'Example 4A'!N86</f>
        <v>-----</v>
      </c>
      <c r="O86" s="119" t="str">
        <f>'Example 4A'!O86</f>
        <v>-----</v>
      </c>
      <c r="P86" s="119" t="str">
        <f>'Example 4A'!P86</f>
        <v>-----</v>
      </c>
      <c r="Q86" s="119" t="str">
        <f>'Example 4A'!Q86</f>
        <v>-----</v>
      </c>
      <c r="R86" s="119" t="str">
        <f>'Example 4A'!R86</f>
        <v>-----</v>
      </c>
      <c r="S86" s="119" t="str">
        <f>'Example 4A'!S86</f>
        <v>-----</v>
      </c>
      <c r="T86" s="119" t="str">
        <f>'Example 4A'!T86</f>
        <v>-----</v>
      </c>
      <c r="U86" s="119" t="str">
        <f>'Example 4A'!U86</f>
        <v>-----</v>
      </c>
      <c r="V86" s="119" t="str">
        <f>'Example 4A'!V86</f>
        <v>-----</v>
      </c>
      <c r="W86" s="119" t="str">
        <f>'Example 4A'!W86</f>
        <v>-----</v>
      </c>
      <c r="X86" s="119" t="str">
        <f>'Example 4A'!X86</f>
        <v>-----</v>
      </c>
      <c r="Y86" s="119" t="str">
        <f>'Example 4A'!Y86</f>
        <v>-----</v>
      </c>
      <c r="Z86" s="119" t="str">
        <f>'Example 4A'!Z86</f>
        <v>-----</v>
      </c>
      <c r="AA86" s="119" t="str">
        <f>'Example 4A'!AA86</f>
        <v>-----</v>
      </c>
      <c r="AB86" s="119" t="str">
        <f>'Example 4A'!AB86</f>
        <v>-----</v>
      </c>
      <c r="AC86" s="126" t="str">
        <f>'Example 4A'!AC86</f>
        <v>-----</v>
      </c>
      <c r="AD86" s="126" t="str">
        <f>'Example 4A'!AD86</f>
        <v>-----</v>
      </c>
      <c r="AE86" s="126" t="str">
        <f>'Example 4A'!AE86</f>
        <v>-----</v>
      </c>
      <c r="AF86" s="126" t="str">
        <f>'Example 4A'!AF86</f>
        <v>-----</v>
      </c>
      <c r="AG86" s="126" t="str">
        <f>'Example 4A'!AG86</f>
        <v>-----</v>
      </c>
      <c r="AH86" s="126" t="str">
        <f>'Example 4A'!AH86</f>
        <v>-----</v>
      </c>
      <c r="AI86" s="126" t="str">
        <f>'Example 4A'!AI86</f>
        <v>-----</v>
      </c>
      <c r="AJ86" s="126" t="str">
        <f>'Example 4A'!AJ86</f>
        <v>-----</v>
      </c>
      <c r="AK86" s="126" t="str">
        <f>'Example 4A'!AK86</f>
        <v>-----</v>
      </c>
      <c r="AL86" s="126" t="str">
        <f>'Example 4A'!AL86</f>
        <v>-----</v>
      </c>
      <c r="AM86" s="126" t="str">
        <f>'Example 4A'!AM86</f>
        <v>-----</v>
      </c>
      <c r="AN86" s="126" t="str">
        <f>'Example 4A'!AN86</f>
        <v>-----</v>
      </c>
      <c r="AO86" s="126" t="str">
        <f>'Example 4A'!AO86</f>
        <v>-----</v>
      </c>
      <c r="AP86" s="126" t="str">
        <f>'Example 4A'!AP86</f>
        <v>-----</v>
      </c>
      <c r="AQ86" s="126" t="str">
        <f>'Example 4A'!AQ86</f>
        <v>-----</v>
      </c>
      <c r="AR86" s="126" t="str">
        <f>'Example 4A'!AR86</f>
        <v>-----</v>
      </c>
      <c r="AS86" s="126" t="str">
        <f>'Example 4A'!AS86</f>
        <v>-----</v>
      </c>
      <c r="AT86" s="126" t="str">
        <f>'Example 4A'!AT86</f>
        <v>-----</v>
      </c>
      <c r="AU86" s="126" t="str">
        <f>'Example 4A'!AU86</f>
        <v>-----</v>
      </c>
      <c r="AV86" s="126" t="str">
        <f>'Example 4A'!AV86</f>
        <v>-----</v>
      </c>
      <c r="AW86" s="126" t="str">
        <f>'Example 4A'!AW86</f>
        <v>-----</v>
      </c>
      <c r="AX86" s="126" t="str">
        <f>'Example 4A'!AX86</f>
        <v>-----</v>
      </c>
      <c r="AY86" s="126" t="str">
        <f>'Example 4A'!AY86</f>
        <v>-----</v>
      </c>
    </row>
    <row r="87" spans="1:51">
      <c r="A87" s="3" t="str">
        <f>'Example 4A'!A87</f>
        <v>+ Expense Fee</v>
      </c>
      <c r="B87" s="4"/>
      <c r="C87" s="152" t="str">
        <f>$D87</f>
        <v>enter</v>
      </c>
      <c r="D87" s="119" t="str">
        <f>ExpFeeColl</f>
        <v>enter</v>
      </c>
      <c r="E87" s="119" t="str">
        <f t="shared" ref="E87:AY87" si="34">$D87</f>
        <v>enter</v>
      </c>
      <c r="F87" s="119" t="str">
        <f t="shared" si="34"/>
        <v>enter</v>
      </c>
      <c r="G87" s="119" t="str">
        <f t="shared" si="34"/>
        <v>enter</v>
      </c>
      <c r="H87" s="119" t="str">
        <f t="shared" si="34"/>
        <v>enter</v>
      </c>
      <c r="I87" s="119" t="str">
        <f t="shared" si="34"/>
        <v>enter</v>
      </c>
      <c r="J87" s="119" t="str">
        <f t="shared" si="34"/>
        <v>enter</v>
      </c>
      <c r="K87" s="119" t="str">
        <f t="shared" si="34"/>
        <v>enter</v>
      </c>
      <c r="L87" s="119" t="str">
        <f t="shared" si="34"/>
        <v>enter</v>
      </c>
      <c r="M87" s="119" t="str">
        <f t="shared" si="34"/>
        <v>enter</v>
      </c>
      <c r="N87" s="119" t="str">
        <f t="shared" si="34"/>
        <v>enter</v>
      </c>
      <c r="O87" s="119" t="str">
        <f t="shared" si="34"/>
        <v>enter</v>
      </c>
      <c r="P87" s="119" t="str">
        <f t="shared" si="34"/>
        <v>enter</v>
      </c>
      <c r="Q87" s="119" t="str">
        <f t="shared" si="34"/>
        <v>enter</v>
      </c>
      <c r="R87" s="119" t="str">
        <f t="shared" si="34"/>
        <v>enter</v>
      </c>
      <c r="S87" s="119" t="str">
        <f t="shared" si="34"/>
        <v>enter</v>
      </c>
      <c r="T87" s="119" t="str">
        <f t="shared" si="34"/>
        <v>enter</v>
      </c>
      <c r="U87" s="119" t="str">
        <f t="shared" si="34"/>
        <v>enter</v>
      </c>
      <c r="V87" s="119" t="str">
        <f t="shared" si="34"/>
        <v>enter</v>
      </c>
      <c r="W87" s="119" t="str">
        <f t="shared" si="34"/>
        <v>enter</v>
      </c>
      <c r="X87" s="119" t="str">
        <f t="shared" si="34"/>
        <v>enter</v>
      </c>
      <c r="Y87" s="119" t="str">
        <f t="shared" si="34"/>
        <v>enter</v>
      </c>
      <c r="Z87" s="119" t="str">
        <f t="shared" si="34"/>
        <v>enter</v>
      </c>
      <c r="AA87" s="119" t="str">
        <f t="shared" si="34"/>
        <v>enter</v>
      </c>
      <c r="AB87" s="119" t="str">
        <f t="shared" si="34"/>
        <v>enter</v>
      </c>
      <c r="AC87" s="126" t="str">
        <f t="shared" si="34"/>
        <v>enter</v>
      </c>
      <c r="AD87" s="126" t="str">
        <f t="shared" si="34"/>
        <v>enter</v>
      </c>
      <c r="AE87" s="126" t="str">
        <f t="shared" si="34"/>
        <v>enter</v>
      </c>
      <c r="AF87" s="126" t="str">
        <f t="shared" si="34"/>
        <v>enter</v>
      </c>
      <c r="AG87" s="126" t="str">
        <f t="shared" si="34"/>
        <v>enter</v>
      </c>
      <c r="AH87" s="126" t="str">
        <f t="shared" si="34"/>
        <v>enter</v>
      </c>
      <c r="AI87" s="126" t="str">
        <f t="shared" si="34"/>
        <v>enter</v>
      </c>
      <c r="AJ87" s="126" t="str">
        <f t="shared" si="34"/>
        <v>enter</v>
      </c>
      <c r="AK87" s="126" t="str">
        <f t="shared" si="34"/>
        <v>enter</v>
      </c>
      <c r="AL87" s="126" t="str">
        <f t="shared" si="34"/>
        <v>enter</v>
      </c>
      <c r="AM87" s="126" t="str">
        <f t="shared" si="34"/>
        <v>enter</v>
      </c>
      <c r="AN87" s="126" t="str">
        <f t="shared" si="34"/>
        <v>enter</v>
      </c>
      <c r="AO87" s="126" t="str">
        <f t="shared" si="34"/>
        <v>enter</v>
      </c>
      <c r="AP87" s="126" t="str">
        <f t="shared" si="34"/>
        <v>enter</v>
      </c>
      <c r="AQ87" s="126" t="str">
        <f t="shared" si="34"/>
        <v>enter</v>
      </c>
      <c r="AR87" s="126" t="str">
        <f t="shared" si="34"/>
        <v>enter</v>
      </c>
      <c r="AS87" s="126" t="str">
        <f t="shared" si="34"/>
        <v>enter</v>
      </c>
      <c r="AT87" s="126" t="str">
        <f t="shared" si="34"/>
        <v>enter</v>
      </c>
      <c r="AU87" s="126" t="str">
        <f t="shared" si="34"/>
        <v>enter</v>
      </c>
      <c r="AV87" s="126" t="str">
        <f t="shared" si="34"/>
        <v>enter</v>
      </c>
      <c r="AW87" s="126" t="str">
        <f t="shared" si="34"/>
        <v>enter</v>
      </c>
      <c r="AX87" s="126" t="str">
        <f t="shared" si="34"/>
        <v>enter</v>
      </c>
      <c r="AY87" s="126" t="str">
        <f t="shared" si="34"/>
        <v>enter</v>
      </c>
    </row>
    <row r="88" spans="1:51">
      <c r="A88" s="3" t="str">
        <f>'Example 4A'!A88</f>
        <v>x</v>
      </c>
      <c r="B88" s="4"/>
      <c r="C88" s="148" t="str">
        <f>'Example 4A'!C88</f>
        <v>-----</v>
      </c>
      <c r="D88" s="119" t="str">
        <f>'Example 4A'!D88</f>
        <v>-----</v>
      </c>
      <c r="E88" s="119" t="str">
        <f>'Example 4A'!E88</f>
        <v>-----</v>
      </c>
      <c r="F88" s="119" t="str">
        <f>'Example 4A'!F88</f>
        <v>-----</v>
      </c>
      <c r="G88" s="119" t="str">
        <f>'Example 4A'!G88</f>
        <v>-----</v>
      </c>
      <c r="H88" s="119" t="str">
        <f>'Example 4A'!H88</f>
        <v>-----</v>
      </c>
      <c r="I88" s="119" t="str">
        <f>'Example 4A'!I88</f>
        <v>-----</v>
      </c>
      <c r="J88" s="119" t="str">
        <f>'Example 4A'!J88</f>
        <v>-----</v>
      </c>
      <c r="K88" s="119" t="str">
        <f>'Example 4A'!K88</f>
        <v>-----</v>
      </c>
      <c r="L88" s="119" t="str">
        <f>'Example 4A'!L88</f>
        <v>-----</v>
      </c>
      <c r="M88" s="119" t="str">
        <f>'Example 4A'!M88</f>
        <v>-----</v>
      </c>
      <c r="N88" s="119" t="str">
        <f>'Example 4A'!N88</f>
        <v>-----</v>
      </c>
      <c r="O88" s="119" t="str">
        <f>'Example 4A'!O88</f>
        <v>-----</v>
      </c>
      <c r="P88" s="119" t="str">
        <f>'Example 4A'!P88</f>
        <v>-----</v>
      </c>
      <c r="Q88" s="119" t="str">
        <f>'Example 4A'!Q88</f>
        <v>-----</v>
      </c>
      <c r="R88" s="119" t="str">
        <f>'Example 4A'!R88</f>
        <v>-----</v>
      </c>
      <c r="S88" s="119" t="str">
        <f>'Example 4A'!S88</f>
        <v>-----</v>
      </c>
      <c r="T88" s="119" t="str">
        <f>'Example 4A'!T88</f>
        <v>-----</v>
      </c>
      <c r="U88" s="119" t="str">
        <f>'Example 4A'!U88</f>
        <v>-----</v>
      </c>
      <c r="V88" s="119" t="str">
        <f>'Example 4A'!V88</f>
        <v>-----</v>
      </c>
      <c r="W88" s="119" t="str">
        <f>'Example 4A'!W88</f>
        <v>-----</v>
      </c>
      <c r="X88" s="119" t="str">
        <f>'Example 4A'!X88</f>
        <v>-----</v>
      </c>
      <c r="Y88" s="119" t="str">
        <f>'Example 4A'!Y88</f>
        <v>-----</v>
      </c>
      <c r="Z88" s="119" t="str">
        <f>'Example 4A'!Z88</f>
        <v>-----</v>
      </c>
      <c r="AA88" s="119" t="str">
        <f>'Example 4A'!AA88</f>
        <v>-----</v>
      </c>
      <c r="AB88" s="119" t="str">
        <f>'Example 4A'!AB88</f>
        <v>-----</v>
      </c>
      <c r="AC88" s="126" t="str">
        <f>'Example 4A'!AC88</f>
        <v>-----</v>
      </c>
      <c r="AD88" s="126" t="str">
        <f>'Example 4A'!AD88</f>
        <v>-----</v>
      </c>
      <c r="AE88" s="126" t="str">
        <f>'Example 4A'!AE88</f>
        <v>-----</v>
      </c>
      <c r="AF88" s="126" t="str">
        <f>'Example 4A'!AF88</f>
        <v>-----</v>
      </c>
      <c r="AG88" s="126" t="str">
        <f>'Example 4A'!AG88</f>
        <v>-----</v>
      </c>
      <c r="AH88" s="126" t="str">
        <f>'Example 4A'!AH88</f>
        <v>-----</v>
      </c>
      <c r="AI88" s="126" t="str">
        <f>'Example 4A'!AI88</f>
        <v>-----</v>
      </c>
      <c r="AJ88" s="126" t="str">
        <f>'Example 4A'!AJ88</f>
        <v>-----</v>
      </c>
      <c r="AK88" s="126" t="str">
        <f>'Example 4A'!AK88</f>
        <v>-----</v>
      </c>
      <c r="AL88" s="126" t="str">
        <f>'Example 4A'!AL88</f>
        <v>-----</v>
      </c>
      <c r="AM88" s="126" t="str">
        <f>'Example 4A'!AM88</f>
        <v>-----</v>
      </c>
      <c r="AN88" s="126" t="str">
        <f>'Example 4A'!AN88</f>
        <v>-----</v>
      </c>
      <c r="AO88" s="126" t="str">
        <f>'Example 4A'!AO88</f>
        <v>-----</v>
      </c>
      <c r="AP88" s="126" t="str">
        <f>'Example 4A'!AP88</f>
        <v>-----</v>
      </c>
      <c r="AQ88" s="126" t="str">
        <f>'Example 4A'!AQ88</f>
        <v>-----</v>
      </c>
      <c r="AR88" s="126" t="str">
        <f>'Example 4A'!AR88</f>
        <v>-----</v>
      </c>
      <c r="AS88" s="126" t="str">
        <f>'Example 4A'!AS88</f>
        <v>-----</v>
      </c>
      <c r="AT88" s="126" t="str">
        <f>'Example 4A'!AT88</f>
        <v>-----</v>
      </c>
      <c r="AU88" s="126" t="str">
        <f>'Example 4A'!AU88</f>
        <v>-----</v>
      </c>
      <c r="AV88" s="126" t="str">
        <f>'Example 4A'!AV88</f>
        <v>-----</v>
      </c>
      <c r="AW88" s="126" t="str">
        <f>'Example 4A'!AW88</f>
        <v>-----</v>
      </c>
      <c r="AX88" s="126" t="str">
        <f>'Example 4A'!AX88</f>
        <v>-----</v>
      </c>
      <c r="AY88" s="126" t="str">
        <f>'Example 4A'!AY88</f>
        <v>-----</v>
      </c>
    </row>
    <row r="89" spans="1:51" ht="16.2" thickBot="1">
      <c r="A89" s="11" t="str">
        <f>'Example 4A'!A89</f>
        <v>= Collision Rate</v>
      </c>
      <c r="B89" s="12"/>
      <c r="C89" s="150" t="e">
        <f>PRODUCT(PRODUCT(C78:C86)+C87,C88)</f>
        <v>#VALUE!</v>
      </c>
      <c r="D89" s="38" t="e">
        <f t="shared" ref="D89:AC89" si="35">PRODUCT(PRODUCT(D78:D86)+D87,D88)</f>
        <v>#VALUE!</v>
      </c>
      <c r="E89" s="38" t="e">
        <f t="shared" si="35"/>
        <v>#VALUE!</v>
      </c>
      <c r="F89" s="38" t="e">
        <f t="shared" si="35"/>
        <v>#VALUE!</v>
      </c>
      <c r="G89" s="38" t="e">
        <f t="shared" si="35"/>
        <v>#VALUE!</v>
      </c>
      <c r="H89" s="38" t="e">
        <f t="shared" si="35"/>
        <v>#VALUE!</v>
      </c>
      <c r="I89" s="38" t="e">
        <f t="shared" si="35"/>
        <v>#VALUE!</v>
      </c>
      <c r="J89" s="38" t="e">
        <f t="shared" si="35"/>
        <v>#VALUE!</v>
      </c>
      <c r="K89" s="38" t="e">
        <f t="shared" si="35"/>
        <v>#VALUE!</v>
      </c>
      <c r="L89" s="38" t="e">
        <f t="shared" si="35"/>
        <v>#VALUE!</v>
      </c>
      <c r="M89" s="38" t="e">
        <f t="shared" si="35"/>
        <v>#VALUE!</v>
      </c>
      <c r="N89" s="38" t="e">
        <f t="shared" si="35"/>
        <v>#VALUE!</v>
      </c>
      <c r="O89" s="38" t="e">
        <f t="shared" si="35"/>
        <v>#VALUE!</v>
      </c>
      <c r="P89" s="38" t="e">
        <f t="shared" si="35"/>
        <v>#VALUE!</v>
      </c>
      <c r="Q89" s="38" t="e">
        <f t="shared" si="35"/>
        <v>#VALUE!</v>
      </c>
      <c r="R89" s="38" t="e">
        <f t="shared" si="35"/>
        <v>#VALUE!</v>
      </c>
      <c r="S89" s="38" t="e">
        <f t="shared" si="35"/>
        <v>#VALUE!</v>
      </c>
      <c r="T89" s="38" t="e">
        <f t="shared" si="35"/>
        <v>#VALUE!</v>
      </c>
      <c r="U89" s="38" t="e">
        <f t="shared" si="35"/>
        <v>#VALUE!</v>
      </c>
      <c r="V89" s="38" t="e">
        <f t="shared" si="35"/>
        <v>#VALUE!</v>
      </c>
      <c r="W89" s="38" t="e">
        <f t="shared" si="35"/>
        <v>#VALUE!</v>
      </c>
      <c r="X89" s="38" t="e">
        <f t="shared" si="35"/>
        <v>#VALUE!</v>
      </c>
      <c r="Y89" s="38" t="e">
        <f t="shared" si="35"/>
        <v>#VALUE!</v>
      </c>
      <c r="Z89" s="38" t="e">
        <f t="shared" si="35"/>
        <v>#VALUE!</v>
      </c>
      <c r="AA89" s="38" t="e">
        <f t="shared" si="35"/>
        <v>#VALUE!</v>
      </c>
      <c r="AB89" s="38" t="e">
        <f t="shared" si="35"/>
        <v>#VALUE!</v>
      </c>
      <c r="AC89" s="39" t="e">
        <f t="shared" si="35"/>
        <v>#VALUE!</v>
      </c>
      <c r="AD89" s="39" t="e">
        <f t="shared" ref="AD89:AY89" si="36">PRODUCT(PRODUCT(AD78:AD86)+AD87,AD88)</f>
        <v>#VALUE!</v>
      </c>
      <c r="AE89" s="39" t="e">
        <f t="shared" si="36"/>
        <v>#VALUE!</v>
      </c>
      <c r="AF89" s="39" t="e">
        <f t="shared" si="36"/>
        <v>#VALUE!</v>
      </c>
      <c r="AG89" s="39" t="e">
        <f t="shared" si="36"/>
        <v>#VALUE!</v>
      </c>
      <c r="AH89" s="39" t="e">
        <f t="shared" si="36"/>
        <v>#VALUE!</v>
      </c>
      <c r="AI89" s="39" t="e">
        <f t="shared" si="36"/>
        <v>#VALUE!</v>
      </c>
      <c r="AJ89" s="39" t="e">
        <f t="shared" si="36"/>
        <v>#VALUE!</v>
      </c>
      <c r="AK89" s="39" t="e">
        <f t="shared" si="36"/>
        <v>#VALUE!</v>
      </c>
      <c r="AL89" s="39" t="e">
        <f t="shared" si="36"/>
        <v>#VALUE!</v>
      </c>
      <c r="AM89" s="39" t="e">
        <f t="shared" si="36"/>
        <v>#VALUE!</v>
      </c>
      <c r="AN89" s="39" t="e">
        <f t="shared" si="36"/>
        <v>#VALUE!</v>
      </c>
      <c r="AO89" s="39" t="e">
        <f t="shared" si="36"/>
        <v>#VALUE!</v>
      </c>
      <c r="AP89" s="39" t="e">
        <f t="shared" si="36"/>
        <v>#VALUE!</v>
      </c>
      <c r="AQ89" s="39" t="e">
        <f t="shared" si="36"/>
        <v>#VALUE!</v>
      </c>
      <c r="AR89" s="39" t="e">
        <f t="shared" si="36"/>
        <v>#VALUE!</v>
      </c>
      <c r="AS89" s="39" t="e">
        <f t="shared" si="36"/>
        <v>#VALUE!</v>
      </c>
      <c r="AT89" s="39" t="e">
        <f t="shared" si="36"/>
        <v>#VALUE!</v>
      </c>
      <c r="AU89" s="39" t="e">
        <f t="shared" si="36"/>
        <v>#VALUE!</v>
      </c>
      <c r="AV89" s="39" t="e">
        <f t="shared" si="36"/>
        <v>#VALUE!</v>
      </c>
      <c r="AW89" s="39" t="e">
        <f t="shared" si="36"/>
        <v>#VALUE!</v>
      </c>
      <c r="AX89" s="39" t="e">
        <f t="shared" si="36"/>
        <v>#VALUE!</v>
      </c>
      <c r="AY89" s="39" t="e">
        <f t="shared" si="36"/>
        <v>#VALUE!</v>
      </c>
    </row>
    <row r="90" spans="1:51" ht="16.2" thickTop="1">
      <c r="A90" s="52" t="str">
        <f>'Example 4A'!A90</f>
        <v/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</row>
    <row r="91" spans="1:51">
      <c r="A91" s="3" t="str">
        <f>'Example 4A'!A91</f>
        <v>Liability</v>
      </c>
      <c r="B91" s="4"/>
      <c r="C91" s="48" t="e">
        <f t="shared" ref="C91:AC91" si="37">(C31+C42+C55+C54+C62)</f>
        <v>#VALUE!</v>
      </c>
      <c r="D91" s="48" t="e">
        <f t="shared" si="37"/>
        <v>#VALUE!</v>
      </c>
      <c r="E91" s="48" t="e">
        <f t="shared" si="37"/>
        <v>#VALUE!</v>
      </c>
      <c r="F91" s="48" t="e">
        <f t="shared" si="37"/>
        <v>#VALUE!</v>
      </c>
      <c r="G91" s="48" t="e">
        <f t="shared" si="37"/>
        <v>#VALUE!</v>
      </c>
      <c r="H91" s="48" t="e">
        <f t="shared" si="37"/>
        <v>#VALUE!</v>
      </c>
      <c r="I91" s="48" t="e">
        <f t="shared" si="37"/>
        <v>#VALUE!</v>
      </c>
      <c r="J91" s="48" t="e">
        <f t="shared" si="37"/>
        <v>#VALUE!</v>
      </c>
      <c r="K91" s="48" t="e">
        <f t="shared" si="37"/>
        <v>#VALUE!</v>
      </c>
      <c r="L91" s="48" t="e">
        <f t="shared" si="37"/>
        <v>#VALUE!</v>
      </c>
      <c r="M91" s="48" t="e">
        <f t="shared" si="37"/>
        <v>#VALUE!</v>
      </c>
      <c r="N91" s="48" t="e">
        <f t="shared" si="37"/>
        <v>#VALUE!</v>
      </c>
      <c r="O91" s="48" t="e">
        <f t="shared" si="37"/>
        <v>#VALUE!</v>
      </c>
      <c r="P91" s="48" t="e">
        <f t="shared" si="37"/>
        <v>#VALUE!</v>
      </c>
      <c r="Q91" s="48" t="e">
        <f t="shared" si="37"/>
        <v>#VALUE!</v>
      </c>
      <c r="R91" s="48" t="e">
        <f t="shared" si="37"/>
        <v>#VALUE!</v>
      </c>
      <c r="S91" s="48" t="e">
        <f t="shared" si="37"/>
        <v>#VALUE!</v>
      </c>
      <c r="T91" s="48" t="e">
        <f t="shared" si="37"/>
        <v>#VALUE!</v>
      </c>
      <c r="U91" s="48" t="e">
        <f t="shared" si="37"/>
        <v>#VALUE!</v>
      </c>
      <c r="V91" s="48" t="e">
        <f t="shared" si="37"/>
        <v>#VALUE!</v>
      </c>
      <c r="W91" s="48" t="e">
        <f t="shared" si="37"/>
        <v>#VALUE!</v>
      </c>
      <c r="X91" s="48" t="e">
        <f t="shared" si="37"/>
        <v>#VALUE!</v>
      </c>
      <c r="Y91" s="48" t="e">
        <f t="shared" si="37"/>
        <v>#VALUE!</v>
      </c>
      <c r="Z91" s="48" t="e">
        <f t="shared" si="37"/>
        <v>#VALUE!</v>
      </c>
      <c r="AA91" s="48" t="e">
        <f t="shared" si="37"/>
        <v>#VALUE!</v>
      </c>
      <c r="AB91" s="48" t="e">
        <f t="shared" si="37"/>
        <v>#VALUE!</v>
      </c>
      <c r="AC91" s="49" t="e">
        <f t="shared" si="37"/>
        <v>#VALUE!</v>
      </c>
      <c r="AD91" s="49" t="e">
        <f t="shared" ref="AD91:AY91" si="38">(AD31+AD42+AD55+AD54+AD62)</f>
        <v>#VALUE!</v>
      </c>
      <c r="AE91" s="49" t="e">
        <f t="shared" si="38"/>
        <v>#VALUE!</v>
      </c>
      <c r="AF91" s="49" t="e">
        <f t="shared" si="38"/>
        <v>#VALUE!</v>
      </c>
      <c r="AG91" s="49" t="e">
        <f t="shared" si="38"/>
        <v>#VALUE!</v>
      </c>
      <c r="AH91" s="49" t="e">
        <f t="shared" si="38"/>
        <v>#VALUE!</v>
      </c>
      <c r="AI91" s="49" t="e">
        <f t="shared" si="38"/>
        <v>#VALUE!</v>
      </c>
      <c r="AJ91" s="49" t="e">
        <f t="shared" si="38"/>
        <v>#VALUE!</v>
      </c>
      <c r="AK91" s="49" t="e">
        <f t="shared" si="38"/>
        <v>#VALUE!</v>
      </c>
      <c r="AL91" s="49" t="e">
        <f t="shared" si="38"/>
        <v>#VALUE!</v>
      </c>
      <c r="AM91" s="49" t="e">
        <f t="shared" si="38"/>
        <v>#VALUE!</v>
      </c>
      <c r="AN91" s="49" t="e">
        <f t="shared" si="38"/>
        <v>#VALUE!</v>
      </c>
      <c r="AO91" s="49" t="e">
        <f t="shared" si="38"/>
        <v>#VALUE!</v>
      </c>
      <c r="AP91" s="49" t="e">
        <f t="shared" si="38"/>
        <v>#VALUE!</v>
      </c>
      <c r="AQ91" s="49" t="e">
        <f t="shared" si="38"/>
        <v>#VALUE!</v>
      </c>
      <c r="AR91" s="49" t="e">
        <f t="shared" si="38"/>
        <v>#VALUE!</v>
      </c>
      <c r="AS91" s="49" t="e">
        <f t="shared" si="38"/>
        <v>#VALUE!</v>
      </c>
      <c r="AT91" s="49" t="e">
        <f t="shared" si="38"/>
        <v>#VALUE!</v>
      </c>
      <c r="AU91" s="49" t="e">
        <f t="shared" si="38"/>
        <v>#VALUE!</v>
      </c>
      <c r="AV91" s="49" t="e">
        <f t="shared" si="38"/>
        <v>#VALUE!</v>
      </c>
      <c r="AW91" s="49" t="e">
        <f t="shared" si="38"/>
        <v>#VALUE!</v>
      </c>
      <c r="AX91" s="49" t="e">
        <f t="shared" si="38"/>
        <v>#VALUE!</v>
      </c>
      <c r="AY91" s="49" t="e">
        <f t="shared" si="38"/>
        <v>#VALUE!</v>
      </c>
    </row>
    <row r="92" spans="1:51" ht="16.2" thickBot="1">
      <c r="A92" s="3" t="str">
        <f>'Example 4A'!A92</f>
        <v>Physical Damage</v>
      </c>
      <c r="B92" s="4"/>
      <c r="C92" s="48" t="e">
        <f t="shared" ref="C92:AC92" si="39">(C76+C89)</f>
        <v>#VALUE!</v>
      </c>
      <c r="D92" s="48" t="e">
        <f t="shared" si="39"/>
        <v>#VALUE!</v>
      </c>
      <c r="E92" s="48" t="e">
        <f t="shared" si="39"/>
        <v>#VALUE!</v>
      </c>
      <c r="F92" s="48" t="e">
        <f t="shared" si="39"/>
        <v>#VALUE!</v>
      </c>
      <c r="G92" s="48" t="e">
        <f t="shared" si="39"/>
        <v>#VALUE!</v>
      </c>
      <c r="H92" s="48" t="e">
        <f t="shared" si="39"/>
        <v>#VALUE!</v>
      </c>
      <c r="I92" s="48" t="e">
        <f t="shared" si="39"/>
        <v>#VALUE!</v>
      </c>
      <c r="J92" s="48" t="e">
        <f t="shared" si="39"/>
        <v>#VALUE!</v>
      </c>
      <c r="K92" s="48" t="e">
        <f t="shared" si="39"/>
        <v>#VALUE!</v>
      </c>
      <c r="L92" s="48" t="e">
        <f t="shared" si="39"/>
        <v>#VALUE!</v>
      </c>
      <c r="M92" s="48" t="e">
        <f t="shared" si="39"/>
        <v>#VALUE!</v>
      </c>
      <c r="N92" s="48" t="e">
        <f t="shared" si="39"/>
        <v>#VALUE!</v>
      </c>
      <c r="O92" s="48" t="e">
        <f t="shared" si="39"/>
        <v>#VALUE!</v>
      </c>
      <c r="P92" s="48" t="e">
        <f t="shared" si="39"/>
        <v>#VALUE!</v>
      </c>
      <c r="Q92" s="48" t="e">
        <f t="shared" si="39"/>
        <v>#VALUE!</v>
      </c>
      <c r="R92" s="48" t="e">
        <f t="shared" si="39"/>
        <v>#VALUE!</v>
      </c>
      <c r="S92" s="48" t="e">
        <f t="shared" si="39"/>
        <v>#VALUE!</v>
      </c>
      <c r="T92" s="48" t="e">
        <f t="shared" si="39"/>
        <v>#VALUE!</v>
      </c>
      <c r="U92" s="48" t="e">
        <f t="shared" si="39"/>
        <v>#VALUE!</v>
      </c>
      <c r="V92" s="48" t="e">
        <f t="shared" si="39"/>
        <v>#VALUE!</v>
      </c>
      <c r="W92" s="48" t="e">
        <f t="shared" si="39"/>
        <v>#VALUE!</v>
      </c>
      <c r="X92" s="48" t="e">
        <f t="shared" si="39"/>
        <v>#VALUE!</v>
      </c>
      <c r="Y92" s="48" t="e">
        <f t="shared" si="39"/>
        <v>#VALUE!</v>
      </c>
      <c r="Z92" s="48" t="e">
        <f t="shared" si="39"/>
        <v>#VALUE!</v>
      </c>
      <c r="AA92" s="48" t="e">
        <f t="shared" si="39"/>
        <v>#VALUE!</v>
      </c>
      <c r="AB92" s="48" t="e">
        <f t="shared" si="39"/>
        <v>#VALUE!</v>
      </c>
      <c r="AC92" s="49" t="e">
        <f t="shared" si="39"/>
        <v>#VALUE!</v>
      </c>
      <c r="AD92" s="49" t="e">
        <f t="shared" ref="AD92:AY92" si="40">(AD76+AD89)</f>
        <v>#VALUE!</v>
      </c>
      <c r="AE92" s="49" t="e">
        <f t="shared" si="40"/>
        <v>#VALUE!</v>
      </c>
      <c r="AF92" s="49" t="e">
        <f t="shared" si="40"/>
        <v>#VALUE!</v>
      </c>
      <c r="AG92" s="49" t="e">
        <f t="shared" si="40"/>
        <v>#VALUE!</v>
      </c>
      <c r="AH92" s="49" t="e">
        <f t="shared" si="40"/>
        <v>#VALUE!</v>
      </c>
      <c r="AI92" s="49" t="e">
        <f t="shared" si="40"/>
        <v>#VALUE!</v>
      </c>
      <c r="AJ92" s="49" t="e">
        <f t="shared" si="40"/>
        <v>#VALUE!</v>
      </c>
      <c r="AK92" s="49" t="e">
        <f t="shared" si="40"/>
        <v>#VALUE!</v>
      </c>
      <c r="AL92" s="49" t="e">
        <f t="shared" si="40"/>
        <v>#VALUE!</v>
      </c>
      <c r="AM92" s="49" t="e">
        <f t="shared" si="40"/>
        <v>#VALUE!</v>
      </c>
      <c r="AN92" s="49" t="e">
        <f t="shared" si="40"/>
        <v>#VALUE!</v>
      </c>
      <c r="AO92" s="49" t="e">
        <f t="shared" si="40"/>
        <v>#VALUE!</v>
      </c>
      <c r="AP92" s="49" t="e">
        <f t="shared" si="40"/>
        <v>#VALUE!</v>
      </c>
      <c r="AQ92" s="49" t="e">
        <f t="shared" si="40"/>
        <v>#VALUE!</v>
      </c>
      <c r="AR92" s="49" t="e">
        <f t="shared" si="40"/>
        <v>#VALUE!</v>
      </c>
      <c r="AS92" s="49" t="e">
        <f t="shared" si="40"/>
        <v>#VALUE!</v>
      </c>
      <c r="AT92" s="49" t="e">
        <f t="shared" si="40"/>
        <v>#VALUE!</v>
      </c>
      <c r="AU92" s="49" t="e">
        <f t="shared" si="40"/>
        <v>#VALUE!</v>
      </c>
      <c r="AV92" s="49" t="e">
        <f t="shared" si="40"/>
        <v>#VALUE!</v>
      </c>
      <c r="AW92" s="49" t="e">
        <f t="shared" si="40"/>
        <v>#VALUE!</v>
      </c>
      <c r="AX92" s="49" t="e">
        <f t="shared" si="40"/>
        <v>#VALUE!</v>
      </c>
      <c r="AY92" s="49" t="e">
        <f t="shared" si="40"/>
        <v>#VALUE!</v>
      </c>
    </row>
    <row r="93" spans="1:51" ht="16.8" thickTop="1" thickBot="1">
      <c r="A93" s="5" t="str">
        <f>'Example 4A'!A93</f>
        <v>Total Driver #1</v>
      </c>
      <c r="B93" s="6"/>
      <c r="C93" s="50" t="e">
        <f t="shared" ref="C93:AC93" si="41">C91+C92</f>
        <v>#VALUE!</v>
      </c>
      <c r="D93" s="50" t="e">
        <f t="shared" si="41"/>
        <v>#VALUE!</v>
      </c>
      <c r="E93" s="50" t="e">
        <f t="shared" si="41"/>
        <v>#VALUE!</v>
      </c>
      <c r="F93" s="50" t="e">
        <f t="shared" si="41"/>
        <v>#VALUE!</v>
      </c>
      <c r="G93" s="50" t="e">
        <f t="shared" si="41"/>
        <v>#VALUE!</v>
      </c>
      <c r="H93" s="50" t="e">
        <f t="shared" si="41"/>
        <v>#VALUE!</v>
      </c>
      <c r="I93" s="50" t="e">
        <f t="shared" si="41"/>
        <v>#VALUE!</v>
      </c>
      <c r="J93" s="50" t="e">
        <f t="shared" si="41"/>
        <v>#VALUE!</v>
      </c>
      <c r="K93" s="50" t="e">
        <f t="shared" si="41"/>
        <v>#VALUE!</v>
      </c>
      <c r="L93" s="50" t="e">
        <f t="shared" si="41"/>
        <v>#VALUE!</v>
      </c>
      <c r="M93" s="50" t="e">
        <f t="shared" si="41"/>
        <v>#VALUE!</v>
      </c>
      <c r="N93" s="50" t="e">
        <f t="shared" si="41"/>
        <v>#VALUE!</v>
      </c>
      <c r="O93" s="50" t="e">
        <f t="shared" si="41"/>
        <v>#VALUE!</v>
      </c>
      <c r="P93" s="50" t="e">
        <f t="shared" si="41"/>
        <v>#VALUE!</v>
      </c>
      <c r="Q93" s="50" t="e">
        <f t="shared" si="41"/>
        <v>#VALUE!</v>
      </c>
      <c r="R93" s="50" t="e">
        <f t="shared" si="41"/>
        <v>#VALUE!</v>
      </c>
      <c r="S93" s="50" t="e">
        <f t="shared" si="41"/>
        <v>#VALUE!</v>
      </c>
      <c r="T93" s="50" t="e">
        <f t="shared" si="41"/>
        <v>#VALUE!</v>
      </c>
      <c r="U93" s="50" t="e">
        <f t="shared" si="41"/>
        <v>#VALUE!</v>
      </c>
      <c r="V93" s="50" t="e">
        <f t="shared" si="41"/>
        <v>#VALUE!</v>
      </c>
      <c r="W93" s="50" t="e">
        <f t="shared" si="41"/>
        <v>#VALUE!</v>
      </c>
      <c r="X93" s="50" t="e">
        <f t="shared" si="41"/>
        <v>#VALUE!</v>
      </c>
      <c r="Y93" s="50" t="e">
        <f t="shared" si="41"/>
        <v>#VALUE!</v>
      </c>
      <c r="Z93" s="50" t="e">
        <f t="shared" si="41"/>
        <v>#VALUE!</v>
      </c>
      <c r="AA93" s="50" t="e">
        <f t="shared" si="41"/>
        <v>#VALUE!</v>
      </c>
      <c r="AB93" s="50" t="e">
        <f t="shared" si="41"/>
        <v>#VALUE!</v>
      </c>
      <c r="AC93" s="51" t="e">
        <f t="shared" si="41"/>
        <v>#VALUE!</v>
      </c>
      <c r="AD93" s="51" t="e">
        <f t="shared" ref="AD93:AY93" si="42">AD91+AD92</f>
        <v>#VALUE!</v>
      </c>
      <c r="AE93" s="51" t="e">
        <f t="shared" si="42"/>
        <v>#VALUE!</v>
      </c>
      <c r="AF93" s="51" t="e">
        <f t="shared" si="42"/>
        <v>#VALUE!</v>
      </c>
      <c r="AG93" s="51" t="e">
        <f t="shared" si="42"/>
        <v>#VALUE!</v>
      </c>
      <c r="AH93" s="51" t="e">
        <f t="shared" si="42"/>
        <v>#VALUE!</v>
      </c>
      <c r="AI93" s="51" t="e">
        <f t="shared" si="42"/>
        <v>#VALUE!</v>
      </c>
      <c r="AJ93" s="51" t="e">
        <f t="shared" si="42"/>
        <v>#VALUE!</v>
      </c>
      <c r="AK93" s="51" t="e">
        <f t="shared" si="42"/>
        <v>#VALUE!</v>
      </c>
      <c r="AL93" s="51" t="e">
        <f t="shared" si="42"/>
        <v>#VALUE!</v>
      </c>
      <c r="AM93" s="51" t="e">
        <f t="shared" si="42"/>
        <v>#VALUE!</v>
      </c>
      <c r="AN93" s="51" t="e">
        <f t="shared" si="42"/>
        <v>#VALUE!</v>
      </c>
      <c r="AO93" s="51" t="e">
        <f t="shared" si="42"/>
        <v>#VALUE!</v>
      </c>
      <c r="AP93" s="51" t="e">
        <f t="shared" si="42"/>
        <v>#VALUE!</v>
      </c>
      <c r="AQ93" s="51" t="e">
        <f t="shared" si="42"/>
        <v>#VALUE!</v>
      </c>
      <c r="AR93" s="51" t="e">
        <f t="shared" si="42"/>
        <v>#VALUE!</v>
      </c>
      <c r="AS93" s="51" t="e">
        <f t="shared" si="42"/>
        <v>#VALUE!</v>
      </c>
      <c r="AT93" s="51" t="e">
        <f t="shared" si="42"/>
        <v>#VALUE!</v>
      </c>
      <c r="AU93" s="51" t="e">
        <f t="shared" si="42"/>
        <v>#VALUE!</v>
      </c>
      <c r="AV93" s="51" t="e">
        <f t="shared" si="42"/>
        <v>#VALUE!</v>
      </c>
      <c r="AW93" s="51" t="e">
        <f t="shared" si="42"/>
        <v>#VALUE!</v>
      </c>
      <c r="AX93" s="51" t="e">
        <f t="shared" si="42"/>
        <v>#VALUE!</v>
      </c>
      <c r="AY93" s="51" t="e">
        <f t="shared" si="42"/>
        <v>#VALUE!</v>
      </c>
    </row>
    <row r="94" spans="1:51" ht="16.2" thickTop="1">
      <c r="A94" s="53" t="str">
        <f>'Example 4A'!A94</f>
        <v/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</row>
    <row r="95" spans="1:51">
      <c r="A95" s="21" t="str">
        <f>'Example 4A'!A95</f>
        <v>Liability</v>
      </c>
      <c r="B95" s="18"/>
      <c r="C95" s="361" t="e">
        <f t="shared" ref="C95:AC95" si="43">C91</f>
        <v>#VALUE!</v>
      </c>
      <c r="D95" s="361" t="e">
        <f t="shared" si="43"/>
        <v>#VALUE!</v>
      </c>
      <c r="E95" s="361" t="e">
        <f t="shared" si="43"/>
        <v>#VALUE!</v>
      </c>
      <c r="F95" s="361" t="e">
        <f t="shared" si="43"/>
        <v>#VALUE!</v>
      </c>
      <c r="G95" s="361" t="e">
        <f t="shared" si="43"/>
        <v>#VALUE!</v>
      </c>
      <c r="H95" s="361" t="e">
        <f t="shared" si="43"/>
        <v>#VALUE!</v>
      </c>
      <c r="I95" s="361" t="e">
        <f t="shared" si="43"/>
        <v>#VALUE!</v>
      </c>
      <c r="J95" s="361" t="e">
        <f t="shared" si="43"/>
        <v>#VALUE!</v>
      </c>
      <c r="K95" s="361" t="e">
        <f t="shared" si="43"/>
        <v>#VALUE!</v>
      </c>
      <c r="L95" s="361" t="e">
        <f t="shared" si="43"/>
        <v>#VALUE!</v>
      </c>
      <c r="M95" s="361" t="e">
        <f t="shared" si="43"/>
        <v>#VALUE!</v>
      </c>
      <c r="N95" s="361" t="e">
        <f t="shared" si="43"/>
        <v>#VALUE!</v>
      </c>
      <c r="O95" s="361" t="e">
        <f t="shared" si="43"/>
        <v>#VALUE!</v>
      </c>
      <c r="P95" s="361" t="e">
        <f t="shared" si="43"/>
        <v>#VALUE!</v>
      </c>
      <c r="Q95" s="361" t="e">
        <f t="shared" si="43"/>
        <v>#VALUE!</v>
      </c>
      <c r="R95" s="361" t="e">
        <f t="shared" si="43"/>
        <v>#VALUE!</v>
      </c>
      <c r="S95" s="361" t="e">
        <f t="shared" si="43"/>
        <v>#VALUE!</v>
      </c>
      <c r="T95" s="361" t="e">
        <f t="shared" si="43"/>
        <v>#VALUE!</v>
      </c>
      <c r="U95" s="361" t="e">
        <f t="shared" si="43"/>
        <v>#VALUE!</v>
      </c>
      <c r="V95" s="361" t="e">
        <f t="shared" si="43"/>
        <v>#VALUE!</v>
      </c>
      <c r="W95" s="361" t="e">
        <f t="shared" si="43"/>
        <v>#VALUE!</v>
      </c>
      <c r="X95" s="361" t="e">
        <f t="shared" si="43"/>
        <v>#VALUE!</v>
      </c>
      <c r="Y95" s="361" t="e">
        <f t="shared" si="43"/>
        <v>#VALUE!</v>
      </c>
      <c r="Z95" s="361" t="e">
        <f t="shared" si="43"/>
        <v>#VALUE!</v>
      </c>
      <c r="AA95" s="361" t="e">
        <f t="shared" si="43"/>
        <v>#VALUE!</v>
      </c>
      <c r="AB95" s="361" t="e">
        <f t="shared" si="43"/>
        <v>#VALUE!</v>
      </c>
      <c r="AC95" s="372" t="e">
        <f t="shared" si="43"/>
        <v>#VALUE!</v>
      </c>
      <c r="AD95" s="372" t="e">
        <f t="shared" ref="AD95:AY95" si="44">AD91</f>
        <v>#VALUE!</v>
      </c>
      <c r="AE95" s="372" t="e">
        <f t="shared" si="44"/>
        <v>#VALUE!</v>
      </c>
      <c r="AF95" s="372" t="e">
        <f t="shared" si="44"/>
        <v>#VALUE!</v>
      </c>
      <c r="AG95" s="372" t="e">
        <f t="shared" si="44"/>
        <v>#VALUE!</v>
      </c>
      <c r="AH95" s="372" t="e">
        <f t="shared" si="44"/>
        <v>#VALUE!</v>
      </c>
      <c r="AI95" s="372" t="e">
        <f t="shared" si="44"/>
        <v>#VALUE!</v>
      </c>
      <c r="AJ95" s="372" t="e">
        <f t="shared" si="44"/>
        <v>#VALUE!</v>
      </c>
      <c r="AK95" s="372" t="e">
        <f t="shared" si="44"/>
        <v>#VALUE!</v>
      </c>
      <c r="AL95" s="372" t="e">
        <f t="shared" si="44"/>
        <v>#VALUE!</v>
      </c>
      <c r="AM95" s="372" t="e">
        <f t="shared" si="44"/>
        <v>#VALUE!</v>
      </c>
      <c r="AN95" s="372" t="e">
        <f t="shared" si="44"/>
        <v>#VALUE!</v>
      </c>
      <c r="AO95" s="372" t="e">
        <f t="shared" si="44"/>
        <v>#VALUE!</v>
      </c>
      <c r="AP95" s="372" t="e">
        <f t="shared" si="44"/>
        <v>#VALUE!</v>
      </c>
      <c r="AQ95" s="372" t="e">
        <f t="shared" si="44"/>
        <v>#VALUE!</v>
      </c>
      <c r="AR95" s="372" t="e">
        <f t="shared" si="44"/>
        <v>#VALUE!</v>
      </c>
      <c r="AS95" s="372" t="e">
        <f t="shared" si="44"/>
        <v>#VALUE!</v>
      </c>
      <c r="AT95" s="372" t="e">
        <f t="shared" si="44"/>
        <v>#VALUE!</v>
      </c>
      <c r="AU95" s="372" t="e">
        <f t="shared" si="44"/>
        <v>#VALUE!</v>
      </c>
      <c r="AV95" s="372" t="e">
        <f t="shared" si="44"/>
        <v>#VALUE!</v>
      </c>
      <c r="AW95" s="372" t="e">
        <f t="shared" si="44"/>
        <v>#VALUE!</v>
      </c>
      <c r="AX95" s="372" t="e">
        <f t="shared" si="44"/>
        <v>#VALUE!</v>
      </c>
      <c r="AY95" s="372" t="e">
        <f t="shared" si="44"/>
        <v>#VALUE!</v>
      </c>
    </row>
    <row r="96" spans="1:51" ht="16.2" thickBot="1">
      <c r="A96" s="21" t="str">
        <f>'Example 4A'!A96</f>
        <v>Physical Damage</v>
      </c>
      <c r="B96" s="18"/>
      <c r="C96" s="361" t="e">
        <f t="shared" ref="C96:AC96" si="45">C92</f>
        <v>#VALUE!</v>
      </c>
      <c r="D96" s="361" t="e">
        <f t="shared" si="45"/>
        <v>#VALUE!</v>
      </c>
      <c r="E96" s="361" t="e">
        <f t="shared" si="45"/>
        <v>#VALUE!</v>
      </c>
      <c r="F96" s="361" t="e">
        <f t="shared" si="45"/>
        <v>#VALUE!</v>
      </c>
      <c r="G96" s="361" t="e">
        <f t="shared" si="45"/>
        <v>#VALUE!</v>
      </c>
      <c r="H96" s="361" t="e">
        <f t="shared" si="45"/>
        <v>#VALUE!</v>
      </c>
      <c r="I96" s="361" t="e">
        <f t="shared" si="45"/>
        <v>#VALUE!</v>
      </c>
      <c r="J96" s="361" t="e">
        <f t="shared" si="45"/>
        <v>#VALUE!</v>
      </c>
      <c r="K96" s="361" t="e">
        <f t="shared" si="45"/>
        <v>#VALUE!</v>
      </c>
      <c r="L96" s="361" t="e">
        <f t="shared" si="45"/>
        <v>#VALUE!</v>
      </c>
      <c r="M96" s="361" t="e">
        <f t="shared" si="45"/>
        <v>#VALUE!</v>
      </c>
      <c r="N96" s="361" t="e">
        <f t="shared" si="45"/>
        <v>#VALUE!</v>
      </c>
      <c r="O96" s="361" t="e">
        <f t="shared" si="45"/>
        <v>#VALUE!</v>
      </c>
      <c r="P96" s="361" t="e">
        <f t="shared" si="45"/>
        <v>#VALUE!</v>
      </c>
      <c r="Q96" s="361" t="e">
        <f t="shared" si="45"/>
        <v>#VALUE!</v>
      </c>
      <c r="R96" s="361" t="e">
        <f t="shared" si="45"/>
        <v>#VALUE!</v>
      </c>
      <c r="S96" s="361" t="e">
        <f t="shared" si="45"/>
        <v>#VALUE!</v>
      </c>
      <c r="T96" s="361" t="e">
        <f t="shared" si="45"/>
        <v>#VALUE!</v>
      </c>
      <c r="U96" s="361" t="e">
        <f t="shared" si="45"/>
        <v>#VALUE!</v>
      </c>
      <c r="V96" s="361" t="e">
        <f t="shared" si="45"/>
        <v>#VALUE!</v>
      </c>
      <c r="W96" s="361" t="e">
        <f t="shared" si="45"/>
        <v>#VALUE!</v>
      </c>
      <c r="X96" s="361" t="e">
        <f t="shared" si="45"/>
        <v>#VALUE!</v>
      </c>
      <c r="Y96" s="361" t="e">
        <f t="shared" si="45"/>
        <v>#VALUE!</v>
      </c>
      <c r="Z96" s="361" t="e">
        <f t="shared" si="45"/>
        <v>#VALUE!</v>
      </c>
      <c r="AA96" s="361" t="e">
        <f t="shared" si="45"/>
        <v>#VALUE!</v>
      </c>
      <c r="AB96" s="361" t="e">
        <f t="shared" si="45"/>
        <v>#VALUE!</v>
      </c>
      <c r="AC96" s="372" t="e">
        <f t="shared" si="45"/>
        <v>#VALUE!</v>
      </c>
      <c r="AD96" s="372" t="e">
        <f t="shared" ref="AD96:AY96" si="46">AD92</f>
        <v>#VALUE!</v>
      </c>
      <c r="AE96" s="372" t="e">
        <f t="shared" si="46"/>
        <v>#VALUE!</v>
      </c>
      <c r="AF96" s="372" t="e">
        <f t="shared" si="46"/>
        <v>#VALUE!</v>
      </c>
      <c r="AG96" s="372" t="e">
        <f t="shared" si="46"/>
        <v>#VALUE!</v>
      </c>
      <c r="AH96" s="372" t="e">
        <f t="shared" si="46"/>
        <v>#VALUE!</v>
      </c>
      <c r="AI96" s="372" t="e">
        <f t="shared" si="46"/>
        <v>#VALUE!</v>
      </c>
      <c r="AJ96" s="372" t="e">
        <f t="shared" si="46"/>
        <v>#VALUE!</v>
      </c>
      <c r="AK96" s="372" t="e">
        <f t="shared" si="46"/>
        <v>#VALUE!</v>
      </c>
      <c r="AL96" s="372" t="e">
        <f t="shared" si="46"/>
        <v>#VALUE!</v>
      </c>
      <c r="AM96" s="372" t="e">
        <f t="shared" si="46"/>
        <v>#VALUE!</v>
      </c>
      <c r="AN96" s="372" t="e">
        <f t="shared" si="46"/>
        <v>#VALUE!</v>
      </c>
      <c r="AO96" s="372" t="e">
        <f t="shared" si="46"/>
        <v>#VALUE!</v>
      </c>
      <c r="AP96" s="372" t="e">
        <f t="shared" si="46"/>
        <v>#VALUE!</v>
      </c>
      <c r="AQ96" s="372" t="e">
        <f t="shared" si="46"/>
        <v>#VALUE!</v>
      </c>
      <c r="AR96" s="372" t="e">
        <f t="shared" si="46"/>
        <v>#VALUE!</v>
      </c>
      <c r="AS96" s="372" t="e">
        <f t="shared" si="46"/>
        <v>#VALUE!</v>
      </c>
      <c r="AT96" s="372" t="e">
        <f t="shared" si="46"/>
        <v>#VALUE!</v>
      </c>
      <c r="AU96" s="372" t="e">
        <f t="shared" si="46"/>
        <v>#VALUE!</v>
      </c>
      <c r="AV96" s="372" t="e">
        <f t="shared" si="46"/>
        <v>#VALUE!</v>
      </c>
      <c r="AW96" s="372" t="e">
        <f t="shared" si="46"/>
        <v>#VALUE!</v>
      </c>
      <c r="AX96" s="372" t="e">
        <f t="shared" si="46"/>
        <v>#VALUE!</v>
      </c>
      <c r="AY96" s="372" t="e">
        <f t="shared" si="46"/>
        <v>#VALUE!</v>
      </c>
    </row>
    <row r="97" spans="1:51" ht="16.8" thickTop="1" thickBot="1">
      <c r="A97" s="364" t="str">
        <f>'Example 4A'!A97</f>
        <v>Grand Total</v>
      </c>
      <c r="B97" s="365"/>
      <c r="C97" s="366" t="e">
        <f>IF($I$7="X","N/A",C95+C96)</f>
        <v>#VALUE!</v>
      </c>
      <c r="D97" s="366" t="e">
        <f t="shared" ref="D97:AC97" si="47">IF($I$7="X","N/A",D95+D96)</f>
        <v>#VALUE!</v>
      </c>
      <c r="E97" s="366" t="e">
        <f t="shared" si="47"/>
        <v>#VALUE!</v>
      </c>
      <c r="F97" s="366" t="e">
        <f t="shared" si="47"/>
        <v>#VALUE!</v>
      </c>
      <c r="G97" s="366" t="e">
        <f t="shared" si="47"/>
        <v>#VALUE!</v>
      </c>
      <c r="H97" s="366" t="e">
        <f t="shared" si="47"/>
        <v>#VALUE!</v>
      </c>
      <c r="I97" s="366" t="e">
        <f t="shared" si="47"/>
        <v>#VALUE!</v>
      </c>
      <c r="J97" s="366" t="e">
        <f t="shared" si="47"/>
        <v>#VALUE!</v>
      </c>
      <c r="K97" s="366" t="e">
        <f t="shared" si="47"/>
        <v>#VALUE!</v>
      </c>
      <c r="L97" s="366" t="e">
        <f t="shared" si="47"/>
        <v>#VALUE!</v>
      </c>
      <c r="M97" s="366" t="e">
        <f t="shared" si="47"/>
        <v>#VALUE!</v>
      </c>
      <c r="N97" s="366" t="e">
        <f t="shared" si="47"/>
        <v>#VALUE!</v>
      </c>
      <c r="O97" s="366" t="e">
        <f t="shared" si="47"/>
        <v>#VALUE!</v>
      </c>
      <c r="P97" s="366" t="e">
        <f t="shared" si="47"/>
        <v>#VALUE!</v>
      </c>
      <c r="Q97" s="366" t="e">
        <f t="shared" si="47"/>
        <v>#VALUE!</v>
      </c>
      <c r="R97" s="366" t="e">
        <f t="shared" si="47"/>
        <v>#VALUE!</v>
      </c>
      <c r="S97" s="366" t="e">
        <f t="shared" si="47"/>
        <v>#VALUE!</v>
      </c>
      <c r="T97" s="366" t="e">
        <f t="shared" si="47"/>
        <v>#VALUE!</v>
      </c>
      <c r="U97" s="366" t="e">
        <f t="shared" si="47"/>
        <v>#VALUE!</v>
      </c>
      <c r="V97" s="366" t="e">
        <f t="shared" si="47"/>
        <v>#VALUE!</v>
      </c>
      <c r="W97" s="366" t="e">
        <f t="shared" si="47"/>
        <v>#VALUE!</v>
      </c>
      <c r="X97" s="366" t="e">
        <f t="shared" si="47"/>
        <v>#VALUE!</v>
      </c>
      <c r="Y97" s="366" t="e">
        <f t="shared" si="47"/>
        <v>#VALUE!</v>
      </c>
      <c r="Z97" s="366" t="e">
        <f t="shared" si="47"/>
        <v>#VALUE!</v>
      </c>
      <c r="AA97" s="366" t="e">
        <f t="shared" si="47"/>
        <v>#VALUE!</v>
      </c>
      <c r="AB97" s="366" t="e">
        <f t="shared" si="47"/>
        <v>#VALUE!</v>
      </c>
      <c r="AC97" s="373" t="e">
        <f t="shared" si="47"/>
        <v>#VALUE!</v>
      </c>
      <c r="AD97" s="373" t="e">
        <f t="shared" ref="AD97:AY97" si="48">IF($I$7="X","N/A",AD95+AD96)</f>
        <v>#VALUE!</v>
      </c>
      <c r="AE97" s="373" t="e">
        <f t="shared" si="48"/>
        <v>#VALUE!</v>
      </c>
      <c r="AF97" s="373" t="e">
        <f t="shared" si="48"/>
        <v>#VALUE!</v>
      </c>
      <c r="AG97" s="373" t="e">
        <f t="shared" si="48"/>
        <v>#VALUE!</v>
      </c>
      <c r="AH97" s="373" t="e">
        <f t="shared" si="48"/>
        <v>#VALUE!</v>
      </c>
      <c r="AI97" s="373" t="e">
        <f t="shared" si="48"/>
        <v>#VALUE!</v>
      </c>
      <c r="AJ97" s="373" t="e">
        <f t="shared" si="48"/>
        <v>#VALUE!</v>
      </c>
      <c r="AK97" s="373" t="e">
        <f t="shared" si="48"/>
        <v>#VALUE!</v>
      </c>
      <c r="AL97" s="373" t="e">
        <f t="shared" si="48"/>
        <v>#VALUE!</v>
      </c>
      <c r="AM97" s="373" t="e">
        <f t="shared" si="48"/>
        <v>#VALUE!</v>
      </c>
      <c r="AN97" s="373" t="e">
        <f t="shared" si="48"/>
        <v>#VALUE!</v>
      </c>
      <c r="AO97" s="373" t="e">
        <f t="shared" si="48"/>
        <v>#VALUE!</v>
      </c>
      <c r="AP97" s="373" t="e">
        <f t="shared" si="48"/>
        <v>#VALUE!</v>
      </c>
      <c r="AQ97" s="373" t="e">
        <f t="shared" si="48"/>
        <v>#VALUE!</v>
      </c>
      <c r="AR97" s="373" t="e">
        <f t="shared" si="48"/>
        <v>#VALUE!</v>
      </c>
      <c r="AS97" s="373" t="e">
        <f t="shared" si="48"/>
        <v>#VALUE!</v>
      </c>
      <c r="AT97" s="373" t="e">
        <f t="shared" si="48"/>
        <v>#VALUE!</v>
      </c>
      <c r="AU97" s="373" t="e">
        <f t="shared" si="48"/>
        <v>#VALUE!</v>
      </c>
      <c r="AV97" s="373" t="e">
        <f t="shared" si="48"/>
        <v>#VALUE!</v>
      </c>
      <c r="AW97" s="373" t="e">
        <f t="shared" si="48"/>
        <v>#VALUE!</v>
      </c>
      <c r="AX97" s="373" t="e">
        <f t="shared" si="48"/>
        <v>#VALUE!</v>
      </c>
      <c r="AY97" s="373" t="e">
        <f t="shared" si="48"/>
        <v>#VALUE!</v>
      </c>
    </row>
    <row r="98" spans="1:51" ht="16.2" thickTop="1">
      <c r="A98" s="122" t="str">
        <f>'Example 4A'!A98</f>
        <v>--- note: do not include any data below this line.  The final rate to be charged is to be calculated on the Grand Total line. ---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</row>
    <row r="99" spans="1:51">
      <c r="B99" s="14"/>
      <c r="C99" s="14"/>
    </row>
    <row r="100" spans="1:51">
      <c r="B100" s="15"/>
      <c r="C100" s="15"/>
    </row>
  </sheetData>
  <sheetProtection selectLockedCells="1"/>
  <phoneticPr fontId="0" type="noConversion"/>
  <conditionalFormatting sqref="E12:E14">
    <cfRule type="cellIs" priority="1" stopIfTrue="1" operator="equal">
      <formula>"enter here"</formula>
    </cfRule>
    <cfRule type="cellIs" dxfId="0" priority="2" stopIfTrue="1" operator="notEqual">
      <formula>750</formula>
    </cfRule>
  </conditionalFormatting>
  <dataValidations count="1">
    <dataValidation type="list" allowBlank="1" showInputMessage="1" showErrorMessage="1" sqref="I7">
      <formula1>" ,X"</formula1>
    </dataValidation>
  </dataValidations>
  <printOptions horizontalCentered="1"/>
  <pageMargins left="0" right="0" top="0" bottom="0" header="0.5" footer="0.5"/>
  <pageSetup scale="4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2">
    <pageSetUpPr fitToPage="1"/>
  </sheetPr>
  <dimension ref="A1:AY100"/>
  <sheetViews>
    <sheetView topLeftCell="A25" zoomScale="75" workbookViewId="0">
      <selection activeCell="D50" sqref="D50"/>
    </sheetView>
  </sheetViews>
  <sheetFormatPr defaultColWidth="12.81640625" defaultRowHeight="15.6"/>
  <cols>
    <col min="1" max="1" width="12.81640625" style="2"/>
    <col min="2" max="3" width="12.6328125" style="2" customWidth="1"/>
    <col min="4" max="29" width="14.81640625" style="2" customWidth="1"/>
    <col min="30" max="16384" width="12.81640625" style="2"/>
  </cols>
  <sheetData>
    <row r="1" spans="1:51" s="107" customFormat="1">
      <c r="A1" s="45" t="str">
        <f>"Appendix #4 - New Rating Example 5 - " &amp; EvalDate</f>
        <v>Appendix #4 - New Rating Example 5 - 2016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spans="1:51">
      <c r="A2" s="16" t="str">
        <f>"#" &amp; TEXT(GroupNum,"0000") &amp; " " &amp; GroupName</f>
        <v>#enter here enter Group Name here</v>
      </c>
      <c r="G2" s="16" t="str">
        <f>"#" &amp; CompNum &amp; " " &amp; CompName</f>
        <v>#enter here enter Company Name here</v>
      </c>
    </row>
    <row r="3" spans="1:51">
      <c r="A3" s="16"/>
    </row>
    <row r="4" spans="1:51">
      <c r="A4" s="17" t="s">
        <v>155</v>
      </c>
      <c r="B4" s="2" t="s">
        <v>211</v>
      </c>
    </row>
    <row r="5" spans="1:51">
      <c r="A5" s="17" t="s">
        <v>157</v>
      </c>
      <c r="B5" s="2" t="s">
        <v>212</v>
      </c>
    </row>
    <row r="6" spans="1:51" ht="16.2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</row>
    <row r="7" spans="1:51" ht="16.2" thickTop="1">
      <c r="A7" s="5" t="s">
        <v>213</v>
      </c>
      <c r="B7" s="345" t="s">
        <v>5</v>
      </c>
      <c r="D7" s="4" t="s">
        <v>214</v>
      </c>
      <c r="E7" s="346" t="s">
        <v>5</v>
      </c>
      <c r="F7" s="105"/>
      <c r="G7" s="4" t="s">
        <v>159</v>
      </c>
      <c r="H7" s="4"/>
      <c r="I7" s="347"/>
      <c r="J7" s="4" t="s">
        <v>196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348"/>
      <c r="AD7" s="170"/>
      <c r="AY7" s="218"/>
    </row>
    <row r="8" spans="1:51">
      <c r="A8" s="3" t="s">
        <v>215</v>
      </c>
      <c r="B8" s="350" t="s">
        <v>5</v>
      </c>
      <c r="D8" s="4" t="s">
        <v>216</v>
      </c>
      <c r="E8" s="351" t="s">
        <v>5</v>
      </c>
      <c r="F8" s="106"/>
      <c r="G8" s="352" t="s">
        <v>161</v>
      </c>
      <c r="H8" s="352"/>
      <c r="I8" s="352"/>
      <c r="J8" s="380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53"/>
      <c r="AD8" s="311"/>
      <c r="AE8" s="312"/>
      <c r="AF8" s="312"/>
      <c r="AG8" s="312"/>
      <c r="AY8" s="203"/>
    </row>
    <row r="9" spans="1:51">
      <c r="A9" s="3" t="s">
        <v>217</v>
      </c>
      <c r="B9" s="133" t="s">
        <v>218</v>
      </c>
      <c r="D9" s="4" t="s">
        <v>219</v>
      </c>
      <c r="E9" s="133" t="s">
        <v>218</v>
      </c>
      <c r="F9" s="106"/>
      <c r="G9" s="352"/>
      <c r="H9" s="352"/>
      <c r="I9" s="352"/>
      <c r="J9" s="380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53"/>
      <c r="AD9" s="311"/>
      <c r="AE9" s="312"/>
      <c r="AF9" s="312"/>
      <c r="AG9" s="312"/>
      <c r="AY9" s="203"/>
    </row>
    <row r="10" spans="1:51">
      <c r="A10" s="3" t="s">
        <v>220</v>
      </c>
      <c r="B10" s="133" t="s">
        <v>218</v>
      </c>
      <c r="D10" s="4" t="s">
        <v>221</v>
      </c>
      <c r="E10" s="133" t="s">
        <v>218</v>
      </c>
      <c r="F10" s="106"/>
      <c r="G10" s="352"/>
      <c r="H10" s="352"/>
      <c r="I10" s="352"/>
      <c r="J10" s="357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53"/>
      <c r="AD10" s="311"/>
      <c r="AE10" s="312"/>
      <c r="AF10" s="312"/>
      <c r="AG10" s="312"/>
      <c r="AY10" s="203"/>
    </row>
    <row r="11" spans="1:51">
      <c r="A11" s="3" t="s">
        <v>222</v>
      </c>
      <c r="B11" s="165" t="s">
        <v>223</v>
      </c>
      <c r="D11" s="4" t="s">
        <v>224</v>
      </c>
      <c r="E11" s="358" t="s">
        <v>5</v>
      </c>
      <c r="F11" s="106"/>
      <c r="G11" s="352"/>
      <c r="H11" s="352"/>
      <c r="I11" s="352"/>
      <c r="J11" s="357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5"/>
      <c r="AD11" s="311"/>
      <c r="AE11" s="312"/>
      <c r="AF11" s="312"/>
      <c r="AG11" s="312"/>
      <c r="AY11" s="203"/>
    </row>
    <row r="12" spans="1:51">
      <c r="A12" s="3" t="s">
        <v>225</v>
      </c>
      <c r="B12" s="358" t="s">
        <v>5</v>
      </c>
      <c r="D12" s="116" t="s">
        <v>226</v>
      </c>
      <c r="E12" s="115" t="s">
        <v>223</v>
      </c>
      <c r="F12" s="106"/>
      <c r="G12" s="352"/>
      <c r="H12" s="352"/>
      <c r="I12" s="352"/>
      <c r="J12" s="357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5"/>
      <c r="AD12" s="311"/>
      <c r="AE12" s="312"/>
      <c r="AF12" s="312"/>
      <c r="AG12" s="312"/>
      <c r="AY12" s="203"/>
    </row>
    <row r="13" spans="1:51">
      <c r="A13" s="3" t="s">
        <v>227</v>
      </c>
      <c r="B13" s="165" t="s">
        <v>223</v>
      </c>
      <c r="D13" s="116" t="s">
        <v>228</v>
      </c>
      <c r="E13" s="115" t="s">
        <v>223</v>
      </c>
      <c r="F13" s="106"/>
      <c r="G13" s="352"/>
      <c r="H13" s="352"/>
      <c r="I13" s="352"/>
      <c r="J13" s="357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5"/>
      <c r="AD13" s="311"/>
      <c r="AE13" s="312"/>
      <c r="AF13" s="312"/>
      <c r="AG13" s="312"/>
      <c r="AY13" s="203"/>
    </row>
    <row r="14" spans="1:51" ht="16.2" thickBot="1">
      <c r="A14" s="3" t="s">
        <v>162</v>
      </c>
      <c r="B14" s="163" t="str">
        <f>IF(AND(MID($C$18,11,1)="L",MID($C$43,12,1)="L",MID($C$56,11,1)="L"),"Limited",IF(AND(MID($C$18,11,1)="U",MID($C$43,12,1)="U",MID($C$56,11,1)="U"),"Unlimited","Basic"))</f>
        <v>Basic</v>
      </c>
      <c r="D14" s="116" t="s">
        <v>163</v>
      </c>
      <c r="E14" s="360" t="s">
        <v>5</v>
      </c>
      <c r="F14" s="8"/>
      <c r="G14" s="352"/>
      <c r="H14" s="352"/>
      <c r="I14" s="352"/>
      <c r="J14" s="353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6"/>
      <c r="AD14" s="315"/>
      <c r="AE14" s="315"/>
      <c r="AF14" s="315"/>
      <c r="AG14" s="315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19"/>
    </row>
    <row r="15" spans="1:51" ht="16.2" thickTop="1">
      <c r="A15" s="5"/>
      <c r="B15" s="8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170"/>
    </row>
    <row r="16" spans="1:51">
      <c r="A16" s="3" t="str">
        <f>'Example 4B'!A16</f>
        <v>ZIP CODE:</v>
      </c>
      <c r="B16" s="8"/>
      <c r="C16" s="9" t="str">
        <f t="shared" ref="C16:AY16" si="0">VLOOKUP(C17,Terr,2,FALSE)</f>
        <v>07001</v>
      </c>
      <c r="D16" s="9" t="str">
        <f t="shared" si="0"/>
        <v>07002</v>
      </c>
      <c r="E16" s="9" t="str">
        <f t="shared" si="0"/>
        <v>07003</v>
      </c>
      <c r="F16" s="9" t="str">
        <f t="shared" si="0"/>
        <v>07960</v>
      </c>
      <c r="G16" s="9" t="str">
        <f t="shared" si="0"/>
        <v>07065</v>
      </c>
      <c r="H16" s="9" t="str">
        <f t="shared" si="0"/>
        <v>07042</v>
      </c>
      <c r="I16" s="9" t="str">
        <f t="shared" si="0"/>
        <v>07650</v>
      </c>
      <c r="J16" s="9" t="str">
        <f t="shared" si="0"/>
        <v>07012</v>
      </c>
      <c r="K16" s="9" t="str">
        <f t="shared" si="0"/>
        <v>08805</v>
      </c>
      <c r="L16" s="9" t="str">
        <f t="shared" si="0"/>
        <v>07310</v>
      </c>
      <c r="M16" s="9" t="str">
        <f t="shared" si="0"/>
        <v>07073</v>
      </c>
      <c r="N16" s="9" t="str">
        <f t="shared" si="0"/>
        <v>07052</v>
      </c>
      <c r="O16" s="9" t="str">
        <f t="shared" si="0"/>
        <v>08807</v>
      </c>
      <c r="P16" s="9" t="str">
        <f t="shared" si="0"/>
        <v>07063</v>
      </c>
      <c r="Q16" s="9" t="str">
        <f t="shared" si="0"/>
        <v>07666</v>
      </c>
      <c r="R16" s="9" t="str">
        <f t="shared" si="0"/>
        <v>08901</v>
      </c>
      <c r="S16" s="9" t="str">
        <f t="shared" si="0"/>
        <v>07645</v>
      </c>
      <c r="T16" s="9" t="str">
        <f t="shared" si="0"/>
        <v>07866</v>
      </c>
      <c r="U16" s="9" t="str">
        <f t="shared" si="0"/>
        <v>07663</v>
      </c>
      <c r="V16" s="9" t="str">
        <f t="shared" si="0"/>
        <v>07840</v>
      </c>
      <c r="W16" s="9" t="str">
        <f t="shared" si="0"/>
        <v>07652</v>
      </c>
      <c r="X16" s="9" t="str">
        <f t="shared" si="0"/>
        <v>07733</v>
      </c>
      <c r="Y16" s="9" t="str">
        <f t="shared" si="0"/>
        <v>07740</v>
      </c>
      <c r="Z16" s="9" t="str">
        <f t="shared" si="0"/>
        <v>08735</v>
      </c>
      <c r="AA16" s="9" t="str">
        <f t="shared" si="0"/>
        <v>08821</v>
      </c>
      <c r="AB16" s="9" t="str">
        <f t="shared" si="0"/>
        <v>08002</v>
      </c>
      <c r="AC16" s="9" t="str">
        <f t="shared" si="0"/>
        <v>08328</v>
      </c>
      <c r="AD16" s="9" t="str">
        <f t="shared" si="0"/>
        <v>08753</v>
      </c>
      <c r="AE16" s="9" t="str">
        <f t="shared" si="0"/>
        <v>08030</v>
      </c>
      <c r="AF16" s="9" t="str">
        <f t="shared" si="0"/>
        <v>08079</v>
      </c>
      <c r="AG16" s="9" t="str">
        <f t="shared" si="0"/>
        <v>08540</v>
      </c>
      <c r="AH16" s="9" t="str">
        <f t="shared" si="0"/>
        <v>08046</v>
      </c>
      <c r="AI16" s="9" t="str">
        <f t="shared" si="0"/>
        <v>08109</v>
      </c>
      <c r="AJ16" s="9" t="str">
        <f t="shared" si="0"/>
        <v>08360</v>
      </c>
      <c r="AK16" s="9" t="str">
        <f t="shared" si="0"/>
        <v>08204</v>
      </c>
      <c r="AL16" s="9" t="str">
        <f t="shared" si="0"/>
        <v>08611</v>
      </c>
      <c r="AM16" s="9" t="str">
        <f t="shared" si="0"/>
        <v>08610</v>
      </c>
      <c r="AN16" s="9" t="str">
        <f t="shared" si="0"/>
        <v>08701</v>
      </c>
      <c r="AO16" s="9" t="str">
        <f t="shared" si="0"/>
        <v>08361</v>
      </c>
      <c r="AP16" s="9" t="str">
        <f t="shared" si="0"/>
        <v>08861</v>
      </c>
      <c r="AQ16" s="9" t="str">
        <f t="shared" si="0"/>
        <v>08401</v>
      </c>
      <c r="AR16" s="9" t="str">
        <f t="shared" si="0"/>
        <v>08102</v>
      </c>
      <c r="AS16" s="9" t="str">
        <f t="shared" si="0"/>
        <v>07513</v>
      </c>
      <c r="AT16" s="9" t="str">
        <f t="shared" si="0"/>
        <v>07201</v>
      </c>
      <c r="AU16" s="9" t="str">
        <f t="shared" si="0"/>
        <v>07103</v>
      </c>
      <c r="AV16" s="9" t="str">
        <f t="shared" si="0"/>
        <v>07087</v>
      </c>
      <c r="AW16" s="9" t="str">
        <f t="shared" si="0"/>
        <v>07055</v>
      </c>
      <c r="AX16" s="9" t="str">
        <f t="shared" si="0"/>
        <v>07017</v>
      </c>
      <c r="AY16" s="9" t="str">
        <f t="shared" si="0"/>
        <v>07047</v>
      </c>
    </row>
    <row r="17" spans="1:51">
      <c r="A17" s="3" t="s">
        <v>205</v>
      </c>
      <c r="B17" s="4"/>
      <c r="C17" s="72">
        <v>101</v>
      </c>
      <c r="D17" s="72">
        <f>C17+1</f>
        <v>102</v>
      </c>
      <c r="E17" s="72">
        <f t="shared" ref="E17:AC17" si="1">D17+1</f>
        <v>103</v>
      </c>
      <c r="F17" s="72">
        <f t="shared" si="1"/>
        <v>104</v>
      </c>
      <c r="G17" s="72">
        <f t="shared" si="1"/>
        <v>105</v>
      </c>
      <c r="H17" s="72">
        <f t="shared" si="1"/>
        <v>106</v>
      </c>
      <c r="I17" s="72">
        <f t="shared" si="1"/>
        <v>107</v>
      </c>
      <c r="J17" s="72">
        <f t="shared" si="1"/>
        <v>108</v>
      </c>
      <c r="K17" s="72">
        <f t="shared" si="1"/>
        <v>109</v>
      </c>
      <c r="L17" s="72">
        <f t="shared" si="1"/>
        <v>110</v>
      </c>
      <c r="M17" s="72">
        <f t="shared" si="1"/>
        <v>111</v>
      </c>
      <c r="N17" s="72">
        <f t="shared" si="1"/>
        <v>112</v>
      </c>
      <c r="O17" s="72">
        <f t="shared" si="1"/>
        <v>113</v>
      </c>
      <c r="P17" s="72">
        <f t="shared" si="1"/>
        <v>114</v>
      </c>
      <c r="Q17" s="72">
        <f t="shared" si="1"/>
        <v>115</v>
      </c>
      <c r="R17" s="72">
        <f t="shared" si="1"/>
        <v>116</v>
      </c>
      <c r="S17" s="72">
        <f t="shared" si="1"/>
        <v>117</v>
      </c>
      <c r="T17" s="72">
        <f t="shared" si="1"/>
        <v>118</v>
      </c>
      <c r="U17" s="72">
        <f t="shared" si="1"/>
        <v>119</v>
      </c>
      <c r="V17" s="72">
        <f t="shared" si="1"/>
        <v>120</v>
      </c>
      <c r="W17" s="72">
        <f t="shared" si="1"/>
        <v>121</v>
      </c>
      <c r="X17" s="72">
        <f t="shared" si="1"/>
        <v>122</v>
      </c>
      <c r="Y17" s="72">
        <f t="shared" si="1"/>
        <v>123</v>
      </c>
      <c r="Z17" s="72">
        <f t="shared" si="1"/>
        <v>124</v>
      </c>
      <c r="AA17" s="72">
        <f t="shared" si="1"/>
        <v>125</v>
      </c>
      <c r="AB17" s="72">
        <f t="shared" si="1"/>
        <v>126</v>
      </c>
      <c r="AC17" s="72">
        <f t="shared" si="1"/>
        <v>127</v>
      </c>
      <c r="AD17" s="72">
        <f t="shared" ref="AD17:AX17" si="2">AC17+1</f>
        <v>128</v>
      </c>
      <c r="AE17" s="72">
        <f t="shared" si="2"/>
        <v>129</v>
      </c>
      <c r="AF17" s="72">
        <f t="shared" si="2"/>
        <v>130</v>
      </c>
      <c r="AG17" s="72">
        <f t="shared" si="2"/>
        <v>131</v>
      </c>
      <c r="AH17" s="72">
        <f t="shared" si="2"/>
        <v>132</v>
      </c>
      <c r="AI17" s="72">
        <f t="shared" si="2"/>
        <v>133</v>
      </c>
      <c r="AJ17" s="72">
        <f t="shared" si="2"/>
        <v>134</v>
      </c>
      <c r="AK17" s="72">
        <f t="shared" si="2"/>
        <v>135</v>
      </c>
      <c r="AL17" s="72">
        <f t="shared" si="2"/>
        <v>136</v>
      </c>
      <c r="AM17" s="72">
        <f t="shared" si="2"/>
        <v>137</v>
      </c>
      <c r="AN17" s="72">
        <f t="shared" si="2"/>
        <v>138</v>
      </c>
      <c r="AO17" s="72">
        <f t="shared" si="2"/>
        <v>139</v>
      </c>
      <c r="AP17" s="72">
        <f t="shared" si="2"/>
        <v>140</v>
      </c>
      <c r="AQ17" s="72">
        <f t="shared" si="2"/>
        <v>141</v>
      </c>
      <c r="AR17" s="72">
        <f t="shared" si="2"/>
        <v>142</v>
      </c>
      <c r="AS17" s="72">
        <f t="shared" si="2"/>
        <v>143</v>
      </c>
      <c r="AT17" s="72">
        <f t="shared" si="2"/>
        <v>144</v>
      </c>
      <c r="AU17" s="72">
        <f t="shared" si="2"/>
        <v>145</v>
      </c>
      <c r="AV17" s="72">
        <f t="shared" si="2"/>
        <v>146</v>
      </c>
      <c r="AW17" s="72">
        <f t="shared" si="2"/>
        <v>147</v>
      </c>
      <c r="AX17" s="72">
        <f t="shared" si="2"/>
        <v>148</v>
      </c>
      <c r="AY17" s="72">
        <f>AX17+1</f>
        <v>149</v>
      </c>
    </row>
    <row r="18" spans="1:51">
      <c r="A18" s="13" t="s">
        <v>173</v>
      </c>
      <c r="B18" s="4"/>
      <c r="C18" s="73"/>
      <c r="D18" s="9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268"/>
      <c r="AP18" s="268"/>
      <c r="AQ18" s="268"/>
      <c r="AR18" s="268"/>
      <c r="AS18" s="268"/>
      <c r="AT18" s="268"/>
      <c r="AU18" s="268"/>
      <c r="AV18" s="268"/>
      <c r="AW18" s="268"/>
      <c r="AX18" s="268"/>
      <c r="AY18" s="268"/>
    </row>
    <row r="19" spans="1:51">
      <c r="A19" s="381" t="s">
        <v>229</v>
      </c>
      <c r="B19" s="4"/>
      <c r="C19" s="148" t="s">
        <v>166</v>
      </c>
      <c r="D19" s="119" t="str">
        <f t="shared" ref="D19:AC19" si="3">C19</f>
        <v>-----</v>
      </c>
      <c r="E19" s="119" t="str">
        <f t="shared" si="3"/>
        <v>-----</v>
      </c>
      <c r="F19" s="119" t="str">
        <f t="shared" si="3"/>
        <v>-----</v>
      </c>
      <c r="G19" s="119" t="str">
        <f t="shared" si="3"/>
        <v>-----</v>
      </c>
      <c r="H19" s="119" t="str">
        <f t="shared" si="3"/>
        <v>-----</v>
      </c>
      <c r="I19" s="119" t="str">
        <f t="shared" si="3"/>
        <v>-----</v>
      </c>
      <c r="J19" s="119" t="str">
        <f t="shared" si="3"/>
        <v>-----</v>
      </c>
      <c r="K19" s="119" t="str">
        <f t="shared" si="3"/>
        <v>-----</v>
      </c>
      <c r="L19" s="119" t="str">
        <f t="shared" si="3"/>
        <v>-----</v>
      </c>
      <c r="M19" s="119" t="str">
        <f t="shared" si="3"/>
        <v>-----</v>
      </c>
      <c r="N19" s="119" t="str">
        <f t="shared" si="3"/>
        <v>-----</v>
      </c>
      <c r="O19" s="119" t="str">
        <f t="shared" si="3"/>
        <v>-----</v>
      </c>
      <c r="P19" s="119" t="str">
        <f t="shared" si="3"/>
        <v>-----</v>
      </c>
      <c r="Q19" s="119" t="str">
        <f t="shared" si="3"/>
        <v>-----</v>
      </c>
      <c r="R19" s="119" t="str">
        <f t="shared" si="3"/>
        <v>-----</v>
      </c>
      <c r="S19" s="119" t="str">
        <f t="shared" si="3"/>
        <v>-----</v>
      </c>
      <c r="T19" s="119" t="str">
        <f t="shared" si="3"/>
        <v>-----</v>
      </c>
      <c r="U19" s="119" t="str">
        <f t="shared" si="3"/>
        <v>-----</v>
      </c>
      <c r="V19" s="119" t="str">
        <f t="shared" si="3"/>
        <v>-----</v>
      </c>
      <c r="W19" s="119" t="str">
        <f t="shared" si="3"/>
        <v>-----</v>
      </c>
      <c r="X19" s="119" t="str">
        <f t="shared" si="3"/>
        <v>-----</v>
      </c>
      <c r="Y19" s="119" t="str">
        <f t="shared" si="3"/>
        <v>-----</v>
      </c>
      <c r="Z19" s="119" t="str">
        <f t="shared" si="3"/>
        <v>-----</v>
      </c>
      <c r="AA19" s="119" t="str">
        <f t="shared" si="3"/>
        <v>-----</v>
      </c>
      <c r="AB19" s="119" t="str">
        <f t="shared" si="3"/>
        <v>-----</v>
      </c>
      <c r="AC19" s="267" t="str">
        <f t="shared" si="3"/>
        <v>-----</v>
      </c>
      <c r="AD19" s="267" t="str">
        <f t="shared" ref="AD19:AX19" si="4">AC19</f>
        <v>-----</v>
      </c>
      <c r="AE19" s="267" t="str">
        <f t="shared" si="4"/>
        <v>-----</v>
      </c>
      <c r="AF19" s="267" t="str">
        <f t="shared" si="4"/>
        <v>-----</v>
      </c>
      <c r="AG19" s="267" t="str">
        <f t="shared" si="4"/>
        <v>-----</v>
      </c>
      <c r="AH19" s="267" t="str">
        <f t="shared" si="4"/>
        <v>-----</v>
      </c>
      <c r="AI19" s="267" t="str">
        <f t="shared" si="4"/>
        <v>-----</v>
      </c>
      <c r="AJ19" s="267" t="str">
        <f t="shared" si="4"/>
        <v>-----</v>
      </c>
      <c r="AK19" s="267" t="str">
        <f t="shared" si="4"/>
        <v>-----</v>
      </c>
      <c r="AL19" s="267" t="str">
        <f t="shared" si="4"/>
        <v>-----</v>
      </c>
      <c r="AM19" s="267" t="str">
        <f t="shared" si="4"/>
        <v>-----</v>
      </c>
      <c r="AN19" s="267" t="str">
        <f t="shared" si="4"/>
        <v>-----</v>
      </c>
      <c r="AO19" s="267" t="str">
        <f t="shared" si="4"/>
        <v>-----</v>
      </c>
      <c r="AP19" s="267" t="str">
        <f t="shared" si="4"/>
        <v>-----</v>
      </c>
      <c r="AQ19" s="267" t="str">
        <f t="shared" si="4"/>
        <v>-----</v>
      </c>
      <c r="AR19" s="267" t="str">
        <f t="shared" si="4"/>
        <v>-----</v>
      </c>
      <c r="AS19" s="267" t="str">
        <f t="shared" si="4"/>
        <v>-----</v>
      </c>
      <c r="AT19" s="267" t="str">
        <f t="shared" si="4"/>
        <v>-----</v>
      </c>
      <c r="AU19" s="267" t="str">
        <f t="shared" si="4"/>
        <v>-----</v>
      </c>
      <c r="AV19" s="267" t="str">
        <f t="shared" si="4"/>
        <v>-----</v>
      </c>
      <c r="AW19" s="267" t="str">
        <f t="shared" si="4"/>
        <v>-----</v>
      </c>
      <c r="AX19" s="267" t="str">
        <f t="shared" si="4"/>
        <v>-----</v>
      </c>
      <c r="AY19" s="267" t="str">
        <f t="shared" ref="AY19:AY30" si="5">AX19</f>
        <v>-----</v>
      </c>
    </row>
    <row r="20" spans="1:51">
      <c r="A20" s="13" t="s">
        <v>229</v>
      </c>
      <c r="B20" s="4"/>
      <c r="C20" s="148" t="s">
        <v>166</v>
      </c>
      <c r="D20" s="119" t="str">
        <f t="shared" ref="D20:AC20" si="6">C20</f>
        <v>-----</v>
      </c>
      <c r="E20" s="119" t="str">
        <f t="shared" si="6"/>
        <v>-----</v>
      </c>
      <c r="F20" s="119" t="str">
        <f t="shared" si="6"/>
        <v>-----</v>
      </c>
      <c r="G20" s="119" t="str">
        <f t="shared" si="6"/>
        <v>-----</v>
      </c>
      <c r="H20" s="119" t="str">
        <f t="shared" si="6"/>
        <v>-----</v>
      </c>
      <c r="I20" s="119" t="str">
        <f t="shared" si="6"/>
        <v>-----</v>
      </c>
      <c r="J20" s="119" t="str">
        <f t="shared" si="6"/>
        <v>-----</v>
      </c>
      <c r="K20" s="119" t="str">
        <f t="shared" si="6"/>
        <v>-----</v>
      </c>
      <c r="L20" s="119" t="str">
        <f t="shared" si="6"/>
        <v>-----</v>
      </c>
      <c r="M20" s="119" t="str">
        <f t="shared" si="6"/>
        <v>-----</v>
      </c>
      <c r="N20" s="119" t="str">
        <f t="shared" si="6"/>
        <v>-----</v>
      </c>
      <c r="O20" s="119" t="str">
        <f t="shared" si="6"/>
        <v>-----</v>
      </c>
      <c r="P20" s="119" t="str">
        <f t="shared" si="6"/>
        <v>-----</v>
      </c>
      <c r="Q20" s="119" t="str">
        <f t="shared" si="6"/>
        <v>-----</v>
      </c>
      <c r="R20" s="119" t="str">
        <f t="shared" si="6"/>
        <v>-----</v>
      </c>
      <c r="S20" s="119" t="str">
        <f t="shared" si="6"/>
        <v>-----</v>
      </c>
      <c r="T20" s="119" t="str">
        <f t="shared" si="6"/>
        <v>-----</v>
      </c>
      <c r="U20" s="119" t="str">
        <f t="shared" si="6"/>
        <v>-----</v>
      </c>
      <c r="V20" s="119" t="str">
        <f t="shared" si="6"/>
        <v>-----</v>
      </c>
      <c r="W20" s="119" t="str">
        <f t="shared" si="6"/>
        <v>-----</v>
      </c>
      <c r="X20" s="119" t="str">
        <f t="shared" si="6"/>
        <v>-----</v>
      </c>
      <c r="Y20" s="119" t="str">
        <f t="shared" si="6"/>
        <v>-----</v>
      </c>
      <c r="Z20" s="119" t="str">
        <f t="shared" si="6"/>
        <v>-----</v>
      </c>
      <c r="AA20" s="119" t="str">
        <f t="shared" si="6"/>
        <v>-----</v>
      </c>
      <c r="AB20" s="119" t="str">
        <f t="shared" si="6"/>
        <v>-----</v>
      </c>
      <c r="AC20" s="126" t="str">
        <f t="shared" si="6"/>
        <v>-----</v>
      </c>
      <c r="AD20" s="126" t="str">
        <f t="shared" ref="AD20:AX20" si="7">AC20</f>
        <v>-----</v>
      </c>
      <c r="AE20" s="126" t="str">
        <f t="shared" si="7"/>
        <v>-----</v>
      </c>
      <c r="AF20" s="126" t="str">
        <f t="shared" si="7"/>
        <v>-----</v>
      </c>
      <c r="AG20" s="126" t="str">
        <f t="shared" si="7"/>
        <v>-----</v>
      </c>
      <c r="AH20" s="126" t="str">
        <f t="shared" si="7"/>
        <v>-----</v>
      </c>
      <c r="AI20" s="126" t="str">
        <f t="shared" si="7"/>
        <v>-----</v>
      </c>
      <c r="AJ20" s="126" t="str">
        <f t="shared" si="7"/>
        <v>-----</v>
      </c>
      <c r="AK20" s="126" t="str">
        <f t="shared" si="7"/>
        <v>-----</v>
      </c>
      <c r="AL20" s="126" t="str">
        <f t="shared" si="7"/>
        <v>-----</v>
      </c>
      <c r="AM20" s="126" t="str">
        <f t="shared" si="7"/>
        <v>-----</v>
      </c>
      <c r="AN20" s="126" t="str">
        <f t="shared" si="7"/>
        <v>-----</v>
      </c>
      <c r="AO20" s="126" t="str">
        <f t="shared" si="7"/>
        <v>-----</v>
      </c>
      <c r="AP20" s="126" t="str">
        <f t="shared" si="7"/>
        <v>-----</v>
      </c>
      <c r="AQ20" s="126" t="str">
        <f t="shared" si="7"/>
        <v>-----</v>
      </c>
      <c r="AR20" s="126" t="str">
        <f t="shared" si="7"/>
        <v>-----</v>
      </c>
      <c r="AS20" s="126" t="str">
        <f t="shared" si="7"/>
        <v>-----</v>
      </c>
      <c r="AT20" s="126" t="str">
        <f t="shared" si="7"/>
        <v>-----</v>
      </c>
      <c r="AU20" s="126" t="str">
        <f t="shared" si="7"/>
        <v>-----</v>
      </c>
      <c r="AV20" s="126" t="str">
        <f t="shared" si="7"/>
        <v>-----</v>
      </c>
      <c r="AW20" s="126" t="str">
        <f t="shared" si="7"/>
        <v>-----</v>
      </c>
      <c r="AX20" s="126" t="str">
        <f t="shared" si="7"/>
        <v>-----</v>
      </c>
      <c r="AY20" s="126" t="str">
        <f t="shared" si="5"/>
        <v>-----</v>
      </c>
    </row>
    <row r="21" spans="1:51">
      <c r="A21" s="13" t="s">
        <v>229</v>
      </c>
      <c r="B21" s="4"/>
      <c r="C21" s="148" t="s">
        <v>166</v>
      </c>
      <c r="D21" s="119" t="str">
        <f t="shared" ref="D21:AC21" si="8">C21</f>
        <v>-----</v>
      </c>
      <c r="E21" s="119" t="str">
        <f t="shared" si="8"/>
        <v>-----</v>
      </c>
      <c r="F21" s="119" t="str">
        <f t="shared" si="8"/>
        <v>-----</v>
      </c>
      <c r="G21" s="119" t="str">
        <f t="shared" si="8"/>
        <v>-----</v>
      </c>
      <c r="H21" s="119" t="str">
        <f t="shared" si="8"/>
        <v>-----</v>
      </c>
      <c r="I21" s="119" t="str">
        <f t="shared" si="8"/>
        <v>-----</v>
      </c>
      <c r="J21" s="119" t="str">
        <f t="shared" si="8"/>
        <v>-----</v>
      </c>
      <c r="K21" s="119" t="str">
        <f t="shared" si="8"/>
        <v>-----</v>
      </c>
      <c r="L21" s="119" t="str">
        <f t="shared" si="8"/>
        <v>-----</v>
      </c>
      <c r="M21" s="119" t="str">
        <f t="shared" si="8"/>
        <v>-----</v>
      </c>
      <c r="N21" s="119" t="str">
        <f t="shared" si="8"/>
        <v>-----</v>
      </c>
      <c r="O21" s="119" t="str">
        <f t="shared" si="8"/>
        <v>-----</v>
      </c>
      <c r="P21" s="119" t="str">
        <f t="shared" si="8"/>
        <v>-----</v>
      </c>
      <c r="Q21" s="119" t="str">
        <f t="shared" si="8"/>
        <v>-----</v>
      </c>
      <c r="R21" s="119" t="str">
        <f t="shared" si="8"/>
        <v>-----</v>
      </c>
      <c r="S21" s="119" t="str">
        <f t="shared" si="8"/>
        <v>-----</v>
      </c>
      <c r="T21" s="119" t="str">
        <f t="shared" si="8"/>
        <v>-----</v>
      </c>
      <c r="U21" s="119" t="str">
        <f t="shared" si="8"/>
        <v>-----</v>
      </c>
      <c r="V21" s="119" t="str">
        <f t="shared" si="8"/>
        <v>-----</v>
      </c>
      <c r="W21" s="119" t="str">
        <f t="shared" si="8"/>
        <v>-----</v>
      </c>
      <c r="X21" s="119" t="str">
        <f t="shared" si="8"/>
        <v>-----</v>
      </c>
      <c r="Y21" s="119" t="str">
        <f t="shared" si="8"/>
        <v>-----</v>
      </c>
      <c r="Z21" s="119" t="str">
        <f t="shared" si="8"/>
        <v>-----</v>
      </c>
      <c r="AA21" s="119" t="str">
        <f t="shared" si="8"/>
        <v>-----</v>
      </c>
      <c r="AB21" s="119" t="str">
        <f t="shared" si="8"/>
        <v>-----</v>
      </c>
      <c r="AC21" s="126" t="str">
        <f t="shared" si="8"/>
        <v>-----</v>
      </c>
      <c r="AD21" s="126" t="str">
        <f t="shared" ref="AD21:AX21" si="9">AC21</f>
        <v>-----</v>
      </c>
      <c r="AE21" s="126" t="str">
        <f t="shared" si="9"/>
        <v>-----</v>
      </c>
      <c r="AF21" s="126" t="str">
        <f t="shared" si="9"/>
        <v>-----</v>
      </c>
      <c r="AG21" s="126" t="str">
        <f t="shared" si="9"/>
        <v>-----</v>
      </c>
      <c r="AH21" s="126" t="str">
        <f t="shared" si="9"/>
        <v>-----</v>
      </c>
      <c r="AI21" s="126" t="str">
        <f t="shared" si="9"/>
        <v>-----</v>
      </c>
      <c r="AJ21" s="126" t="str">
        <f t="shared" si="9"/>
        <v>-----</v>
      </c>
      <c r="AK21" s="126" t="str">
        <f t="shared" si="9"/>
        <v>-----</v>
      </c>
      <c r="AL21" s="126" t="str">
        <f t="shared" si="9"/>
        <v>-----</v>
      </c>
      <c r="AM21" s="126" t="str">
        <f t="shared" si="9"/>
        <v>-----</v>
      </c>
      <c r="AN21" s="126" t="str">
        <f t="shared" si="9"/>
        <v>-----</v>
      </c>
      <c r="AO21" s="126" t="str">
        <f t="shared" si="9"/>
        <v>-----</v>
      </c>
      <c r="AP21" s="126" t="str">
        <f t="shared" si="9"/>
        <v>-----</v>
      </c>
      <c r="AQ21" s="126" t="str">
        <f t="shared" si="9"/>
        <v>-----</v>
      </c>
      <c r="AR21" s="126" t="str">
        <f t="shared" si="9"/>
        <v>-----</v>
      </c>
      <c r="AS21" s="126" t="str">
        <f t="shared" si="9"/>
        <v>-----</v>
      </c>
      <c r="AT21" s="126" t="str">
        <f t="shared" si="9"/>
        <v>-----</v>
      </c>
      <c r="AU21" s="126" t="str">
        <f t="shared" si="9"/>
        <v>-----</v>
      </c>
      <c r="AV21" s="126" t="str">
        <f t="shared" si="9"/>
        <v>-----</v>
      </c>
      <c r="AW21" s="126" t="str">
        <f t="shared" si="9"/>
        <v>-----</v>
      </c>
      <c r="AX21" s="126" t="str">
        <f t="shared" si="9"/>
        <v>-----</v>
      </c>
      <c r="AY21" s="126" t="str">
        <f t="shared" si="5"/>
        <v>-----</v>
      </c>
    </row>
    <row r="22" spans="1:51">
      <c r="A22" s="13" t="s">
        <v>229</v>
      </c>
      <c r="B22" s="4"/>
      <c r="C22" s="148" t="s">
        <v>166</v>
      </c>
      <c r="D22" s="119" t="str">
        <f t="shared" ref="D22:AC22" si="10">C22</f>
        <v>-----</v>
      </c>
      <c r="E22" s="119" t="str">
        <f t="shared" si="10"/>
        <v>-----</v>
      </c>
      <c r="F22" s="119" t="str">
        <f t="shared" si="10"/>
        <v>-----</v>
      </c>
      <c r="G22" s="119" t="str">
        <f t="shared" si="10"/>
        <v>-----</v>
      </c>
      <c r="H22" s="119" t="str">
        <f t="shared" si="10"/>
        <v>-----</v>
      </c>
      <c r="I22" s="119" t="str">
        <f t="shared" si="10"/>
        <v>-----</v>
      </c>
      <c r="J22" s="119" t="str">
        <f t="shared" si="10"/>
        <v>-----</v>
      </c>
      <c r="K22" s="119" t="str">
        <f t="shared" si="10"/>
        <v>-----</v>
      </c>
      <c r="L22" s="119" t="str">
        <f t="shared" si="10"/>
        <v>-----</v>
      </c>
      <c r="M22" s="119" t="str">
        <f t="shared" si="10"/>
        <v>-----</v>
      </c>
      <c r="N22" s="119" t="str">
        <f t="shared" si="10"/>
        <v>-----</v>
      </c>
      <c r="O22" s="119" t="str">
        <f t="shared" si="10"/>
        <v>-----</v>
      </c>
      <c r="P22" s="119" t="str">
        <f t="shared" si="10"/>
        <v>-----</v>
      </c>
      <c r="Q22" s="119" t="str">
        <f t="shared" si="10"/>
        <v>-----</v>
      </c>
      <c r="R22" s="119" t="str">
        <f t="shared" si="10"/>
        <v>-----</v>
      </c>
      <c r="S22" s="119" t="str">
        <f t="shared" si="10"/>
        <v>-----</v>
      </c>
      <c r="T22" s="119" t="str">
        <f t="shared" si="10"/>
        <v>-----</v>
      </c>
      <c r="U22" s="119" t="str">
        <f t="shared" si="10"/>
        <v>-----</v>
      </c>
      <c r="V22" s="119" t="str">
        <f t="shared" si="10"/>
        <v>-----</v>
      </c>
      <c r="W22" s="119" t="str">
        <f t="shared" si="10"/>
        <v>-----</v>
      </c>
      <c r="X22" s="119" t="str">
        <f t="shared" si="10"/>
        <v>-----</v>
      </c>
      <c r="Y22" s="119" t="str">
        <f t="shared" si="10"/>
        <v>-----</v>
      </c>
      <c r="Z22" s="119" t="str">
        <f t="shared" si="10"/>
        <v>-----</v>
      </c>
      <c r="AA22" s="119" t="str">
        <f t="shared" si="10"/>
        <v>-----</v>
      </c>
      <c r="AB22" s="119" t="str">
        <f t="shared" si="10"/>
        <v>-----</v>
      </c>
      <c r="AC22" s="126" t="str">
        <f t="shared" si="10"/>
        <v>-----</v>
      </c>
      <c r="AD22" s="126" t="str">
        <f t="shared" ref="AD22:AX22" si="11">AC22</f>
        <v>-----</v>
      </c>
      <c r="AE22" s="126" t="str">
        <f t="shared" si="11"/>
        <v>-----</v>
      </c>
      <c r="AF22" s="126" t="str">
        <f t="shared" si="11"/>
        <v>-----</v>
      </c>
      <c r="AG22" s="126" t="str">
        <f t="shared" si="11"/>
        <v>-----</v>
      </c>
      <c r="AH22" s="126" t="str">
        <f t="shared" si="11"/>
        <v>-----</v>
      </c>
      <c r="AI22" s="126" t="str">
        <f t="shared" si="11"/>
        <v>-----</v>
      </c>
      <c r="AJ22" s="126" t="str">
        <f t="shared" si="11"/>
        <v>-----</v>
      </c>
      <c r="AK22" s="126" t="str">
        <f t="shared" si="11"/>
        <v>-----</v>
      </c>
      <c r="AL22" s="126" t="str">
        <f t="shared" si="11"/>
        <v>-----</v>
      </c>
      <c r="AM22" s="126" t="str">
        <f t="shared" si="11"/>
        <v>-----</v>
      </c>
      <c r="AN22" s="126" t="str">
        <f t="shared" si="11"/>
        <v>-----</v>
      </c>
      <c r="AO22" s="126" t="str">
        <f t="shared" si="11"/>
        <v>-----</v>
      </c>
      <c r="AP22" s="126" t="str">
        <f t="shared" si="11"/>
        <v>-----</v>
      </c>
      <c r="AQ22" s="126" t="str">
        <f t="shared" si="11"/>
        <v>-----</v>
      </c>
      <c r="AR22" s="126" t="str">
        <f t="shared" si="11"/>
        <v>-----</v>
      </c>
      <c r="AS22" s="126" t="str">
        <f t="shared" si="11"/>
        <v>-----</v>
      </c>
      <c r="AT22" s="126" t="str">
        <f t="shared" si="11"/>
        <v>-----</v>
      </c>
      <c r="AU22" s="126" t="str">
        <f t="shared" si="11"/>
        <v>-----</v>
      </c>
      <c r="AV22" s="126" t="str">
        <f t="shared" si="11"/>
        <v>-----</v>
      </c>
      <c r="AW22" s="126" t="str">
        <f t="shared" si="11"/>
        <v>-----</v>
      </c>
      <c r="AX22" s="126" t="str">
        <f t="shared" si="11"/>
        <v>-----</v>
      </c>
      <c r="AY22" s="126" t="str">
        <f t="shared" si="5"/>
        <v>-----</v>
      </c>
    </row>
    <row r="23" spans="1:51">
      <c r="A23" s="13" t="s">
        <v>229</v>
      </c>
      <c r="B23" s="4"/>
      <c r="C23" s="148" t="s">
        <v>166</v>
      </c>
      <c r="D23" s="119" t="str">
        <f t="shared" ref="D23:AC23" si="12">C23</f>
        <v>-----</v>
      </c>
      <c r="E23" s="119" t="str">
        <f t="shared" si="12"/>
        <v>-----</v>
      </c>
      <c r="F23" s="119" t="str">
        <f t="shared" si="12"/>
        <v>-----</v>
      </c>
      <c r="G23" s="119" t="str">
        <f t="shared" si="12"/>
        <v>-----</v>
      </c>
      <c r="H23" s="119" t="str">
        <f t="shared" si="12"/>
        <v>-----</v>
      </c>
      <c r="I23" s="119" t="str">
        <f t="shared" si="12"/>
        <v>-----</v>
      </c>
      <c r="J23" s="119" t="str">
        <f t="shared" si="12"/>
        <v>-----</v>
      </c>
      <c r="K23" s="119" t="str">
        <f t="shared" si="12"/>
        <v>-----</v>
      </c>
      <c r="L23" s="119" t="str">
        <f t="shared" si="12"/>
        <v>-----</v>
      </c>
      <c r="M23" s="119" t="str">
        <f t="shared" si="12"/>
        <v>-----</v>
      </c>
      <c r="N23" s="119" t="str">
        <f t="shared" si="12"/>
        <v>-----</v>
      </c>
      <c r="O23" s="119" t="str">
        <f t="shared" si="12"/>
        <v>-----</v>
      </c>
      <c r="P23" s="119" t="str">
        <f t="shared" si="12"/>
        <v>-----</v>
      </c>
      <c r="Q23" s="119" t="str">
        <f t="shared" si="12"/>
        <v>-----</v>
      </c>
      <c r="R23" s="119" t="str">
        <f t="shared" si="12"/>
        <v>-----</v>
      </c>
      <c r="S23" s="119" t="str">
        <f t="shared" si="12"/>
        <v>-----</v>
      </c>
      <c r="T23" s="119" t="str">
        <f t="shared" si="12"/>
        <v>-----</v>
      </c>
      <c r="U23" s="119" t="str">
        <f t="shared" si="12"/>
        <v>-----</v>
      </c>
      <c r="V23" s="119" t="str">
        <f t="shared" si="12"/>
        <v>-----</v>
      </c>
      <c r="W23" s="119" t="str">
        <f t="shared" si="12"/>
        <v>-----</v>
      </c>
      <c r="X23" s="119" t="str">
        <f t="shared" si="12"/>
        <v>-----</v>
      </c>
      <c r="Y23" s="119" t="str">
        <f t="shared" si="12"/>
        <v>-----</v>
      </c>
      <c r="Z23" s="119" t="str">
        <f t="shared" si="12"/>
        <v>-----</v>
      </c>
      <c r="AA23" s="119" t="str">
        <f t="shared" si="12"/>
        <v>-----</v>
      </c>
      <c r="AB23" s="119" t="str">
        <f t="shared" si="12"/>
        <v>-----</v>
      </c>
      <c r="AC23" s="126" t="str">
        <f t="shared" si="12"/>
        <v>-----</v>
      </c>
      <c r="AD23" s="126" t="str">
        <f t="shared" ref="AD23:AX23" si="13">AC23</f>
        <v>-----</v>
      </c>
      <c r="AE23" s="126" t="str">
        <f t="shared" si="13"/>
        <v>-----</v>
      </c>
      <c r="AF23" s="126" t="str">
        <f t="shared" si="13"/>
        <v>-----</v>
      </c>
      <c r="AG23" s="126" t="str">
        <f t="shared" si="13"/>
        <v>-----</v>
      </c>
      <c r="AH23" s="126" t="str">
        <f t="shared" si="13"/>
        <v>-----</v>
      </c>
      <c r="AI23" s="126" t="str">
        <f t="shared" si="13"/>
        <v>-----</v>
      </c>
      <c r="AJ23" s="126" t="str">
        <f t="shared" si="13"/>
        <v>-----</v>
      </c>
      <c r="AK23" s="126" t="str">
        <f t="shared" si="13"/>
        <v>-----</v>
      </c>
      <c r="AL23" s="126" t="str">
        <f t="shared" si="13"/>
        <v>-----</v>
      </c>
      <c r="AM23" s="126" t="str">
        <f t="shared" si="13"/>
        <v>-----</v>
      </c>
      <c r="AN23" s="126" t="str">
        <f t="shared" si="13"/>
        <v>-----</v>
      </c>
      <c r="AO23" s="126" t="str">
        <f t="shared" si="13"/>
        <v>-----</v>
      </c>
      <c r="AP23" s="126" t="str">
        <f t="shared" si="13"/>
        <v>-----</v>
      </c>
      <c r="AQ23" s="126" t="str">
        <f t="shared" si="13"/>
        <v>-----</v>
      </c>
      <c r="AR23" s="126" t="str">
        <f t="shared" si="13"/>
        <v>-----</v>
      </c>
      <c r="AS23" s="126" t="str">
        <f t="shared" si="13"/>
        <v>-----</v>
      </c>
      <c r="AT23" s="126" t="str">
        <f t="shared" si="13"/>
        <v>-----</v>
      </c>
      <c r="AU23" s="126" t="str">
        <f t="shared" si="13"/>
        <v>-----</v>
      </c>
      <c r="AV23" s="126" t="str">
        <f t="shared" si="13"/>
        <v>-----</v>
      </c>
      <c r="AW23" s="126" t="str">
        <f t="shared" si="13"/>
        <v>-----</v>
      </c>
      <c r="AX23" s="126" t="str">
        <f t="shared" si="13"/>
        <v>-----</v>
      </c>
      <c r="AY23" s="126" t="str">
        <f t="shared" si="5"/>
        <v>-----</v>
      </c>
    </row>
    <row r="24" spans="1:51">
      <c r="A24" s="13" t="s">
        <v>229</v>
      </c>
      <c r="B24" s="4"/>
      <c r="C24" s="148" t="s">
        <v>166</v>
      </c>
      <c r="D24" s="119" t="str">
        <f t="shared" ref="D24:AC24" si="14">C24</f>
        <v>-----</v>
      </c>
      <c r="E24" s="119" t="str">
        <f t="shared" si="14"/>
        <v>-----</v>
      </c>
      <c r="F24" s="119" t="str">
        <f t="shared" si="14"/>
        <v>-----</v>
      </c>
      <c r="G24" s="119" t="str">
        <f t="shared" si="14"/>
        <v>-----</v>
      </c>
      <c r="H24" s="119" t="str">
        <f t="shared" si="14"/>
        <v>-----</v>
      </c>
      <c r="I24" s="119" t="str">
        <f t="shared" si="14"/>
        <v>-----</v>
      </c>
      <c r="J24" s="119" t="str">
        <f t="shared" si="14"/>
        <v>-----</v>
      </c>
      <c r="K24" s="119" t="str">
        <f t="shared" si="14"/>
        <v>-----</v>
      </c>
      <c r="L24" s="119" t="str">
        <f t="shared" si="14"/>
        <v>-----</v>
      </c>
      <c r="M24" s="119" t="str">
        <f t="shared" si="14"/>
        <v>-----</v>
      </c>
      <c r="N24" s="119" t="str">
        <f t="shared" si="14"/>
        <v>-----</v>
      </c>
      <c r="O24" s="119" t="str">
        <f t="shared" si="14"/>
        <v>-----</v>
      </c>
      <c r="P24" s="119" t="str">
        <f t="shared" si="14"/>
        <v>-----</v>
      </c>
      <c r="Q24" s="119" t="str">
        <f t="shared" si="14"/>
        <v>-----</v>
      </c>
      <c r="R24" s="119" t="str">
        <f t="shared" si="14"/>
        <v>-----</v>
      </c>
      <c r="S24" s="119" t="str">
        <f t="shared" si="14"/>
        <v>-----</v>
      </c>
      <c r="T24" s="119" t="str">
        <f t="shared" si="14"/>
        <v>-----</v>
      </c>
      <c r="U24" s="119" t="str">
        <f t="shared" si="14"/>
        <v>-----</v>
      </c>
      <c r="V24" s="119" t="str">
        <f t="shared" si="14"/>
        <v>-----</v>
      </c>
      <c r="W24" s="119" t="str">
        <f t="shared" si="14"/>
        <v>-----</v>
      </c>
      <c r="X24" s="119" t="str">
        <f t="shared" si="14"/>
        <v>-----</v>
      </c>
      <c r="Y24" s="119" t="str">
        <f t="shared" si="14"/>
        <v>-----</v>
      </c>
      <c r="Z24" s="119" t="str">
        <f t="shared" si="14"/>
        <v>-----</v>
      </c>
      <c r="AA24" s="119" t="str">
        <f t="shared" si="14"/>
        <v>-----</v>
      </c>
      <c r="AB24" s="119" t="str">
        <f t="shared" si="14"/>
        <v>-----</v>
      </c>
      <c r="AC24" s="126" t="str">
        <f t="shared" si="14"/>
        <v>-----</v>
      </c>
      <c r="AD24" s="126" t="str">
        <f t="shared" ref="AD24:AX24" si="15">AC24</f>
        <v>-----</v>
      </c>
      <c r="AE24" s="126" t="str">
        <f t="shared" si="15"/>
        <v>-----</v>
      </c>
      <c r="AF24" s="126" t="str">
        <f t="shared" si="15"/>
        <v>-----</v>
      </c>
      <c r="AG24" s="126" t="str">
        <f t="shared" si="15"/>
        <v>-----</v>
      </c>
      <c r="AH24" s="126" t="str">
        <f t="shared" si="15"/>
        <v>-----</v>
      </c>
      <c r="AI24" s="126" t="str">
        <f t="shared" si="15"/>
        <v>-----</v>
      </c>
      <c r="AJ24" s="126" t="str">
        <f t="shared" si="15"/>
        <v>-----</v>
      </c>
      <c r="AK24" s="126" t="str">
        <f t="shared" si="15"/>
        <v>-----</v>
      </c>
      <c r="AL24" s="126" t="str">
        <f t="shared" si="15"/>
        <v>-----</v>
      </c>
      <c r="AM24" s="126" t="str">
        <f t="shared" si="15"/>
        <v>-----</v>
      </c>
      <c r="AN24" s="126" t="str">
        <f t="shared" si="15"/>
        <v>-----</v>
      </c>
      <c r="AO24" s="126" t="str">
        <f t="shared" si="15"/>
        <v>-----</v>
      </c>
      <c r="AP24" s="126" t="str">
        <f t="shared" si="15"/>
        <v>-----</v>
      </c>
      <c r="AQ24" s="126" t="str">
        <f t="shared" si="15"/>
        <v>-----</v>
      </c>
      <c r="AR24" s="126" t="str">
        <f t="shared" si="15"/>
        <v>-----</v>
      </c>
      <c r="AS24" s="126" t="str">
        <f t="shared" si="15"/>
        <v>-----</v>
      </c>
      <c r="AT24" s="126" t="str">
        <f t="shared" si="15"/>
        <v>-----</v>
      </c>
      <c r="AU24" s="126" t="str">
        <f t="shared" si="15"/>
        <v>-----</v>
      </c>
      <c r="AV24" s="126" t="str">
        <f t="shared" si="15"/>
        <v>-----</v>
      </c>
      <c r="AW24" s="126" t="str">
        <f t="shared" si="15"/>
        <v>-----</v>
      </c>
      <c r="AX24" s="126" t="str">
        <f t="shared" si="15"/>
        <v>-----</v>
      </c>
      <c r="AY24" s="126" t="str">
        <f t="shared" si="5"/>
        <v>-----</v>
      </c>
    </row>
    <row r="25" spans="1:51">
      <c r="A25" s="13" t="s">
        <v>229</v>
      </c>
      <c r="B25" s="4"/>
      <c r="C25" s="148" t="s">
        <v>166</v>
      </c>
      <c r="D25" s="119" t="str">
        <f t="shared" ref="D25:AC25" si="16">C25</f>
        <v>-----</v>
      </c>
      <c r="E25" s="119" t="str">
        <f t="shared" si="16"/>
        <v>-----</v>
      </c>
      <c r="F25" s="119" t="str">
        <f t="shared" si="16"/>
        <v>-----</v>
      </c>
      <c r="G25" s="119" t="str">
        <f t="shared" si="16"/>
        <v>-----</v>
      </c>
      <c r="H25" s="119" t="str">
        <f t="shared" si="16"/>
        <v>-----</v>
      </c>
      <c r="I25" s="119" t="str">
        <f t="shared" si="16"/>
        <v>-----</v>
      </c>
      <c r="J25" s="119" t="str">
        <f t="shared" si="16"/>
        <v>-----</v>
      </c>
      <c r="K25" s="119" t="str">
        <f t="shared" si="16"/>
        <v>-----</v>
      </c>
      <c r="L25" s="119" t="str">
        <f t="shared" si="16"/>
        <v>-----</v>
      </c>
      <c r="M25" s="119" t="str">
        <f t="shared" si="16"/>
        <v>-----</v>
      </c>
      <c r="N25" s="119" t="str">
        <f t="shared" si="16"/>
        <v>-----</v>
      </c>
      <c r="O25" s="119" t="str">
        <f t="shared" si="16"/>
        <v>-----</v>
      </c>
      <c r="P25" s="119" t="str">
        <f t="shared" si="16"/>
        <v>-----</v>
      </c>
      <c r="Q25" s="119" t="str">
        <f t="shared" si="16"/>
        <v>-----</v>
      </c>
      <c r="R25" s="119" t="str">
        <f t="shared" si="16"/>
        <v>-----</v>
      </c>
      <c r="S25" s="119" t="str">
        <f t="shared" si="16"/>
        <v>-----</v>
      </c>
      <c r="T25" s="119" t="str">
        <f t="shared" si="16"/>
        <v>-----</v>
      </c>
      <c r="U25" s="119" t="str">
        <f t="shared" si="16"/>
        <v>-----</v>
      </c>
      <c r="V25" s="119" t="str">
        <f t="shared" si="16"/>
        <v>-----</v>
      </c>
      <c r="W25" s="119" t="str">
        <f t="shared" si="16"/>
        <v>-----</v>
      </c>
      <c r="X25" s="119" t="str">
        <f t="shared" si="16"/>
        <v>-----</v>
      </c>
      <c r="Y25" s="119" t="str">
        <f t="shared" si="16"/>
        <v>-----</v>
      </c>
      <c r="Z25" s="119" t="str">
        <f t="shared" si="16"/>
        <v>-----</v>
      </c>
      <c r="AA25" s="119" t="str">
        <f t="shared" si="16"/>
        <v>-----</v>
      </c>
      <c r="AB25" s="119" t="str">
        <f t="shared" si="16"/>
        <v>-----</v>
      </c>
      <c r="AC25" s="126" t="str">
        <f t="shared" si="16"/>
        <v>-----</v>
      </c>
      <c r="AD25" s="126" t="str">
        <f t="shared" ref="AD25:AX25" si="17">AC25</f>
        <v>-----</v>
      </c>
      <c r="AE25" s="126" t="str">
        <f t="shared" si="17"/>
        <v>-----</v>
      </c>
      <c r="AF25" s="126" t="str">
        <f t="shared" si="17"/>
        <v>-----</v>
      </c>
      <c r="AG25" s="126" t="str">
        <f t="shared" si="17"/>
        <v>-----</v>
      </c>
      <c r="AH25" s="126" t="str">
        <f t="shared" si="17"/>
        <v>-----</v>
      </c>
      <c r="AI25" s="126" t="str">
        <f t="shared" si="17"/>
        <v>-----</v>
      </c>
      <c r="AJ25" s="126" t="str">
        <f t="shared" si="17"/>
        <v>-----</v>
      </c>
      <c r="AK25" s="126" t="str">
        <f t="shared" si="17"/>
        <v>-----</v>
      </c>
      <c r="AL25" s="126" t="str">
        <f t="shared" si="17"/>
        <v>-----</v>
      </c>
      <c r="AM25" s="126" t="str">
        <f t="shared" si="17"/>
        <v>-----</v>
      </c>
      <c r="AN25" s="126" t="str">
        <f t="shared" si="17"/>
        <v>-----</v>
      </c>
      <c r="AO25" s="126" t="str">
        <f t="shared" si="17"/>
        <v>-----</v>
      </c>
      <c r="AP25" s="126" t="str">
        <f t="shared" si="17"/>
        <v>-----</v>
      </c>
      <c r="AQ25" s="126" t="str">
        <f t="shared" si="17"/>
        <v>-----</v>
      </c>
      <c r="AR25" s="126" t="str">
        <f t="shared" si="17"/>
        <v>-----</v>
      </c>
      <c r="AS25" s="126" t="str">
        <f t="shared" si="17"/>
        <v>-----</v>
      </c>
      <c r="AT25" s="126" t="str">
        <f t="shared" si="17"/>
        <v>-----</v>
      </c>
      <c r="AU25" s="126" t="str">
        <f t="shared" si="17"/>
        <v>-----</v>
      </c>
      <c r="AV25" s="126" t="str">
        <f t="shared" si="17"/>
        <v>-----</v>
      </c>
      <c r="AW25" s="126" t="str">
        <f t="shared" si="17"/>
        <v>-----</v>
      </c>
      <c r="AX25" s="126" t="str">
        <f t="shared" si="17"/>
        <v>-----</v>
      </c>
      <c r="AY25" s="126" t="str">
        <f t="shared" si="5"/>
        <v>-----</v>
      </c>
    </row>
    <row r="26" spans="1:51">
      <c r="A26" s="13" t="s">
        <v>229</v>
      </c>
      <c r="B26" s="4"/>
      <c r="C26" s="148" t="s">
        <v>166</v>
      </c>
      <c r="D26" s="119" t="str">
        <f t="shared" ref="D26:AC26" si="18">C26</f>
        <v>-----</v>
      </c>
      <c r="E26" s="119" t="str">
        <f t="shared" si="18"/>
        <v>-----</v>
      </c>
      <c r="F26" s="119" t="str">
        <f t="shared" si="18"/>
        <v>-----</v>
      </c>
      <c r="G26" s="119" t="str">
        <f t="shared" si="18"/>
        <v>-----</v>
      </c>
      <c r="H26" s="119" t="str">
        <f t="shared" si="18"/>
        <v>-----</v>
      </c>
      <c r="I26" s="119" t="str">
        <f t="shared" si="18"/>
        <v>-----</v>
      </c>
      <c r="J26" s="119" t="str">
        <f t="shared" si="18"/>
        <v>-----</v>
      </c>
      <c r="K26" s="119" t="str">
        <f t="shared" si="18"/>
        <v>-----</v>
      </c>
      <c r="L26" s="119" t="str">
        <f t="shared" si="18"/>
        <v>-----</v>
      </c>
      <c r="M26" s="119" t="str">
        <f t="shared" si="18"/>
        <v>-----</v>
      </c>
      <c r="N26" s="119" t="str">
        <f t="shared" si="18"/>
        <v>-----</v>
      </c>
      <c r="O26" s="119" t="str">
        <f t="shared" si="18"/>
        <v>-----</v>
      </c>
      <c r="P26" s="119" t="str">
        <f t="shared" si="18"/>
        <v>-----</v>
      </c>
      <c r="Q26" s="119" t="str">
        <f t="shared" si="18"/>
        <v>-----</v>
      </c>
      <c r="R26" s="119" t="str">
        <f t="shared" si="18"/>
        <v>-----</v>
      </c>
      <c r="S26" s="119" t="str">
        <f t="shared" si="18"/>
        <v>-----</v>
      </c>
      <c r="T26" s="119" t="str">
        <f t="shared" si="18"/>
        <v>-----</v>
      </c>
      <c r="U26" s="119" t="str">
        <f t="shared" si="18"/>
        <v>-----</v>
      </c>
      <c r="V26" s="119" t="str">
        <f t="shared" si="18"/>
        <v>-----</v>
      </c>
      <c r="W26" s="119" t="str">
        <f t="shared" si="18"/>
        <v>-----</v>
      </c>
      <c r="X26" s="119" t="str">
        <f t="shared" si="18"/>
        <v>-----</v>
      </c>
      <c r="Y26" s="119" t="str">
        <f t="shared" si="18"/>
        <v>-----</v>
      </c>
      <c r="Z26" s="119" t="str">
        <f t="shared" si="18"/>
        <v>-----</v>
      </c>
      <c r="AA26" s="119" t="str">
        <f t="shared" si="18"/>
        <v>-----</v>
      </c>
      <c r="AB26" s="119" t="str">
        <f t="shared" si="18"/>
        <v>-----</v>
      </c>
      <c r="AC26" s="126" t="str">
        <f t="shared" si="18"/>
        <v>-----</v>
      </c>
      <c r="AD26" s="126" t="str">
        <f t="shared" ref="AD26:AX26" si="19">AC26</f>
        <v>-----</v>
      </c>
      <c r="AE26" s="126" t="str">
        <f t="shared" si="19"/>
        <v>-----</v>
      </c>
      <c r="AF26" s="126" t="str">
        <f t="shared" si="19"/>
        <v>-----</v>
      </c>
      <c r="AG26" s="126" t="str">
        <f t="shared" si="19"/>
        <v>-----</v>
      </c>
      <c r="AH26" s="126" t="str">
        <f t="shared" si="19"/>
        <v>-----</v>
      </c>
      <c r="AI26" s="126" t="str">
        <f t="shared" si="19"/>
        <v>-----</v>
      </c>
      <c r="AJ26" s="126" t="str">
        <f t="shared" si="19"/>
        <v>-----</v>
      </c>
      <c r="AK26" s="126" t="str">
        <f t="shared" si="19"/>
        <v>-----</v>
      </c>
      <c r="AL26" s="126" t="str">
        <f t="shared" si="19"/>
        <v>-----</v>
      </c>
      <c r="AM26" s="126" t="str">
        <f t="shared" si="19"/>
        <v>-----</v>
      </c>
      <c r="AN26" s="126" t="str">
        <f t="shared" si="19"/>
        <v>-----</v>
      </c>
      <c r="AO26" s="126" t="str">
        <f t="shared" si="19"/>
        <v>-----</v>
      </c>
      <c r="AP26" s="126" t="str">
        <f t="shared" si="19"/>
        <v>-----</v>
      </c>
      <c r="AQ26" s="126" t="str">
        <f t="shared" si="19"/>
        <v>-----</v>
      </c>
      <c r="AR26" s="126" t="str">
        <f t="shared" si="19"/>
        <v>-----</v>
      </c>
      <c r="AS26" s="126" t="str">
        <f t="shared" si="19"/>
        <v>-----</v>
      </c>
      <c r="AT26" s="126" t="str">
        <f t="shared" si="19"/>
        <v>-----</v>
      </c>
      <c r="AU26" s="126" t="str">
        <f t="shared" si="19"/>
        <v>-----</v>
      </c>
      <c r="AV26" s="126" t="str">
        <f t="shared" si="19"/>
        <v>-----</v>
      </c>
      <c r="AW26" s="126" t="str">
        <f t="shared" si="19"/>
        <v>-----</v>
      </c>
      <c r="AX26" s="126" t="str">
        <f t="shared" si="19"/>
        <v>-----</v>
      </c>
      <c r="AY26" s="126" t="str">
        <f t="shared" si="5"/>
        <v>-----</v>
      </c>
    </row>
    <row r="27" spans="1:51">
      <c r="A27" s="13" t="s">
        <v>229</v>
      </c>
      <c r="B27" s="4"/>
      <c r="C27" s="148" t="s">
        <v>166</v>
      </c>
      <c r="D27" s="119" t="str">
        <f t="shared" ref="D27:AC27" si="20">C27</f>
        <v>-----</v>
      </c>
      <c r="E27" s="119" t="str">
        <f t="shared" si="20"/>
        <v>-----</v>
      </c>
      <c r="F27" s="119" t="str">
        <f t="shared" si="20"/>
        <v>-----</v>
      </c>
      <c r="G27" s="119" t="str">
        <f t="shared" si="20"/>
        <v>-----</v>
      </c>
      <c r="H27" s="119" t="str">
        <f t="shared" si="20"/>
        <v>-----</v>
      </c>
      <c r="I27" s="119" t="str">
        <f t="shared" si="20"/>
        <v>-----</v>
      </c>
      <c r="J27" s="119" t="str">
        <f t="shared" si="20"/>
        <v>-----</v>
      </c>
      <c r="K27" s="119" t="str">
        <f t="shared" si="20"/>
        <v>-----</v>
      </c>
      <c r="L27" s="119" t="str">
        <f t="shared" si="20"/>
        <v>-----</v>
      </c>
      <c r="M27" s="119" t="str">
        <f t="shared" si="20"/>
        <v>-----</v>
      </c>
      <c r="N27" s="119" t="str">
        <f t="shared" si="20"/>
        <v>-----</v>
      </c>
      <c r="O27" s="119" t="str">
        <f t="shared" si="20"/>
        <v>-----</v>
      </c>
      <c r="P27" s="119" t="str">
        <f t="shared" si="20"/>
        <v>-----</v>
      </c>
      <c r="Q27" s="119" t="str">
        <f t="shared" si="20"/>
        <v>-----</v>
      </c>
      <c r="R27" s="119" t="str">
        <f t="shared" si="20"/>
        <v>-----</v>
      </c>
      <c r="S27" s="119" t="str">
        <f t="shared" si="20"/>
        <v>-----</v>
      </c>
      <c r="T27" s="119" t="str">
        <f t="shared" si="20"/>
        <v>-----</v>
      </c>
      <c r="U27" s="119" t="str">
        <f t="shared" si="20"/>
        <v>-----</v>
      </c>
      <c r="V27" s="119" t="str">
        <f t="shared" si="20"/>
        <v>-----</v>
      </c>
      <c r="W27" s="119" t="str">
        <f t="shared" si="20"/>
        <v>-----</v>
      </c>
      <c r="X27" s="119" t="str">
        <f t="shared" si="20"/>
        <v>-----</v>
      </c>
      <c r="Y27" s="119" t="str">
        <f t="shared" si="20"/>
        <v>-----</v>
      </c>
      <c r="Z27" s="119" t="str">
        <f t="shared" si="20"/>
        <v>-----</v>
      </c>
      <c r="AA27" s="119" t="str">
        <f t="shared" si="20"/>
        <v>-----</v>
      </c>
      <c r="AB27" s="119" t="str">
        <f t="shared" si="20"/>
        <v>-----</v>
      </c>
      <c r="AC27" s="126" t="str">
        <f t="shared" si="20"/>
        <v>-----</v>
      </c>
      <c r="AD27" s="126" t="str">
        <f t="shared" ref="AD27:AX27" si="21">AC27</f>
        <v>-----</v>
      </c>
      <c r="AE27" s="126" t="str">
        <f t="shared" si="21"/>
        <v>-----</v>
      </c>
      <c r="AF27" s="126" t="str">
        <f t="shared" si="21"/>
        <v>-----</v>
      </c>
      <c r="AG27" s="126" t="str">
        <f t="shared" si="21"/>
        <v>-----</v>
      </c>
      <c r="AH27" s="126" t="str">
        <f t="shared" si="21"/>
        <v>-----</v>
      </c>
      <c r="AI27" s="126" t="str">
        <f t="shared" si="21"/>
        <v>-----</v>
      </c>
      <c r="AJ27" s="126" t="str">
        <f t="shared" si="21"/>
        <v>-----</v>
      </c>
      <c r="AK27" s="126" t="str">
        <f t="shared" si="21"/>
        <v>-----</v>
      </c>
      <c r="AL27" s="126" t="str">
        <f t="shared" si="21"/>
        <v>-----</v>
      </c>
      <c r="AM27" s="126" t="str">
        <f t="shared" si="21"/>
        <v>-----</v>
      </c>
      <c r="AN27" s="126" t="str">
        <f t="shared" si="21"/>
        <v>-----</v>
      </c>
      <c r="AO27" s="126" t="str">
        <f t="shared" si="21"/>
        <v>-----</v>
      </c>
      <c r="AP27" s="126" t="str">
        <f t="shared" si="21"/>
        <v>-----</v>
      </c>
      <c r="AQ27" s="126" t="str">
        <f t="shared" si="21"/>
        <v>-----</v>
      </c>
      <c r="AR27" s="126" t="str">
        <f t="shared" si="21"/>
        <v>-----</v>
      </c>
      <c r="AS27" s="126" t="str">
        <f t="shared" si="21"/>
        <v>-----</v>
      </c>
      <c r="AT27" s="126" t="str">
        <f t="shared" si="21"/>
        <v>-----</v>
      </c>
      <c r="AU27" s="126" t="str">
        <f t="shared" si="21"/>
        <v>-----</v>
      </c>
      <c r="AV27" s="126" t="str">
        <f t="shared" si="21"/>
        <v>-----</v>
      </c>
      <c r="AW27" s="126" t="str">
        <f t="shared" si="21"/>
        <v>-----</v>
      </c>
      <c r="AX27" s="126" t="str">
        <f t="shared" si="21"/>
        <v>-----</v>
      </c>
      <c r="AY27" s="126" t="str">
        <f t="shared" si="5"/>
        <v>-----</v>
      </c>
    </row>
    <row r="28" spans="1:51">
      <c r="A28" s="13" t="s">
        <v>229</v>
      </c>
      <c r="B28" s="4"/>
      <c r="C28" s="148" t="s">
        <v>166</v>
      </c>
      <c r="D28" s="119" t="str">
        <f t="shared" ref="D28:AC28" si="22">C28</f>
        <v>-----</v>
      </c>
      <c r="E28" s="119" t="str">
        <f t="shared" si="22"/>
        <v>-----</v>
      </c>
      <c r="F28" s="119" t="str">
        <f t="shared" si="22"/>
        <v>-----</v>
      </c>
      <c r="G28" s="119" t="str">
        <f t="shared" si="22"/>
        <v>-----</v>
      </c>
      <c r="H28" s="119" t="str">
        <f t="shared" si="22"/>
        <v>-----</v>
      </c>
      <c r="I28" s="119" t="str">
        <f t="shared" si="22"/>
        <v>-----</v>
      </c>
      <c r="J28" s="119" t="str">
        <f t="shared" si="22"/>
        <v>-----</v>
      </c>
      <c r="K28" s="119" t="str">
        <f t="shared" si="22"/>
        <v>-----</v>
      </c>
      <c r="L28" s="119" t="str">
        <f t="shared" si="22"/>
        <v>-----</v>
      </c>
      <c r="M28" s="119" t="str">
        <f t="shared" si="22"/>
        <v>-----</v>
      </c>
      <c r="N28" s="119" t="str">
        <f t="shared" si="22"/>
        <v>-----</v>
      </c>
      <c r="O28" s="119" t="str">
        <f t="shared" si="22"/>
        <v>-----</v>
      </c>
      <c r="P28" s="119" t="str">
        <f t="shared" si="22"/>
        <v>-----</v>
      </c>
      <c r="Q28" s="119" t="str">
        <f t="shared" si="22"/>
        <v>-----</v>
      </c>
      <c r="R28" s="119" t="str">
        <f t="shared" si="22"/>
        <v>-----</v>
      </c>
      <c r="S28" s="119" t="str">
        <f t="shared" si="22"/>
        <v>-----</v>
      </c>
      <c r="T28" s="119" t="str">
        <f t="shared" si="22"/>
        <v>-----</v>
      </c>
      <c r="U28" s="119" t="str">
        <f t="shared" si="22"/>
        <v>-----</v>
      </c>
      <c r="V28" s="119" t="str">
        <f t="shared" si="22"/>
        <v>-----</v>
      </c>
      <c r="W28" s="119" t="str">
        <f t="shared" si="22"/>
        <v>-----</v>
      </c>
      <c r="X28" s="119" t="str">
        <f t="shared" si="22"/>
        <v>-----</v>
      </c>
      <c r="Y28" s="119" t="str">
        <f t="shared" si="22"/>
        <v>-----</v>
      </c>
      <c r="Z28" s="119" t="str">
        <f t="shared" si="22"/>
        <v>-----</v>
      </c>
      <c r="AA28" s="119" t="str">
        <f t="shared" si="22"/>
        <v>-----</v>
      </c>
      <c r="AB28" s="119" t="str">
        <f t="shared" si="22"/>
        <v>-----</v>
      </c>
      <c r="AC28" s="126" t="str">
        <f t="shared" si="22"/>
        <v>-----</v>
      </c>
      <c r="AD28" s="126" t="str">
        <f t="shared" ref="AD28:AX28" si="23">AC28</f>
        <v>-----</v>
      </c>
      <c r="AE28" s="126" t="str">
        <f t="shared" si="23"/>
        <v>-----</v>
      </c>
      <c r="AF28" s="126" t="str">
        <f t="shared" si="23"/>
        <v>-----</v>
      </c>
      <c r="AG28" s="126" t="str">
        <f t="shared" si="23"/>
        <v>-----</v>
      </c>
      <c r="AH28" s="126" t="str">
        <f t="shared" si="23"/>
        <v>-----</v>
      </c>
      <c r="AI28" s="126" t="str">
        <f t="shared" si="23"/>
        <v>-----</v>
      </c>
      <c r="AJ28" s="126" t="str">
        <f t="shared" si="23"/>
        <v>-----</v>
      </c>
      <c r="AK28" s="126" t="str">
        <f t="shared" si="23"/>
        <v>-----</v>
      </c>
      <c r="AL28" s="126" t="str">
        <f t="shared" si="23"/>
        <v>-----</v>
      </c>
      <c r="AM28" s="126" t="str">
        <f t="shared" si="23"/>
        <v>-----</v>
      </c>
      <c r="AN28" s="126" t="str">
        <f t="shared" si="23"/>
        <v>-----</v>
      </c>
      <c r="AO28" s="126" t="str">
        <f t="shared" si="23"/>
        <v>-----</v>
      </c>
      <c r="AP28" s="126" t="str">
        <f t="shared" si="23"/>
        <v>-----</v>
      </c>
      <c r="AQ28" s="126" t="str">
        <f t="shared" si="23"/>
        <v>-----</v>
      </c>
      <c r="AR28" s="126" t="str">
        <f t="shared" si="23"/>
        <v>-----</v>
      </c>
      <c r="AS28" s="126" t="str">
        <f t="shared" si="23"/>
        <v>-----</v>
      </c>
      <c r="AT28" s="126" t="str">
        <f t="shared" si="23"/>
        <v>-----</v>
      </c>
      <c r="AU28" s="126" t="str">
        <f t="shared" si="23"/>
        <v>-----</v>
      </c>
      <c r="AV28" s="126" t="str">
        <f t="shared" si="23"/>
        <v>-----</v>
      </c>
      <c r="AW28" s="126" t="str">
        <f t="shared" si="23"/>
        <v>-----</v>
      </c>
      <c r="AX28" s="126" t="str">
        <f t="shared" si="23"/>
        <v>-----</v>
      </c>
      <c r="AY28" s="126" t="str">
        <f t="shared" si="5"/>
        <v>-----</v>
      </c>
    </row>
    <row r="29" spans="1:51">
      <c r="A29" s="13" t="s">
        <v>229</v>
      </c>
      <c r="B29" s="4"/>
      <c r="C29" s="148" t="s">
        <v>166</v>
      </c>
      <c r="D29" s="119" t="str">
        <f t="shared" ref="D29:AC29" si="24">C29</f>
        <v>-----</v>
      </c>
      <c r="E29" s="119" t="str">
        <f t="shared" si="24"/>
        <v>-----</v>
      </c>
      <c r="F29" s="119" t="str">
        <f t="shared" si="24"/>
        <v>-----</v>
      </c>
      <c r="G29" s="119" t="str">
        <f t="shared" si="24"/>
        <v>-----</v>
      </c>
      <c r="H29" s="119" t="str">
        <f t="shared" si="24"/>
        <v>-----</v>
      </c>
      <c r="I29" s="119" t="str">
        <f t="shared" si="24"/>
        <v>-----</v>
      </c>
      <c r="J29" s="119" t="str">
        <f t="shared" si="24"/>
        <v>-----</v>
      </c>
      <c r="K29" s="119" t="str">
        <f t="shared" si="24"/>
        <v>-----</v>
      </c>
      <c r="L29" s="119" t="str">
        <f t="shared" si="24"/>
        <v>-----</v>
      </c>
      <c r="M29" s="119" t="str">
        <f t="shared" si="24"/>
        <v>-----</v>
      </c>
      <c r="N29" s="119" t="str">
        <f t="shared" si="24"/>
        <v>-----</v>
      </c>
      <c r="O29" s="119" t="str">
        <f t="shared" si="24"/>
        <v>-----</v>
      </c>
      <c r="P29" s="119" t="str">
        <f t="shared" si="24"/>
        <v>-----</v>
      </c>
      <c r="Q29" s="119" t="str">
        <f t="shared" si="24"/>
        <v>-----</v>
      </c>
      <c r="R29" s="119" t="str">
        <f t="shared" si="24"/>
        <v>-----</v>
      </c>
      <c r="S29" s="119" t="str">
        <f t="shared" si="24"/>
        <v>-----</v>
      </c>
      <c r="T29" s="119" t="str">
        <f t="shared" si="24"/>
        <v>-----</v>
      </c>
      <c r="U29" s="119" t="str">
        <f t="shared" si="24"/>
        <v>-----</v>
      </c>
      <c r="V29" s="119" t="str">
        <f t="shared" si="24"/>
        <v>-----</v>
      </c>
      <c r="W29" s="119" t="str">
        <f t="shared" si="24"/>
        <v>-----</v>
      </c>
      <c r="X29" s="119" t="str">
        <f t="shared" si="24"/>
        <v>-----</v>
      </c>
      <c r="Y29" s="119" t="str">
        <f t="shared" si="24"/>
        <v>-----</v>
      </c>
      <c r="Z29" s="119" t="str">
        <f t="shared" si="24"/>
        <v>-----</v>
      </c>
      <c r="AA29" s="119" t="str">
        <f t="shared" si="24"/>
        <v>-----</v>
      </c>
      <c r="AB29" s="119" t="str">
        <f t="shared" si="24"/>
        <v>-----</v>
      </c>
      <c r="AC29" s="126" t="str">
        <f t="shared" si="24"/>
        <v>-----</v>
      </c>
      <c r="AD29" s="126" t="str">
        <f t="shared" ref="AD29:AX29" si="25">AC29</f>
        <v>-----</v>
      </c>
      <c r="AE29" s="126" t="str">
        <f t="shared" si="25"/>
        <v>-----</v>
      </c>
      <c r="AF29" s="126" t="str">
        <f t="shared" si="25"/>
        <v>-----</v>
      </c>
      <c r="AG29" s="126" t="str">
        <f t="shared" si="25"/>
        <v>-----</v>
      </c>
      <c r="AH29" s="126" t="str">
        <f t="shared" si="25"/>
        <v>-----</v>
      </c>
      <c r="AI29" s="126" t="str">
        <f t="shared" si="25"/>
        <v>-----</v>
      </c>
      <c r="AJ29" s="126" t="str">
        <f t="shared" si="25"/>
        <v>-----</v>
      </c>
      <c r="AK29" s="126" t="str">
        <f t="shared" si="25"/>
        <v>-----</v>
      </c>
      <c r="AL29" s="126" t="str">
        <f t="shared" si="25"/>
        <v>-----</v>
      </c>
      <c r="AM29" s="126" t="str">
        <f t="shared" si="25"/>
        <v>-----</v>
      </c>
      <c r="AN29" s="126" t="str">
        <f t="shared" si="25"/>
        <v>-----</v>
      </c>
      <c r="AO29" s="126" t="str">
        <f t="shared" si="25"/>
        <v>-----</v>
      </c>
      <c r="AP29" s="126" t="str">
        <f t="shared" si="25"/>
        <v>-----</v>
      </c>
      <c r="AQ29" s="126" t="str">
        <f t="shared" si="25"/>
        <v>-----</v>
      </c>
      <c r="AR29" s="126" t="str">
        <f t="shared" si="25"/>
        <v>-----</v>
      </c>
      <c r="AS29" s="126" t="str">
        <f t="shared" si="25"/>
        <v>-----</v>
      </c>
      <c r="AT29" s="126" t="str">
        <f t="shared" si="25"/>
        <v>-----</v>
      </c>
      <c r="AU29" s="126" t="str">
        <f t="shared" si="25"/>
        <v>-----</v>
      </c>
      <c r="AV29" s="126" t="str">
        <f t="shared" si="25"/>
        <v>-----</v>
      </c>
      <c r="AW29" s="126" t="str">
        <f t="shared" si="25"/>
        <v>-----</v>
      </c>
      <c r="AX29" s="126" t="str">
        <f t="shared" si="25"/>
        <v>-----</v>
      </c>
      <c r="AY29" s="126" t="str">
        <f t="shared" si="5"/>
        <v>-----</v>
      </c>
    </row>
    <row r="30" spans="1:51">
      <c r="A30" s="13" t="s">
        <v>229</v>
      </c>
      <c r="B30" s="4"/>
      <c r="C30" s="148" t="s">
        <v>166</v>
      </c>
      <c r="D30" s="119" t="str">
        <f t="shared" ref="D30:AC30" si="26">C30</f>
        <v>-----</v>
      </c>
      <c r="E30" s="119" t="str">
        <f t="shared" si="26"/>
        <v>-----</v>
      </c>
      <c r="F30" s="119" t="str">
        <f t="shared" si="26"/>
        <v>-----</v>
      </c>
      <c r="G30" s="119" t="str">
        <f t="shared" si="26"/>
        <v>-----</v>
      </c>
      <c r="H30" s="119" t="str">
        <f t="shared" si="26"/>
        <v>-----</v>
      </c>
      <c r="I30" s="119" t="str">
        <f t="shared" si="26"/>
        <v>-----</v>
      </c>
      <c r="J30" s="119" t="str">
        <f t="shared" si="26"/>
        <v>-----</v>
      </c>
      <c r="K30" s="119" t="str">
        <f t="shared" si="26"/>
        <v>-----</v>
      </c>
      <c r="L30" s="119" t="str">
        <f t="shared" si="26"/>
        <v>-----</v>
      </c>
      <c r="M30" s="119" t="str">
        <f t="shared" si="26"/>
        <v>-----</v>
      </c>
      <c r="N30" s="119" t="str">
        <f t="shared" si="26"/>
        <v>-----</v>
      </c>
      <c r="O30" s="119" t="str">
        <f t="shared" si="26"/>
        <v>-----</v>
      </c>
      <c r="P30" s="119" t="str">
        <f t="shared" si="26"/>
        <v>-----</v>
      </c>
      <c r="Q30" s="119" t="str">
        <f t="shared" si="26"/>
        <v>-----</v>
      </c>
      <c r="R30" s="119" t="str">
        <f t="shared" si="26"/>
        <v>-----</v>
      </c>
      <c r="S30" s="119" t="str">
        <f t="shared" si="26"/>
        <v>-----</v>
      </c>
      <c r="T30" s="119" t="str">
        <f t="shared" si="26"/>
        <v>-----</v>
      </c>
      <c r="U30" s="119" t="str">
        <f t="shared" si="26"/>
        <v>-----</v>
      </c>
      <c r="V30" s="119" t="str">
        <f t="shared" si="26"/>
        <v>-----</v>
      </c>
      <c r="W30" s="119" t="str">
        <f t="shared" si="26"/>
        <v>-----</v>
      </c>
      <c r="X30" s="119" t="str">
        <f t="shared" si="26"/>
        <v>-----</v>
      </c>
      <c r="Y30" s="119" t="str">
        <f t="shared" si="26"/>
        <v>-----</v>
      </c>
      <c r="Z30" s="119" t="str">
        <f t="shared" si="26"/>
        <v>-----</v>
      </c>
      <c r="AA30" s="119" t="str">
        <f t="shared" si="26"/>
        <v>-----</v>
      </c>
      <c r="AB30" s="119" t="str">
        <f t="shared" si="26"/>
        <v>-----</v>
      </c>
      <c r="AC30" s="126" t="str">
        <f t="shared" si="26"/>
        <v>-----</v>
      </c>
      <c r="AD30" s="126" t="str">
        <f t="shared" ref="AD30:AX30" si="27">AC30</f>
        <v>-----</v>
      </c>
      <c r="AE30" s="126" t="str">
        <f t="shared" si="27"/>
        <v>-----</v>
      </c>
      <c r="AF30" s="126" t="str">
        <f t="shared" si="27"/>
        <v>-----</v>
      </c>
      <c r="AG30" s="126" t="str">
        <f t="shared" si="27"/>
        <v>-----</v>
      </c>
      <c r="AH30" s="126" t="str">
        <f t="shared" si="27"/>
        <v>-----</v>
      </c>
      <c r="AI30" s="126" t="str">
        <f t="shared" si="27"/>
        <v>-----</v>
      </c>
      <c r="AJ30" s="126" t="str">
        <f t="shared" si="27"/>
        <v>-----</v>
      </c>
      <c r="AK30" s="126" t="str">
        <f t="shared" si="27"/>
        <v>-----</v>
      </c>
      <c r="AL30" s="126" t="str">
        <f t="shared" si="27"/>
        <v>-----</v>
      </c>
      <c r="AM30" s="126" t="str">
        <f t="shared" si="27"/>
        <v>-----</v>
      </c>
      <c r="AN30" s="126" t="str">
        <f t="shared" si="27"/>
        <v>-----</v>
      </c>
      <c r="AO30" s="126" t="str">
        <f t="shared" si="27"/>
        <v>-----</v>
      </c>
      <c r="AP30" s="126" t="str">
        <f t="shared" si="27"/>
        <v>-----</v>
      </c>
      <c r="AQ30" s="126" t="str">
        <f t="shared" si="27"/>
        <v>-----</v>
      </c>
      <c r="AR30" s="126" t="str">
        <f t="shared" si="27"/>
        <v>-----</v>
      </c>
      <c r="AS30" s="126" t="str">
        <f t="shared" si="27"/>
        <v>-----</v>
      </c>
      <c r="AT30" s="126" t="str">
        <f t="shared" si="27"/>
        <v>-----</v>
      </c>
      <c r="AU30" s="126" t="str">
        <f t="shared" si="27"/>
        <v>-----</v>
      </c>
      <c r="AV30" s="126" t="str">
        <f t="shared" si="27"/>
        <v>-----</v>
      </c>
      <c r="AW30" s="126" t="str">
        <f t="shared" si="27"/>
        <v>-----</v>
      </c>
      <c r="AX30" s="126" t="str">
        <f t="shared" si="27"/>
        <v>-----</v>
      </c>
      <c r="AY30" s="126" t="str">
        <f t="shared" si="5"/>
        <v>-----</v>
      </c>
    </row>
    <row r="31" spans="1:51" ht="16.2" thickBot="1">
      <c r="A31" s="11" t="s">
        <v>172</v>
      </c>
      <c r="B31" s="12"/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75">
        <v>0</v>
      </c>
      <c r="AB31" s="75">
        <v>0</v>
      </c>
      <c r="AC31" s="127">
        <v>0</v>
      </c>
      <c r="AD31" s="127">
        <v>0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7">
        <v>0</v>
      </c>
      <c r="AN31" s="127">
        <v>0</v>
      </c>
      <c r="AO31" s="127">
        <v>0</v>
      </c>
      <c r="AP31" s="127">
        <v>0</v>
      </c>
      <c r="AQ31" s="127">
        <v>0</v>
      </c>
      <c r="AR31" s="127">
        <v>0</v>
      </c>
      <c r="AS31" s="127">
        <v>0</v>
      </c>
      <c r="AT31" s="127">
        <v>0</v>
      </c>
      <c r="AU31" s="127">
        <v>0</v>
      </c>
      <c r="AV31" s="127">
        <v>0</v>
      </c>
      <c r="AW31" s="127">
        <v>0</v>
      </c>
      <c r="AX31" s="127">
        <v>0</v>
      </c>
      <c r="AY31" s="127">
        <v>0</v>
      </c>
    </row>
    <row r="32" spans="1:51" ht="16.2" thickTop="1">
      <c r="A32" s="52" t="s">
        <v>173</v>
      </c>
      <c r="B32" s="6"/>
      <c r="C32" s="96" t="str">
        <f t="shared" ref="C32:AY32" si="28">"BaseRateBasicPD_" &amp; TEXT(C$17,"00")</f>
        <v>BaseRateBasicPD_101</v>
      </c>
      <c r="D32" s="96" t="str">
        <f t="shared" si="28"/>
        <v>BaseRateBasicPD_102</v>
      </c>
      <c r="E32" s="96" t="str">
        <f t="shared" si="28"/>
        <v>BaseRateBasicPD_103</v>
      </c>
      <c r="F32" s="96" t="str">
        <f t="shared" si="28"/>
        <v>BaseRateBasicPD_104</v>
      </c>
      <c r="G32" s="96" t="str">
        <f t="shared" si="28"/>
        <v>BaseRateBasicPD_105</v>
      </c>
      <c r="H32" s="96" t="str">
        <f t="shared" si="28"/>
        <v>BaseRateBasicPD_106</v>
      </c>
      <c r="I32" s="96" t="str">
        <f t="shared" si="28"/>
        <v>BaseRateBasicPD_107</v>
      </c>
      <c r="J32" s="96" t="str">
        <f t="shared" si="28"/>
        <v>BaseRateBasicPD_108</v>
      </c>
      <c r="K32" s="96" t="str">
        <f t="shared" si="28"/>
        <v>BaseRateBasicPD_109</v>
      </c>
      <c r="L32" s="96" t="str">
        <f t="shared" si="28"/>
        <v>BaseRateBasicPD_110</v>
      </c>
      <c r="M32" s="96" t="str">
        <f t="shared" si="28"/>
        <v>BaseRateBasicPD_111</v>
      </c>
      <c r="N32" s="96" t="str">
        <f t="shared" si="28"/>
        <v>BaseRateBasicPD_112</v>
      </c>
      <c r="O32" s="96" t="str">
        <f t="shared" si="28"/>
        <v>BaseRateBasicPD_113</v>
      </c>
      <c r="P32" s="96" t="str">
        <f t="shared" si="28"/>
        <v>BaseRateBasicPD_114</v>
      </c>
      <c r="Q32" s="96" t="str">
        <f t="shared" si="28"/>
        <v>BaseRateBasicPD_115</v>
      </c>
      <c r="R32" s="96" t="str">
        <f t="shared" si="28"/>
        <v>BaseRateBasicPD_116</v>
      </c>
      <c r="S32" s="96" t="str">
        <f t="shared" si="28"/>
        <v>BaseRateBasicPD_117</v>
      </c>
      <c r="T32" s="96" t="str">
        <f t="shared" si="28"/>
        <v>BaseRateBasicPD_118</v>
      </c>
      <c r="U32" s="96" t="str">
        <f t="shared" si="28"/>
        <v>BaseRateBasicPD_119</v>
      </c>
      <c r="V32" s="96" t="str">
        <f t="shared" si="28"/>
        <v>BaseRateBasicPD_120</v>
      </c>
      <c r="W32" s="96" t="str">
        <f t="shared" si="28"/>
        <v>BaseRateBasicPD_121</v>
      </c>
      <c r="X32" s="96" t="str">
        <f t="shared" si="28"/>
        <v>BaseRateBasicPD_122</v>
      </c>
      <c r="Y32" s="96" t="str">
        <f t="shared" si="28"/>
        <v>BaseRateBasicPD_123</v>
      </c>
      <c r="Z32" s="96" t="str">
        <f t="shared" si="28"/>
        <v>BaseRateBasicPD_124</v>
      </c>
      <c r="AA32" s="96" t="str">
        <f t="shared" si="28"/>
        <v>BaseRateBasicPD_125</v>
      </c>
      <c r="AB32" s="96" t="str">
        <f t="shared" si="28"/>
        <v>BaseRateBasicPD_126</v>
      </c>
      <c r="AC32" s="128" t="str">
        <f t="shared" si="28"/>
        <v>BaseRateBasicPD_127</v>
      </c>
      <c r="AD32" s="128" t="str">
        <f t="shared" si="28"/>
        <v>BaseRateBasicPD_128</v>
      </c>
      <c r="AE32" s="128" t="str">
        <f t="shared" si="28"/>
        <v>BaseRateBasicPD_129</v>
      </c>
      <c r="AF32" s="128" t="str">
        <f t="shared" si="28"/>
        <v>BaseRateBasicPD_130</v>
      </c>
      <c r="AG32" s="128" t="str">
        <f t="shared" si="28"/>
        <v>BaseRateBasicPD_131</v>
      </c>
      <c r="AH32" s="128" t="str">
        <f t="shared" si="28"/>
        <v>BaseRateBasicPD_132</v>
      </c>
      <c r="AI32" s="128" t="str">
        <f t="shared" si="28"/>
        <v>BaseRateBasicPD_133</v>
      </c>
      <c r="AJ32" s="128" t="str">
        <f t="shared" si="28"/>
        <v>BaseRateBasicPD_134</v>
      </c>
      <c r="AK32" s="128" t="str">
        <f t="shared" si="28"/>
        <v>BaseRateBasicPD_135</v>
      </c>
      <c r="AL32" s="128" t="str">
        <f t="shared" si="28"/>
        <v>BaseRateBasicPD_136</v>
      </c>
      <c r="AM32" s="128" t="str">
        <f t="shared" si="28"/>
        <v>BaseRateBasicPD_137</v>
      </c>
      <c r="AN32" s="128" t="str">
        <f t="shared" si="28"/>
        <v>BaseRateBasicPD_138</v>
      </c>
      <c r="AO32" s="128" t="str">
        <f t="shared" si="28"/>
        <v>BaseRateBasicPD_139</v>
      </c>
      <c r="AP32" s="128" t="str">
        <f t="shared" si="28"/>
        <v>BaseRateBasicPD_140</v>
      </c>
      <c r="AQ32" s="128" t="str">
        <f t="shared" si="28"/>
        <v>BaseRateBasicPD_141</v>
      </c>
      <c r="AR32" s="128" t="str">
        <f t="shared" si="28"/>
        <v>BaseRateBasicPD_142</v>
      </c>
      <c r="AS32" s="128" t="str">
        <f t="shared" si="28"/>
        <v>BaseRateBasicPD_143</v>
      </c>
      <c r="AT32" s="128" t="str">
        <f t="shared" si="28"/>
        <v>BaseRateBasicPD_144</v>
      </c>
      <c r="AU32" s="128" t="str">
        <f t="shared" si="28"/>
        <v>BaseRateBasicPD_145</v>
      </c>
      <c r="AV32" s="128" t="str">
        <f t="shared" si="28"/>
        <v>BaseRateBasicPD_146</v>
      </c>
      <c r="AW32" s="128" t="str">
        <f t="shared" si="28"/>
        <v>BaseRateBasicPD_147</v>
      </c>
      <c r="AX32" s="128" t="str">
        <f t="shared" si="28"/>
        <v>BaseRateBasicPD_148</v>
      </c>
      <c r="AY32" s="128" t="str">
        <f t="shared" si="28"/>
        <v>BaseRateBasicPD_149</v>
      </c>
    </row>
    <row r="33" spans="1:51">
      <c r="A33" s="21" t="s">
        <v>230</v>
      </c>
      <c r="B33" s="4"/>
      <c r="C33" s="124" t="str">
        <f>BaseRateBasicPD_01</f>
        <v>enter</v>
      </c>
      <c r="D33" s="124" t="str">
        <f>BaseRateBasicPD_02</f>
        <v>enter</v>
      </c>
      <c r="E33" s="124" t="str">
        <f>BaseRateBasicPD_03</f>
        <v>enter</v>
      </c>
      <c r="F33" s="124" t="str">
        <f>BaseRateBasicPD_04</f>
        <v>enter</v>
      </c>
      <c r="G33" s="124" t="str">
        <f>BaseRateBasicPD_05</f>
        <v>enter</v>
      </c>
      <c r="H33" s="124" t="str">
        <f>BaseRateBasicPD_06</f>
        <v>enter</v>
      </c>
      <c r="I33" s="124" t="str">
        <f>BaseRateBasicPD_07</f>
        <v>enter</v>
      </c>
      <c r="J33" s="124" t="str">
        <f>BaseRateBasicPD_08</f>
        <v>enter</v>
      </c>
      <c r="K33" s="124" t="str">
        <f>BaseRateBasicPD_10</f>
        <v>enter</v>
      </c>
      <c r="L33" s="124" t="str">
        <f>BaseRateBasicPD_11</f>
        <v>enter</v>
      </c>
      <c r="M33" s="124" t="str">
        <f>BaseRateBasicPD_12</f>
        <v>enter</v>
      </c>
      <c r="N33" s="124" t="str">
        <f>BaseRateBasicPD_13</f>
        <v>enter</v>
      </c>
      <c r="O33" s="124" t="str">
        <f>BaseRateBasicPD_14</f>
        <v>enter</v>
      </c>
      <c r="P33" s="124" t="str">
        <f>BaseRateBasicPD_15</f>
        <v>enter</v>
      </c>
      <c r="Q33" s="124" t="str">
        <f>BaseRateBasicPD_16</f>
        <v>enter</v>
      </c>
      <c r="R33" s="124" t="str">
        <f>BaseRateBasicPD_17</f>
        <v>enter</v>
      </c>
      <c r="S33" s="124" t="str">
        <f>BaseRateBasicPD_19</f>
        <v>enter</v>
      </c>
      <c r="T33" s="124" t="str">
        <f>BaseRateBasicPD_22</f>
        <v>enter</v>
      </c>
      <c r="U33" s="124" t="str">
        <f>BaseRateBasicPD_23</f>
        <v>enter</v>
      </c>
      <c r="V33" s="124" t="str">
        <f>BaseRateBasicPD_24</f>
        <v>enter</v>
      </c>
      <c r="W33" s="124" t="str">
        <f>BaseRateBasicPD_25</f>
        <v>enter</v>
      </c>
      <c r="X33" s="124" t="str">
        <f>BaseRateBasicPD_26</f>
        <v>enter</v>
      </c>
      <c r="Y33" s="124" t="str">
        <f>BaseRateBasicPD_27</f>
        <v>enter</v>
      </c>
      <c r="Z33" s="124" t="str">
        <f>BaseRateBasicPD_31</f>
        <v>enter</v>
      </c>
      <c r="AA33" s="124" t="str">
        <f>BaseRateBasicPD_38</f>
        <v>enter</v>
      </c>
      <c r="AB33" s="124" t="str">
        <f>BaseRateBasicPD_39</f>
        <v>enter</v>
      </c>
      <c r="AC33" s="155" t="str">
        <f>BaseRateBasicPD_40</f>
        <v>enter</v>
      </c>
      <c r="AD33" s="155" t="str">
        <f>Start!M63</f>
        <v>enter</v>
      </c>
      <c r="AE33" s="155" t="str">
        <f>Start!M64</f>
        <v>enter</v>
      </c>
      <c r="AF33" s="155" t="str">
        <f>Start!M65</f>
        <v>enter</v>
      </c>
      <c r="AG33" s="155" t="str">
        <f>Start!M66</f>
        <v>enter</v>
      </c>
      <c r="AH33" s="155" t="str">
        <f>Start!M67</f>
        <v>enter</v>
      </c>
      <c r="AI33" s="155" t="str">
        <f>Start!M68</f>
        <v>enter</v>
      </c>
      <c r="AJ33" s="155" t="str">
        <f>Start!M69</f>
        <v>enter</v>
      </c>
      <c r="AK33" s="155" t="str">
        <f>Start!M70</f>
        <v>enter</v>
      </c>
      <c r="AL33" s="155" t="str">
        <f>Start!M71</f>
        <v>enter</v>
      </c>
      <c r="AM33" s="155" t="str">
        <f>Start!M72</f>
        <v>enter</v>
      </c>
      <c r="AN33" s="155" t="str">
        <f>Start!M73</f>
        <v>enter</v>
      </c>
      <c r="AO33" s="155" t="str">
        <f>Start!M74</f>
        <v>enter</v>
      </c>
      <c r="AP33" s="155" t="str">
        <f>Start!M75</f>
        <v>enter</v>
      </c>
      <c r="AQ33" s="155" t="str">
        <f>Start!M76</f>
        <v>enter</v>
      </c>
      <c r="AR33" s="155" t="str">
        <f>Start!M77</f>
        <v>enter</v>
      </c>
      <c r="AS33" s="155" t="str">
        <f>Start!M78</f>
        <v>enter</v>
      </c>
      <c r="AT33" s="155" t="str">
        <f>Start!M79</f>
        <v>enter</v>
      </c>
      <c r="AU33" s="155" t="str">
        <f>Start!M80</f>
        <v>enter</v>
      </c>
      <c r="AV33" s="155" t="str">
        <f>Start!M81</f>
        <v>enter</v>
      </c>
      <c r="AW33" s="155" t="str">
        <f>Start!M82</f>
        <v>enter</v>
      </c>
      <c r="AX33" s="155" t="str">
        <f>Start!M83</f>
        <v>enter</v>
      </c>
      <c r="AY33" s="155" t="str">
        <f>Start!M84</f>
        <v>enter</v>
      </c>
    </row>
    <row r="34" spans="1:51">
      <c r="A34" s="3" t="s">
        <v>165</v>
      </c>
      <c r="B34" s="4"/>
      <c r="C34" s="301" t="s">
        <v>166</v>
      </c>
      <c r="D34" s="119" t="str">
        <f t="shared" ref="D34:AC34" si="29">C34</f>
        <v>-----</v>
      </c>
      <c r="E34" s="119" t="str">
        <f t="shared" si="29"/>
        <v>-----</v>
      </c>
      <c r="F34" s="119" t="str">
        <f t="shared" si="29"/>
        <v>-----</v>
      </c>
      <c r="G34" s="119" t="str">
        <f t="shared" si="29"/>
        <v>-----</v>
      </c>
      <c r="H34" s="119" t="str">
        <f t="shared" si="29"/>
        <v>-----</v>
      </c>
      <c r="I34" s="119" t="str">
        <f t="shared" si="29"/>
        <v>-----</v>
      </c>
      <c r="J34" s="119" t="str">
        <f t="shared" si="29"/>
        <v>-----</v>
      </c>
      <c r="K34" s="119" t="str">
        <f t="shared" si="29"/>
        <v>-----</v>
      </c>
      <c r="L34" s="119" t="str">
        <f t="shared" si="29"/>
        <v>-----</v>
      </c>
      <c r="M34" s="119" t="str">
        <f t="shared" si="29"/>
        <v>-----</v>
      </c>
      <c r="N34" s="119" t="str">
        <f t="shared" si="29"/>
        <v>-----</v>
      </c>
      <c r="O34" s="119" t="str">
        <f t="shared" si="29"/>
        <v>-----</v>
      </c>
      <c r="P34" s="119" t="str">
        <f t="shared" si="29"/>
        <v>-----</v>
      </c>
      <c r="Q34" s="119" t="str">
        <f t="shared" si="29"/>
        <v>-----</v>
      </c>
      <c r="R34" s="119" t="str">
        <f t="shared" si="29"/>
        <v>-----</v>
      </c>
      <c r="S34" s="119" t="str">
        <f t="shared" si="29"/>
        <v>-----</v>
      </c>
      <c r="T34" s="119" t="str">
        <f t="shared" si="29"/>
        <v>-----</v>
      </c>
      <c r="U34" s="119" t="str">
        <f t="shared" si="29"/>
        <v>-----</v>
      </c>
      <c r="V34" s="119" t="str">
        <f t="shared" si="29"/>
        <v>-----</v>
      </c>
      <c r="W34" s="119" t="str">
        <f t="shared" si="29"/>
        <v>-----</v>
      </c>
      <c r="X34" s="119" t="str">
        <f t="shared" si="29"/>
        <v>-----</v>
      </c>
      <c r="Y34" s="119" t="str">
        <f t="shared" si="29"/>
        <v>-----</v>
      </c>
      <c r="Z34" s="119" t="str">
        <f t="shared" si="29"/>
        <v>-----</v>
      </c>
      <c r="AA34" s="119" t="str">
        <f t="shared" si="29"/>
        <v>-----</v>
      </c>
      <c r="AB34" s="119" t="str">
        <f t="shared" si="29"/>
        <v>-----</v>
      </c>
      <c r="AC34" s="126" t="str">
        <f t="shared" si="29"/>
        <v>-----</v>
      </c>
      <c r="AD34" s="126" t="str">
        <f t="shared" ref="AD34:AX34" si="30">AC34</f>
        <v>-----</v>
      </c>
      <c r="AE34" s="126" t="str">
        <f t="shared" si="30"/>
        <v>-----</v>
      </c>
      <c r="AF34" s="126" t="str">
        <f t="shared" si="30"/>
        <v>-----</v>
      </c>
      <c r="AG34" s="126" t="str">
        <f t="shared" si="30"/>
        <v>-----</v>
      </c>
      <c r="AH34" s="126" t="str">
        <f t="shared" si="30"/>
        <v>-----</v>
      </c>
      <c r="AI34" s="126" t="str">
        <f t="shared" si="30"/>
        <v>-----</v>
      </c>
      <c r="AJ34" s="126" t="str">
        <f t="shared" si="30"/>
        <v>-----</v>
      </c>
      <c r="AK34" s="126" t="str">
        <f t="shared" si="30"/>
        <v>-----</v>
      </c>
      <c r="AL34" s="126" t="str">
        <f t="shared" si="30"/>
        <v>-----</v>
      </c>
      <c r="AM34" s="126" t="str">
        <f t="shared" si="30"/>
        <v>-----</v>
      </c>
      <c r="AN34" s="126" t="str">
        <f t="shared" si="30"/>
        <v>-----</v>
      </c>
      <c r="AO34" s="126" t="str">
        <f t="shared" si="30"/>
        <v>-----</v>
      </c>
      <c r="AP34" s="126" t="str">
        <f t="shared" si="30"/>
        <v>-----</v>
      </c>
      <c r="AQ34" s="126" t="str">
        <f t="shared" si="30"/>
        <v>-----</v>
      </c>
      <c r="AR34" s="126" t="str">
        <f t="shared" si="30"/>
        <v>-----</v>
      </c>
      <c r="AS34" s="126" t="str">
        <f t="shared" si="30"/>
        <v>-----</v>
      </c>
      <c r="AT34" s="126" t="str">
        <f t="shared" si="30"/>
        <v>-----</v>
      </c>
      <c r="AU34" s="126" t="str">
        <f t="shared" si="30"/>
        <v>-----</v>
      </c>
      <c r="AV34" s="126" t="str">
        <f t="shared" si="30"/>
        <v>-----</v>
      </c>
      <c r="AW34" s="126" t="str">
        <f t="shared" si="30"/>
        <v>-----</v>
      </c>
      <c r="AX34" s="126" t="str">
        <f t="shared" si="30"/>
        <v>-----</v>
      </c>
      <c r="AY34" s="126" t="str">
        <f t="shared" ref="AY34:AY39" si="31">AX34</f>
        <v>-----</v>
      </c>
    </row>
    <row r="35" spans="1:51">
      <c r="A35" s="3" t="s">
        <v>167</v>
      </c>
      <c r="B35" s="4"/>
      <c r="C35" s="301" t="s">
        <v>166</v>
      </c>
      <c r="D35" s="119" t="str">
        <f t="shared" ref="D35:AC35" si="32">C35</f>
        <v>-----</v>
      </c>
      <c r="E35" s="119" t="str">
        <f t="shared" si="32"/>
        <v>-----</v>
      </c>
      <c r="F35" s="119" t="str">
        <f t="shared" si="32"/>
        <v>-----</v>
      </c>
      <c r="G35" s="119" t="str">
        <f t="shared" si="32"/>
        <v>-----</v>
      </c>
      <c r="H35" s="119" t="str">
        <f t="shared" si="32"/>
        <v>-----</v>
      </c>
      <c r="I35" s="119" t="str">
        <f t="shared" si="32"/>
        <v>-----</v>
      </c>
      <c r="J35" s="119" t="str">
        <f t="shared" si="32"/>
        <v>-----</v>
      </c>
      <c r="K35" s="119" t="str">
        <f t="shared" si="32"/>
        <v>-----</v>
      </c>
      <c r="L35" s="119" t="str">
        <f t="shared" si="32"/>
        <v>-----</v>
      </c>
      <c r="M35" s="119" t="str">
        <f t="shared" si="32"/>
        <v>-----</v>
      </c>
      <c r="N35" s="119" t="str">
        <f t="shared" si="32"/>
        <v>-----</v>
      </c>
      <c r="O35" s="119" t="str">
        <f t="shared" si="32"/>
        <v>-----</v>
      </c>
      <c r="P35" s="119" t="str">
        <f t="shared" si="32"/>
        <v>-----</v>
      </c>
      <c r="Q35" s="119" t="str">
        <f t="shared" si="32"/>
        <v>-----</v>
      </c>
      <c r="R35" s="119" t="str">
        <f t="shared" si="32"/>
        <v>-----</v>
      </c>
      <c r="S35" s="119" t="str">
        <f t="shared" si="32"/>
        <v>-----</v>
      </c>
      <c r="T35" s="119" t="str">
        <f t="shared" si="32"/>
        <v>-----</v>
      </c>
      <c r="U35" s="119" t="str">
        <f t="shared" si="32"/>
        <v>-----</v>
      </c>
      <c r="V35" s="119" t="str">
        <f t="shared" si="32"/>
        <v>-----</v>
      </c>
      <c r="W35" s="119" t="str">
        <f t="shared" si="32"/>
        <v>-----</v>
      </c>
      <c r="X35" s="119" t="str">
        <f t="shared" si="32"/>
        <v>-----</v>
      </c>
      <c r="Y35" s="119" t="str">
        <f t="shared" si="32"/>
        <v>-----</v>
      </c>
      <c r="Z35" s="119" t="str">
        <f t="shared" si="32"/>
        <v>-----</v>
      </c>
      <c r="AA35" s="119" t="str">
        <f t="shared" si="32"/>
        <v>-----</v>
      </c>
      <c r="AB35" s="119" t="str">
        <f t="shared" si="32"/>
        <v>-----</v>
      </c>
      <c r="AC35" s="126" t="str">
        <f t="shared" si="32"/>
        <v>-----</v>
      </c>
      <c r="AD35" s="126" t="str">
        <f t="shared" ref="AD35:AX35" si="33">AC35</f>
        <v>-----</v>
      </c>
      <c r="AE35" s="126" t="str">
        <f t="shared" si="33"/>
        <v>-----</v>
      </c>
      <c r="AF35" s="126" t="str">
        <f t="shared" si="33"/>
        <v>-----</v>
      </c>
      <c r="AG35" s="126" t="str">
        <f t="shared" si="33"/>
        <v>-----</v>
      </c>
      <c r="AH35" s="126" t="str">
        <f t="shared" si="33"/>
        <v>-----</v>
      </c>
      <c r="AI35" s="126" t="str">
        <f t="shared" si="33"/>
        <v>-----</v>
      </c>
      <c r="AJ35" s="126" t="str">
        <f t="shared" si="33"/>
        <v>-----</v>
      </c>
      <c r="AK35" s="126" t="str">
        <f t="shared" si="33"/>
        <v>-----</v>
      </c>
      <c r="AL35" s="126" t="str">
        <f t="shared" si="33"/>
        <v>-----</v>
      </c>
      <c r="AM35" s="126" t="str">
        <f t="shared" si="33"/>
        <v>-----</v>
      </c>
      <c r="AN35" s="126" t="str">
        <f t="shared" si="33"/>
        <v>-----</v>
      </c>
      <c r="AO35" s="126" t="str">
        <f t="shared" si="33"/>
        <v>-----</v>
      </c>
      <c r="AP35" s="126" t="str">
        <f t="shared" si="33"/>
        <v>-----</v>
      </c>
      <c r="AQ35" s="126" t="str">
        <f t="shared" si="33"/>
        <v>-----</v>
      </c>
      <c r="AR35" s="126" t="str">
        <f t="shared" si="33"/>
        <v>-----</v>
      </c>
      <c r="AS35" s="126" t="str">
        <f t="shared" si="33"/>
        <v>-----</v>
      </c>
      <c r="AT35" s="126" t="str">
        <f t="shared" si="33"/>
        <v>-----</v>
      </c>
      <c r="AU35" s="126" t="str">
        <f t="shared" si="33"/>
        <v>-----</v>
      </c>
      <c r="AV35" s="126" t="str">
        <f t="shared" si="33"/>
        <v>-----</v>
      </c>
      <c r="AW35" s="126" t="str">
        <f t="shared" si="33"/>
        <v>-----</v>
      </c>
      <c r="AX35" s="126" t="str">
        <f t="shared" si="33"/>
        <v>-----</v>
      </c>
      <c r="AY35" s="126" t="str">
        <f t="shared" si="31"/>
        <v>-----</v>
      </c>
    </row>
    <row r="36" spans="1:51">
      <c r="A36" s="3" t="s">
        <v>168</v>
      </c>
      <c r="B36" s="4"/>
      <c r="C36" s="301" t="s">
        <v>166</v>
      </c>
      <c r="D36" s="119" t="str">
        <f t="shared" ref="D36:AC36" si="34">C36</f>
        <v>-----</v>
      </c>
      <c r="E36" s="119" t="str">
        <f t="shared" si="34"/>
        <v>-----</v>
      </c>
      <c r="F36" s="119" t="str">
        <f t="shared" si="34"/>
        <v>-----</v>
      </c>
      <c r="G36" s="119" t="str">
        <f t="shared" si="34"/>
        <v>-----</v>
      </c>
      <c r="H36" s="119" t="str">
        <f t="shared" si="34"/>
        <v>-----</v>
      </c>
      <c r="I36" s="119" t="str">
        <f t="shared" si="34"/>
        <v>-----</v>
      </c>
      <c r="J36" s="119" t="str">
        <f t="shared" si="34"/>
        <v>-----</v>
      </c>
      <c r="K36" s="119" t="str">
        <f t="shared" si="34"/>
        <v>-----</v>
      </c>
      <c r="L36" s="119" t="str">
        <f t="shared" si="34"/>
        <v>-----</v>
      </c>
      <c r="M36" s="119" t="str">
        <f t="shared" si="34"/>
        <v>-----</v>
      </c>
      <c r="N36" s="119" t="str">
        <f t="shared" si="34"/>
        <v>-----</v>
      </c>
      <c r="O36" s="119" t="str">
        <f t="shared" si="34"/>
        <v>-----</v>
      </c>
      <c r="P36" s="119" t="str">
        <f t="shared" si="34"/>
        <v>-----</v>
      </c>
      <c r="Q36" s="119" t="str">
        <f t="shared" si="34"/>
        <v>-----</v>
      </c>
      <c r="R36" s="119" t="str">
        <f t="shared" si="34"/>
        <v>-----</v>
      </c>
      <c r="S36" s="119" t="str">
        <f t="shared" si="34"/>
        <v>-----</v>
      </c>
      <c r="T36" s="119" t="str">
        <f t="shared" si="34"/>
        <v>-----</v>
      </c>
      <c r="U36" s="119" t="str">
        <f t="shared" si="34"/>
        <v>-----</v>
      </c>
      <c r="V36" s="119" t="str">
        <f t="shared" si="34"/>
        <v>-----</v>
      </c>
      <c r="W36" s="119" t="str">
        <f t="shared" si="34"/>
        <v>-----</v>
      </c>
      <c r="X36" s="119" t="str">
        <f t="shared" si="34"/>
        <v>-----</v>
      </c>
      <c r="Y36" s="119" t="str">
        <f t="shared" si="34"/>
        <v>-----</v>
      </c>
      <c r="Z36" s="119" t="str">
        <f t="shared" si="34"/>
        <v>-----</v>
      </c>
      <c r="AA36" s="119" t="str">
        <f t="shared" si="34"/>
        <v>-----</v>
      </c>
      <c r="AB36" s="119" t="str">
        <f t="shared" si="34"/>
        <v>-----</v>
      </c>
      <c r="AC36" s="126" t="str">
        <f t="shared" si="34"/>
        <v>-----</v>
      </c>
      <c r="AD36" s="126" t="str">
        <f t="shared" ref="AD36:AX36" si="35">AC36</f>
        <v>-----</v>
      </c>
      <c r="AE36" s="126" t="str">
        <f t="shared" si="35"/>
        <v>-----</v>
      </c>
      <c r="AF36" s="126" t="str">
        <f t="shared" si="35"/>
        <v>-----</v>
      </c>
      <c r="AG36" s="126" t="str">
        <f t="shared" si="35"/>
        <v>-----</v>
      </c>
      <c r="AH36" s="126" t="str">
        <f t="shared" si="35"/>
        <v>-----</v>
      </c>
      <c r="AI36" s="126" t="str">
        <f t="shared" si="35"/>
        <v>-----</v>
      </c>
      <c r="AJ36" s="126" t="str">
        <f t="shared" si="35"/>
        <v>-----</v>
      </c>
      <c r="AK36" s="126" t="str">
        <f t="shared" si="35"/>
        <v>-----</v>
      </c>
      <c r="AL36" s="126" t="str">
        <f t="shared" si="35"/>
        <v>-----</v>
      </c>
      <c r="AM36" s="126" t="str">
        <f t="shared" si="35"/>
        <v>-----</v>
      </c>
      <c r="AN36" s="126" t="str">
        <f t="shared" si="35"/>
        <v>-----</v>
      </c>
      <c r="AO36" s="126" t="str">
        <f t="shared" si="35"/>
        <v>-----</v>
      </c>
      <c r="AP36" s="126" t="str">
        <f t="shared" si="35"/>
        <v>-----</v>
      </c>
      <c r="AQ36" s="126" t="str">
        <f t="shared" si="35"/>
        <v>-----</v>
      </c>
      <c r="AR36" s="126" t="str">
        <f t="shared" si="35"/>
        <v>-----</v>
      </c>
      <c r="AS36" s="126" t="str">
        <f t="shared" si="35"/>
        <v>-----</v>
      </c>
      <c r="AT36" s="126" t="str">
        <f t="shared" si="35"/>
        <v>-----</v>
      </c>
      <c r="AU36" s="126" t="str">
        <f t="shared" si="35"/>
        <v>-----</v>
      </c>
      <c r="AV36" s="126" t="str">
        <f t="shared" si="35"/>
        <v>-----</v>
      </c>
      <c r="AW36" s="126" t="str">
        <f t="shared" si="35"/>
        <v>-----</v>
      </c>
      <c r="AX36" s="126" t="str">
        <f t="shared" si="35"/>
        <v>-----</v>
      </c>
      <c r="AY36" s="126" t="str">
        <f t="shared" si="31"/>
        <v>-----</v>
      </c>
    </row>
    <row r="37" spans="1:51">
      <c r="A37" s="3" t="s">
        <v>170</v>
      </c>
      <c r="B37" s="4"/>
      <c r="C37" s="301" t="s">
        <v>166</v>
      </c>
      <c r="D37" s="119" t="str">
        <f t="shared" ref="D37:AC37" si="36">C37</f>
        <v>-----</v>
      </c>
      <c r="E37" s="119" t="str">
        <f t="shared" si="36"/>
        <v>-----</v>
      </c>
      <c r="F37" s="119" t="str">
        <f t="shared" si="36"/>
        <v>-----</v>
      </c>
      <c r="G37" s="119" t="str">
        <f t="shared" si="36"/>
        <v>-----</v>
      </c>
      <c r="H37" s="119" t="str">
        <f t="shared" si="36"/>
        <v>-----</v>
      </c>
      <c r="I37" s="119" t="str">
        <f t="shared" si="36"/>
        <v>-----</v>
      </c>
      <c r="J37" s="119" t="str">
        <f t="shared" si="36"/>
        <v>-----</v>
      </c>
      <c r="K37" s="119" t="str">
        <f t="shared" si="36"/>
        <v>-----</v>
      </c>
      <c r="L37" s="119" t="str">
        <f t="shared" si="36"/>
        <v>-----</v>
      </c>
      <c r="M37" s="119" t="str">
        <f t="shared" si="36"/>
        <v>-----</v>
      </c>
      <c r="N37" s="119" t="str">
        <f t="shared" si="36"/>
        <v>-----</v>
      </c>
      <c r="O37" s="119" t="str">
        <f t="shared" si="36"/>
        <v>-----</v>
      </c>
      <c r="P37" s="119" t="str">
        <f t="shared" si="36"/>
        <v>-----</v>
      </c>
      <c r="Q37" s="119" t="str">
        <f t="shared" si="36"/>
        <v>-----</v>
      </c>
      <c r="R37" s="119" t="str">
        <f t="shared" si="36"/>
        <v>-----</v>
      </c>
      <c r="S37" s="119" t="str">
        <f t="shared" si="36"/>
        <v>-----</v>
      </c>
      <c r="T37" s="119" t="str">
        <f t="shared" si="36"/>
        <v>-----</v>
      </c>
      <c r="U37" s="119" t="str">
        <f t="shared" si="36"/>
        <v>-----</v>
      </c>
      <c r="V37" s="119" t="str">
        <f t="shared" si="36"/>
        <v>-----</v>
      </c>
      <c r="W37" s="119" t="str">
        <f t="shared" si="36"/>
        <v>-----</v>
      </c>
      <c r="X37" s="119" t="str">
        <f t="shared" si="36"/>
        <v>-----</v>
      </c>
      <c r="Y37" s="119" t="str">
        <f t="shared" si="36"/>
        <v>-----</v>
      </c>
      <c r="Z37" s="119" t="str">
        <f t="shared" si="36"/>
        <v>-----</v>
      </c>
      <c r="AA37" s="119" t="str">
        <f t="shared" si="36"/>
        <v>-----</v>
      </c>
      <c r="AB37" s="119" t="str">
        <f t="shared" si="36"/>
        <v>-----</v>
      </c>
      <c r="AC37" s="126" t="str">
        <f t="shared" si="36"/>
        <v>-----</v>
      </c>
      <c r="AD37" s="126" t="str">
        <f t="shared" ref="AD37:AX37" si="37">AC37</f>
        <v>-----</v>
      </c>
      <c r="AE37" s="126" t="str">
        <f t="shared" si="37"/>
        <v>-----</v>
      </c>
      <c r="AF37" s="126" t="str">
        <f t="shared" si="37"/>
        <v>-----</v>
      </c>
      <c r="AG37" s="126" t="str">
        <f t="shared" si="37"/>
        <v>-----</v>
      </c>
      <c r="AH37" s="126" t="str">
        <f t="shared" si="37"/>
        <v>-----</v>
      </c>
      <c r="AI37" s="126" t="str">
        <f t="shared" si="37"/>
        <v>-----</v>
      </c>
      <c r="AJ37" s="126" t="str">
        <f t="shared" si="37"/>
        <v>-----</v>
      </c>
      <c r="AK37" s="126" t="str">
        <f t="shared" si="37"/>
        <v>-----</v>
      </c>
      <c r="AL37" s="126" t="str">
        <f t="shared" si="37"/>
        <v>-----</v>
      </c>
      <c r="AM37" s="126" t="str">
        <f t="shared" si="37"/>
        <v>-----</v>
      </c>
      <c r="AN37" s="126" t="str">
        <f t="shared" si="37"/>
        <v>-----</v>
      </c>
      <c r="AO37" s="126" t="str">
        <f t="shared" si="37"/>
        <v>-----</v>
      </c>
      <c r="AP37" s="126" t="str">
        <f t="shared" si="37"/>
        <v>-----</v>
      </c>
      <c r="AQ37" s="126" t="str">
        <f t="shared" si="37"/>
        <v>-----</v>
      </c>
      <c r="AR37" s="126" t="str">
        <f t="shared" si="37"/>
        <v>-----</v>
      </c>
      <c r="AS37" s="126" t="str">
        <f t="shared" si="37"/>
        <v>-----</v>
      </c>
      <c r="AT37" s="126" t="str">
        <f t="shared" si="37"/>
        <v>-----</v>
      </c>
      <c r="AU37" s="126" t="str">
        <f t="shared" si="37"/>
        <v>-----</v>
      </c>
      <c r="AV37" s="126" t="str">
        <f t="shared" si="37"/>
        <v>-----</v>
      </c>
      <c r="AW37" s="126" t="str">
        <f t="shared" si="37"/>
        <v>-----</v>
      </c>
      <c r="AX37" s="126" t="str">
        <f t="shared" si="37"/>
        <v>-----</v>
      </c>
      <c r="AY37" s="126" t="str">
        <f t="shared" si="31"/>
        <v>-----</v>
      </c>
    </row>
    <row r="38" spans="1:51">
      <c r="A38" s="3" t="s">
        <v>170</v>
      </c>
      <c r="B38" s="4"/>
      <c r="C38" s="301" t="s">
        <v>166</v>
      </c>
      <c r="D38" s="119" t="str">
        <f t="shared" ref="D38:AC38" si="38">C38</f>
        <v>-----</v>
      </c>
      <c r="E38" s="119" t="str">
        <f t="shared" si="38"/>
        <v>-----</v>
      </c>
      <c r="F38" s="119" t="str">
        <f t="shared" si="38"/>
        <v>-----</v>
      </c>
      <c r="G38" s="119" t="str">
        <f t="shared" si="38"/>
        <v>-----</v>
      </c>
      <c r="H38" s="119" t="str">
        <f t="shared" si="38"/>
        <v>-----</v>
      </c>
      <c r="I38" s="119" t="str">
        <f t="shared" si="38"/>
        <v>-----</v>
      </c>
      <c r="J38" s="119" t="str">
        <f t="shared" si="38"/>
        <v>-----</v>
      </c>
      <c r="K38" s="119" t="str">
        <f t="shared" si="38"/>
        <v>-----</v>
      </c>
      <c r="L38" s="119" t="str">
        <f t="shared" si="38"/>
        <v>-----</v>
      </c>
      <c r="M38" s="119" t="str">
        <f t="shared" si="38"/>
        <v>-----</v>
      </c>
      <c r="N38" s="119" t="str">
        <f t="shared" si="38"/>
        <v>-----</v>
      </c>
      <c r="O38" s="119" t="str">
        <f t="shared" si="38"/>
        <v>-----</v>
      </c>
      <c r="P38" s="119" t="str">
        <f t="shared" si="38"/>
        <v>-----</v>
      </c>
      <c r="Q38" s="119" t="str">
        <f t="shared" si="38"/>
        <v>-----</v>
      </c>
      <c r="R38" s="119" t="str">
        <f t="shared" si="38"/>
        <v>-----</v>
      </c>
      <c r="S38" s="119" t="str">
        <f t="shared" si="38"/>
        <v>-----</v>
      </c>
      <c r="T38" s="119" t="str">
        <f t="shared" si="38"/>
        <v>-----</v>
      </c>
      <c r="U38" s="119" t="str">
        <f t="shared" si="38"/>
        <v>-----</v>
      </c>
      <c r="V38" s="119" t="str">
        <f t="shared" si="38"/>
        <v>-----</v>
      </c>
      <c r="W38" s="119" t="str">
        <f t="shared" si="38"/>
        <v>-----</v>
      </c>
      <c r="X38" s="119" t="str">
        <f t="shared" si="38"/>
        <v>-----</v>
      </c>
      <c r="Y38" s="119" t="str">
        <f t="shared" si="38"/>
        <v>-----</v>
      </c>
      <c r="Z38" s="119" t="str">
        <f t="shared" si="38"/>
        <v>-----</v>
      </c>
      <c r="AA38" s="119" t="str">
        <f t="shared" si="38"/>
        <v>-----</v>
      </c>
      <c r="AB38" s="119" t="str">
        <f t="shared" si="38"/>
        <v>-----</v>
      </c>
      <c r="AC38" s="126" t="str">
        <f t="shared" si="38"/>
        <v>-----</v>
      </c>
      <c r="AD38" s="126" t="str">
        <f t="shared" ref="AD38:AX38" si="39">AC38</f>
        <v>-----</v>
      </c>
      <c r="AE38" s="126" t="str">
        <f t="shared" si="39"/>
        <v>-----</v>
      </c>
      <c r="AF38" s="126" t="str">
        <f t="shared" si="39"/>
        <v>-----</v>
      </c>
      <c r="AG38" s="126" t="str">
        <f t="shared" si="39"/>
        <v>-----</v>
      </c>
      <c r="AH38" s="126" t="str">
        <f t="shared" si="39"/>
        <v>-----</v>
      </c>
      <c r="AI38" s="126" t="str">
        <f t="shared" si="39"/>
        <v>-----</v>
      </c>
      <c r="AJ38" s="126" t="str">
        <f t="shared" si="39"/>
        <v>-----</v>
      </c>
      <c r="AK38" s="126" t="str">
        <f t="shared" si="39"/>
        <v>-----</v>
      </c>
      <c r="AL38" s="126" t="str">
        <f t="shared" si="39"/>
        <v>-----</v>
      </c>
      <c r="AM38" s="126" t="str">
        <f t="shared" si="39"/>
        <v>-----</v>
      </c>
      <c r="AN38" s="126" t="str">
        <f t="shared" si="39"/>
        <v>-----</v>
      </c>
      <c r="AO38" s="126" t="str">
        <f t="shared" si="39"/>
        <v>-----</v>
      </c>
      <c r="AP38" s="126" t="str">
        <f t="shared" si="39"/>
        <v>-----</v>
      </c>
      <c r="AQ38" s="126" t="str">
        <f t="shared" si="39"/>
        <v>-----</v>
      </c>
      <c r="AR38" s="126" t="str">
        <f t="shared" si="39"/>
        <v>-----</v>
      </c>
      <c r="AS38" s="126" t="str">
        <f t="shared" si="39"/>
        <v>-----</v>
      </c>
      <c r="AT38" s="126" t="str">
        <f t="shared" si="39"/>
        <v>-----</v>
      </c>
      <c r="AU38" s="126" t="str">
        <f t="shared" si="39"/>
        <v>-----</v>
      </c>
      <c r="AV38" s="126" t="str">
        <f t="shared" si="39"/>
        <v>-----</v>
      </c>
      <c r="AW38" s="126" t="str">
        <f t="shared" si="39"/>
        <v>-----</v>
      </c>
      <c r="AX38" s="126" t="str">
        <f t="shared" si="39"/>
        <v>-----</v>
      </c>
      <c r="AY38" s="126" t="str">
        <f t="shared" si="31"/>
        <v>-----</v>
      </c>
    </row>
    <row r="39" spans="1:51">
      <c r="A39" s="3" t="s">
        <v>170</v>
      </c>
      <c r="B39" s="4"/>
      <c r="C39" s="301" t="s">
        <v>166</v>
      </c>
      <c r="D39" s="119" t="str">
        <f t="shared" ref="D39:AC39" si="40">C39</f>
        <v>-----</v>
      </c>
      <c r="E39" s="119" t="str">
        <f t="shared" si="40"/>
        <v>-----</v>
      </c>
      <c r="F39" s="119" t="str">
        <f t="shared" si="40"/>
        <v>-----</v>
      </c>
      <c r="G39" s="119" t="str">
        <f t="shared" si="40"/>
        <v>-----</v>
      </c>
      <c r="H39" s="119" t="str">
        <f t="shared" si="40"/>
        <v>-----</v>
      </c>
      <c r="I39" s="119" t="str">
        <f t="shared" si="40"/>
        <v>-----</v>
      </c>
      <c r="J39" s="119" t="str">
        <f t="shared" si="40"/>
        <v>-----</v>
      </c>
      <c r="K39" s="119" t="str">
        <f t="shared" si="40"/>
        <v>-----</v>
      </c>
      <c r="L39" s="119" t="str">
        <f t="shared" si="40"/>
        <v>-----</v>
      </c>
      <c r="M39" s="119" t="str">
        <f t="shared" si="40"/>
        <v>-----</v>
      </c>
      <c r="N39" s="119" t="str">
        <f t="shared" si="40"/>
        <v>-----</v>
      </c>
      <c r="O39" s="119" t="str">
        <f t="shared" si="40"/>
        <v>-----</v>
      </c>
      <c r="P39" s="119" t="str">
        <f t="shared" si="40"/>
        <v>-----</v>
      </c>
      <c r="Q39" s="119" t="str">
        <f t="shared" si="40"/>
        <v>-----</v>
      </c>
      <c r="R39" s="119" t="str">
        <f t="shared" si="40"/>
        <v>-----</v>
      </c>
      <c r="S39" s="119" t="str">
        <f t="shared" si="40"/>
        <v>-----</v>
      </c>
      <c r="T39" s="119" t="str">
        <f t="shared" si="40"/>
        <v>-----</v>
      </c>
      <c r="U39" s="119" t="str">
        <f t="shared" si="40"/>
        <v>-----</v>
      </c>
      <c r="V39" s="119" t="str">
        <f t="shared" si="40"/>
        <v>-----</v>
      </c>
      <c r="W39" s="119" t="str">
        <f t="shared" si="40"/>
        <v>-----</v>
      </c>
      <c r="X39" s="119" t="str">
        <f t="shared" si="40"/>
        <v>-----</v>
      </c>
      <c r="Y39" s="119" t="str">
        <f t="shared" si="40"/>
        <v>-----</v>
      </c>
      <c r="Z39" s="119" t="str">
        <f t="shared" si="40"/>
        <v>-----</v>
      </c>
      <c r="AA39" s="119" t="str">
        <f t="shared" si="40"/>
        <v>-----</v>
      </c>
      <c r="AB39" s="119" t="str">
        <f t="shared" si="40"/>
        <v>-----</v>
      </c>
      <c r="AC39" s="126" t="str">
        <f t="shared" si="40"/>
        <v>-----</v>
      </c>
      <c r="AD39" s="126" t="str">
        <f t="shared" ref="AD39:AX39" si="41">AC39</f>
        <v>-----</v>
      </c>
      <c r="AE39" s="126" t="str">
        <f t="shared" si="41"/>
        <v>-----</v>
      </c>
      <c r="AF39" s="126" t="str">
        <f t="shared" si="41"/>
        <v>-----</v>
      </c>
      <c r="AG39" s="126" t="str">
        <f t="shared" si="41"/>
        <v>-----</v>
      </c>
      <c r="AH39" s="126" t="str">
        <f t="shared" si="41"/>
        <v>-----</v>
      </c>
      <c r="AI39" s="126" t="str">
        <f t="shared" si="41"/>
        <v>-----</v>
      </c>
      <c r="AJ39" s="126" t="str">
        <f t="shared" si="41"/>
        <v>-----</v>
      </c>
      <c r="AK39" s="126" t="str">
        <f t="shared" si="41"/>
        <v>-----</v>
      </c>
      <c r="AL39" s="126" t="str">
        <f t="shared" si="41"/>
        <v>-----</v>
      </c>
      <c r="AM39" s="126" t="str">
        <f t="shared" si="41"/>
        <v>-----</v>
      </c>
      <c r="AN39" s="126" t="str">
        <f t="shared" si="41"/>
        <v>-----</v>
      </c>
      <c r="AO39" s="126" t="str">
        <f t="shared" si="41"/>
        <v>-----</v>
      </c>
      <c r="AP39" s="126" t="str">
        <f t="shared" si="41"/>
        <v>-----</v>
      </c>
      <c r="AQ39" s="126" t="str">
        <f t="shared" si="41"/>
        <v>-----</v>
      </c>
      <c r="AR39" s="126" t="str">
        <f t="shared" si="41"/>
        <v>-----</v>
      </c>
      <c r="AS39" s="126" t="str">
        <f t="shared" si="41"/>
        <v>-----</v>
      </c>
      <c r="AT39" s="126" t="str">
        <f t="shared" si="41"/>
        <v>-----</v>
      </c>
      <c r="AU39" s="126" t="str">
        <f t="shared" si="41"/>
        <v>-----</v>
      </c>
      <c r="AV39" s="126" t="str">
        <f t="shared" si="41"/>
        <v>-----</v>
      </c>
      <c r="AW39" s="126" t="str">
        <f t="shared" si="41"/>
        <v>-----</v>
      </c>
      <c r="AX39" s="126" t="str">
        <f t="shared" si="41"/>
        <v>-----</v>
      </c>
      <c r="AY39" s="126" t="str">
        <f t="shared" si="31"/>
        <v>-----</v>
      </c>
    </row>
    <row r="40" spans="1:51">
      <c r="A40" s="3" t="s">
        <v>171</v>
      </c>
      <c r="B40" s="4"/>
      <c r="C40" s="119" t="str">
        <f t="shared" ref="C40:AY40" si="42">ExpFeeBasicPD</f>
        <v>enter</v>
      </c>
      <c r="D40" s="119" t="str">
        <f t="shared" si="42"/>
        <v>enter</v>
      </c>
      <c r="E40" s="119" t="str">
        <f t="shared" si="42"/>
        <v>enter</v>
      </c>
      <c r="F40" s="119" t="str">
        <f t="shared" si="42"/>
        <v>enter</v>
      </c>
      <c r="G40" s="119" t="str">
        <f t="shared" si="42"/>
        <v>enter</v>
      </c>
      <c r="H40" s="119" t="str">
        <f t="shared" si="42"/>
        <v>enter</v>
      </c>
      <c r="I40" s="119" t="str">
        <f t="shared" si="42"/>
        <v>enter</v>
      </c>
      <c r="J40" s="119" t="str">
        <f t="shared" si="42"/>
        <v>enter</v>
      </c>
      <c r="K40" s="119" t="str">
        <f t="shared" si="42"/>
        <v>enter</v>
      </c>
      <c r="L40" s="119" t="str">
        <f t="shared" si="42"/>
        <v>enter</v>
      </c>
      <c r="M40" s="119" t="str">
        <f t="shared" si="42"/>
        <v>enter</v>
      </c>
      <c r="N40" s="119" t="str">
        <f t="shared" si="42"/>
        <v>enter</v>
      </c>
      <c r="O40" s="119" t="str">
        <f t="shared" si="42"/>
        <v>enter</v>
      </c>
      <c r="P40" s="119" t="str">
        <f t="shared" si="42"/>
        <v>enter</v>
      </c>
      <c r="Q40" s="119" t="str">
        <f t="shared" si="42"/>
        <v>enter</v>
      </c>
      <c r="R40" s="119" t="str">
        <f t="shared" si="42"/>
        <v>enter</v>
      </c>
      <c r="S40" s="119" t="str">
        <f t="shared" si="42"/>
        <v>enter</v>
      </c>
      <c r="T40" s="119" t="str">
        <f t="shared" si="42"/>
        <v>enter</v>
      </c>
      <c r="U40" s="119" t="str">
        <f t="shared" si="42"/>
        <v>enter</v>
      </c>
      <c r="V40" s="119" t="str">
        <f t="shared" si="42"/>
        <v>enter</v>
      </c>
      <c r="W40" s="119" t="str">
        <f t="shared" si="42"/>
        <v>enter</v>
      </c>
      <c r="X40" s="119" t="str">
        <f t="shared" si="42"/>
        <v>enter</v>
      </c>
      <c r="Y40" s="119" t="str">
        <f t="shared" si="42"/>
        <v>enter</v>
      </c>
      <c r="Z40" s="119" t="str">
        <f t="shared" si="42"/>
        <v>enter</v>
      </c>
      <c r="AA40" s="119" t="str">
        <f t="shared" si="42"/>
        <v>enter</v>
      </c>
      <c r="AB40" s="119" t="str">
        <f t="shared" si="42"/>
        <v>enter</v>
      </c>
      <c r="AC40" s="126" t="str">
        <f t="shared" si="42"/>
        <v>enter</v>
      </c>
      <c r="AD40" s="126" t="str">
        <f t="shared" si="42"/>
        <v>enter</v>
      </c>
      <c r="AE40" s="126" t="str">
        <f t="shared" si="42"/>
        <v>enter</v>
      </c>
      <c r="AF40" s="126" t="str">
        <f t="shared" si="42"/>
        <v>enter</v>
      </c>
      <c r="AG40" s="126" t="str">
        <f t="shared" si="42"/>
        <v>enter</v>
      </c>
      <c r="AH40" s="126" t="str">
        <f t="shared" si="42"/>
        <v>enter</v>
      </c>
      <c r="AI40" s="126" t="str">
        <f t="shared" si="42"/>
        <v>enter</v>
      </c>
      <c r="AJ40" s="126" t="str">
        <f t="shared" si="42"/>
        <v>enter</v>
      </c>
      <c r="AK40" s="126" t="str">
        <f t="shared" si="42"/>
        <v>enter</v>
      </c>
      <c r="AL40" s="126" t="str">
        <f t="shared" si="42"/>
        <v>enter</v>
      </c>
      <c r="AM40" s="126" t="str">
        <f t="shared" si="42"/>
        <v>enter</v>
      </c>
      <c r="AN40" s="126" t="str">
        <f t="shared" si="42"/>
        <v>enter</v>
      </c>
      <c r="AO40" s="126" t="str">
        <f t="shared" si="42"/>
        <v>enter</v>
      </c>
      <c r="AP40" s="126" t="str">
        <f t="shared" si="42"/>
        <v>enter</v>
      </c>
      <c r="AQ40" s="126" t="str">
        <f t="shared" si="42"/>
        <v>enter</v>
      </c>
      <c r="AR40" s="126" t="str">
        <f t="shared" si="42"/>
        <v>enter</v>
      </c>
      <c r="AS40" s="126" t="str">
        <f t="shared" si="42"/>
        <v>enter</v>
      </c>
      <c r="AT40" s="126" t="str">
        <f t="shared" si="42"/>
        <v>enter</v>
      </c>
      <c r="AU40" s="126" t="str">
        <f t="shared" si="42"/>
        <v>enter</v>
      </c>
      <c r="AV40" s="126" t="str">
        <f t="shared" si="42"/>
        <v>enter</v>
      </c>
      <c r="AW40" s="126" t="str">
        <f t="shared" si="42"/>
        <v>enter</v>
      </c>
      <c r="AX40" s="126" t="str">
        <f t="shared" si="42"/>
        <v>enter</v>
      </c>
      <c r="AY40" s="126" t="str">
        <f t="shared" si="42"/>
        <v>enter</v>
      </c>
    </row>
    <row r="41" spans="1:51">
      <c r="A41" s="3" t="s">
        <v>170</v>
      </c>
      <c r="B41" s="4"/>
      <c r="C41" s="301" t="s">
        <v>166</v>
      </c>
      <c r="D41" s="119" t="str">
        <f t="shared" ref="D41:AC41" si="43">C41</f>
        <v>-----</v>
      </c>
      <c r="E41" s="119" t="str">
        <f t="shared" si="43"/>
        <v>-----</v>
      </c>
      <c r="F41" s="119" t="str">
        <f t="shared" si="43"/>
        <v>-----</v>
      </c>
      <c r="G41" s="119" t="str">
        <f t="shared" si="43"/>
        <v>-----</v>
      </c>
      <c r="H41" s="119" t="str">
        <f t="shared" si="43"/>
        <v>-----</v>
      </c>
      <c r="I41" s="119" t="str">
        <f t="shared" si="43"/>
        <v>-----</v>
      </c>
      <c r="J41" s="119" t="str">
        <f t="shared" si="43"/>
        <v>-----</v>
      </c>
      <c r="K41" s="119" t="str">
        <f t="shared" si="43"/>
        <v>-----</v>
      </c>
      <c r="L41" s="119" t="str">
        <f t="shared" si="43"/>
        <v>-----</v>
      </c>
      <c r="M41" s="119" t="str">
        <f t="shared" si="43"/>
        <v>-----</v>
      </c>
      <c r="N41" s="119" t="str">
        <f t="shared" si="43"/>
        <v>-----</v>
      </c>
      <c r="O41" s="119" t="str">
        <f t="shared" si="43"/>
        <v>-----</v>
      </c>
      <c r="P41" s="119" t="str">
        <f t="shared" si="43"/>
        <v>-----</v>
      </c>
      <c r="Q41" s="119" t="str">
        <f t="shared" si="43"/>
        <v>-----</v>
      </c>
      <c r="R41" s="119" t="str">
        <f t="shared" si="43"/>
        <v>-----</v>
      </c>
      <c r="S41" s="119" t="str">
        <f t="shared" si="43"/>
        <v>-----</v>
      </c>
      <c r="T41" s="119" t="str">
        <f t="shared" si="43"/>
        <v>-----</v>
      </c>
      <c r="U41" s="119" t="str">
        <f t="shared" si="43"/>
        <v>-----</v>
      </c>
      <c r="V41" s="119" t="str">
        <f t="shared" si="43"/>
        <v>-----</v>
      </c>
      <c r="W41" s="119" t="str">
        <f t="shared" si="43"/>
        <v>-----</v>
      </c>
      <c r="X41" s="119" t="str">
        <f t="shared" si="43"/>
        <v>-----</v>
      </c>
      <c r="Y41" s="119" t="str">
        <f t="shared" si="43"/>
        <v>-----</v>
      </c>
      <c r="Z41" s="119" t="str">
        <f t="shared" si="43"/>
        <v>-----</v>
      </c>
      <c r="AA41" s="119" t="str">
        <f t="shared" si="43"/>
        <v>-----</v>
      </c>
      <c r="AB41" s="119" t="str">
        <f t="shared" si="43"/>
        <v>-----</v>
      </c>
      <c r="AC41" s="126" t="str">
        <f t="shared" si="43"/>
        <v>-----</v>
      </c>
      <c r="AD41" s="126" t="str">
        <f t="shared" ref="AD41:AX41" si="44">AC41</f>
        <v>-----</v>
      </c>
      <c r="AE41" s="126" t="str">
        <f t="shared" si="44"/>
        <v>-----</v>
      </c>
      <c r="AF41" s="126" t="str">
        <f t="shared" si="44"/>
        <v>-----</v>
      </c>
      <c r="AG41" s="126" t="str">
        <f t="shared" si="44"/>
        <v>-----</v>
      </c>
      <c r="AH41" s="126" t="str">
        <f t="shared" si="44"/>
        <v>-----</v>
      </c>
      <c r="AI41" s="126" t="str">
        <f t="shared" si="44"/>
        <v>-----</v>
      </c>
      <c r="AJ41" s="126" t="str">
        <f t="shared" si="44"/>
        <v>-----</v>
      </c>
      <c r="AK41" s="126" t="str">
        <f t="shared" si="44"/>
        <v>-----</v>
      </c>
      <c r="AL41" s="126" t="str">
        <f t="shared" si="44"/>
        <v>-----</v>
      </c>
      <c r="AM41" s="126" t="str">
        <f t="shared" si="44"/>
        <v>-----</v>
      </c>
      <c r="AN41" s="126" t="str">
        <f t="shared" si="44"/>
        <v>-----</v>
      </c>
      <c r="AO41" s="126" t="str">
        <f t="shared" si="44"/>
        <v>-----</v>
      </c>
      <c r="AP41" s="126" t="str">
        <f t="shared" si="44"/>
        <v>-----</v>
      </c>
      <c r="AQ41" s="126" t="str">
        <f t="shared" si="44"/>
        <v>-----</v>
      </c>
      <c r="AR41" s="126" t="str">
        <f t="shared" si="44"/>
        <v>-----</v>
      </c>
      <c r="AS41" s="126" t="str">
        <f t="shared" si="44"/>
        <v>-----</v>
      </c>
      <c r="AT41" s="126" t="str">
        <f t="shared" si="44"/>
        <v>-----</v>
      </c>
      <c r="AU41" s="126" t="str">
        <f t="shared" si="44"/>
        <v>-----</v>
      </c>
      <c r="AV41" s="126" t="str">
        <f t="shared" si="44"/>
        <v>-----</v>
      </c>
      <c r="AW41" s="126" t="str">
        <f t="shared" si="44"/>
        <v>-----</v>
      </c>
      <c r="AX41" s="126" t="str">
        <f t="shared" si="44"/>
        <v>-----</v>
      </c>
      <c r="AY41" s="126" t="str">
        <f>AX41</f>
        <v>-----</v>
      </c>
    </row>
    <row r="42" spans="1:51" ht="16.2" thickBot="1">
      <c r="A42" s="76" t="s">
        <v>174</v>
      </c>
      <c r="B42" s="12"/>
      <c r="C42" s="75" t="e">
        <f t="shared" ref="C42:AC42" si="45">PRODUCT(PRODUCT(C33:C39)+C40,C41)</f>
        <v>#VALUE!</v>
      </c>
      <c r="D42" s="75" t="e">
        <f t="shared" si="45"/>
        <v>#VALUE!</v>
      </c>
      <c r="E42" s="75" t="e">
        <f t="shared" si="45"/>
        <v>#VALUE!</v>
      </c>
      <c r="F42" s="75" t="e">
        <f t="shared" si="45"/>
        <v>#VALUE!</v>
      </c>
      <c r="G42" s="75" t="e">
        <f t="shared" si="45"/>
        <v>#VALUE!</v>
      </c>
      <c r="H42" s="75" t="e">
        <f t="shared" si="45"/>
        <v>#VALUE!</v>
      </c>
      <c r="I42" s="75" t="e">
        <f t="shared" si="45"/>
        <v>#VALUE!</v>
      </c>
      <c r="J42" s="75" t="e">
        <f t="shared" si="45"/>
        <v>#VALUE!</v>
      </c>
      <c r="K42" s="75" t="e">
        <f t="shared" si="45"/>
        <v>#VALUE!</v>
      </c>
      <c r="L42" s="75" t="e">
        <f t="shared" si="45"/>
        <v>#VALUE!</v>
      </c>
      <c r="M42" s="75" t="e">
        <f t="shared" si="45"/>
        <v>#VALUE!</v>
      </c>
      <c r="N42" s="75" t="e">
        <f t="shared" si="45"/>
        <v>#VALUE!</v>
      </c>
      <c r="O42" s="75" t="e">
        <f t="shared" si="45"/>
        <v>#VALUE!</v>
      </c>
      <c r="P42" s="75" t="e">
        <f t="shared" si="45"/>
        <v>#VALUE!</v>
      </c>
      <c r="Q42" s="75" t="e">
        <f t="shared" si="45"/>
        <v>#VALUE!</v>
      </c>
      <c r="R42" s="75" t="e">
        <f t="shared" si="45"/>
        <v>#VALUE!</v>
      </c>
      <c r="S42" s="75" t="e">
        <f t="shared" si="45"/>
        <v>#VALUE!</v>
      </c>
      <c r="T42" s="75" t="e">
        <f t="shared" si="45"/>
        <v>#VALUE!</v>
      </c>
      <c r="U42" s="75" t="e">
        <f t="shared" si="45"/>
        <v>#VALUE!</v>
      </c>
      <c r="V42" s="75" t="e">
        <f t="shared" si="45"/>
        <v>#VALUE!</v>
      </c>
      <c r="W42" s="75" t="e">
        <f t="shared" si="45"/>
        <v>#VALUE!</v>
      </c>
      <c r="X42" s="75" t="e">
        <f t="shared" si="45"/>
        <v>#VALUE!</v>
      </c>
      <c r="Y42" s="75" t="e">
        <f t="shared" si="45"/>
        <v>#VALUE!</v>
      </c>
      <c r="Z42" s="75" t="e">
        <f t="shared" si="45"/>
        <v>#VALUE!</v>
      </c>
      <c r="AA42" s="75" t="e">
        <f t="shared" si="45"/>
        <v>#VALUE!</v>
      </c>
      <c r="AB42" s="75" t="e">
        <f t="shared" si="45"/>
        <v>#VALUE!</v>
      </c>
      <c r="AC42" s="127" t="e">
        <f t="shared" si="45"/>
        <v>#VALUE!</v>
      </c>
      <c r="AD42" s="127" t="e">
        <f t="shared" ref="AD42:AY42" si="46">PRODUCT(PRODUCT(AD33:AD39)+AD40,AD41)</f>
        <v>#VALUE!</v>
      </c>
      <c r="AE42" s="127" t="e">
        <f t="shared" si="46"/>
        <v>#VALUE!</v>
      </c>
      <c r="AF42" s="127" t="e">
        <f t="shared" si="46"/>
        <v>#VALUE!</v>
      </c>
      <c r="AG42" s="127" t="e">
        <f t="shared" si="46"/>
        <v>#VALUE!</v>
      </c>
      <c r="AH42" s="127" t="e">
        <f t="shared" si="46"/>
        <v>#VALUE!</v>
      </c>
      <c r="AI42" s="127" t="e">
        <f t="shared" si="46"/>
        <v>#VALUE!</v>
      </c>
      <c r="AJ42" s="127" t="e">
        <f t="shared" si="46"/>
        <v>#VALUE!</v>
      </c>
      <c r="AK42" s="127" t="e">
        <f t="shared" si="46"/>
        <v>#VALUE!</v>
      </c>
      <c r="AL42" s="127" t="e">
        <f t="shared" si="46"/>
        <v>#VALUE!</v>
      </c>
      <c r="AM42" s="127" t="e">
        <f t="shared" si="46"/>
        <v>#VALUE!</v>
      </c>
      <c r="AN42" s="127" t="e">
        <f t="shared" si="46"/>
        <v>#VALUE!</v>
      </c>
      <c r="AO42" s="127" t="e">
        <f t="shared" si="46"/>
        <v>#VALUE!</v>
      </c>
      <c r="AP42" s="127" t="e">
        <f t="shared" si="46"/>
        <v>#VALUE!</v>
      </c>
      <c r="AQ42" s="127" t="e">
        <f t="shared" si="46"/>
        <v>#VALUE!</v>
      </c>
      <c r="AR42" s="127" t="e">
        <f t="shared" si="46"/>
        <v>#VALUE!</v>
      </c>
      <c r="AS42" s="127" t="e">
        <f t="shared" si="46"/>
        <v>#VALUE!</v>
      </c>
      <c r="AT42" s="127" t="e">
        <f t="shared" si="46"/>
        <v>#VALUE!</v>
      </c>
      <c r="AU42" s="127" t="e">
        <f t="shared" si="46"/>
        <v>#VALUE!</v>
      </c>
      <c r="AV42" s="127" t="e">
        <f t="shared" si="46"/>
        <v>#VALUE!</v>
      </c>
      <c r="AW42" s="127" t="e">
        <f t="shared" si="46"/>
        <v>#VALUE!</v>
      </c>
      <c r="AX42" s="127" t="e">
        <f t="shared" si="46"/>
        <v>#VALUE!</v>
      </c>
      <c r="AY42" s="127" t="e">
        <f t="shared" si="46"/>
        <v>#VALUE!</v>
      </c>
    </row>
    <row r="43" spans="1:51" ht="16.2" thickTop="1">
      <c r="A43" s="13" t="s">
        <v>173</v>
      </c>
      <c r="B43" s="6"/>
      <c r="C43" s="89" t="str">
        <f t="shared" ref="C43:AY43" si="47">"BaseRateBasicPIP_" &amp; TEXT(C$17,"00")</f>
        <v>BaseRateBasicPIP_101</v>
      </c>
      <c r="D43" s="89" t="str">
        <f t="shared" si="47"/>
        <v>BaseRateBasicPIP_102</v>
      </c>
      <c r="E43" s="89" t="str">
        <f t="shared" si="47"/>
        <v>BaseRateBasicPIP_103</v>
      </c>
      <c r="F43" s="89" t="str">
        <f t="shared" si="47"/>
        <v>BaseRateBasicPIP_104</v>
      </c>
      <c r="G43" s="89" t="str">
        <f t="shared" si="47"/>
        <v>BaseRateBasicPIP_105</v>
      </c>
      <c r="H43" s="89" t="str">
        <f t="shared" si="47"/>
        <v>BaseRateBasicPIP_106</v>
      </c>
      <c r="I43" s="89" t="str">
        <f t="shared" si="47"/>
        <v>BaseRateBasicPIP_107</v>
      </c>
      <c r="J43" s="89" t="str">
        <f t="shared" si="47"/>
        <v>BaseRateBasicPIP_108</v>
      </c>
      <c r="K43" s="89" t="str">
        <f t="shared" si="47"/>
        <v>BaseRateBasicPIP_109</v>
      </c>
      <c r="L43" s="89" t="str">
        <f t="shared" si="47"/>
        <v>BaseRateBasicPIP_110</v>
      </c>
      <c r="M43" s="89" t="str">
        <f t="shared" si="47"/>
        <v>BaseRateBasicPIP_111</v>
      </c>
      <c r="N43" s="89" t="str">
        <f t="shared" si="47"/>
        <v>BaseRateBasicPIP_112</v>
      </c>
      <c r="O43" s="89" t="str">
        <f t="shared" si="47"/>
        <v>BaseRateBasicPIP_113</v>
      </c>
      <c r="P43" s="89" t="str">
        <f t="shared" si="47"/>
        <v>BaseRateBasicPIP_114</v>
      </c>
      <c r="Q43" s="89" t="str">
        <f t="shared" si="47"/>
        <v>BaseRateBasicPIP_115</v>
      </c>
      <c r="R43" s="89" t="str">
        <f t="shared" si="47"/>
        <v>BaseRateBasicPIP_116</v>
      </c>
      <c r="S43" s="89" t="str">
        <f t="shared" si="47"/>
        <v>BaseRateBasicPIP_117</v>
      </c>
      <c r="T43" s="89" t="str">
        <f t="shared" si="47"/>
        <v>BaseRateBasicPIP_118</v>
      </c>
      <c r="U43" s="89" t="str">
        <f t="shared" si="47"/>
        <v>BaseRateBasicPIP_119</v>
      </c>
      <c r="V43" s="89" t="str">
        <f t="shared" si="47"/>
        <v>BaseRateBasicPIP_120</v>
      </c>
      <c r="W43" s="89" t="str">
        <f t="shared" si="47"/>
        <v>BaseRateBasicPIP_121</v>
      </c>
      <c r="X43" s="89" t="str">
        <f t="shared" si="47"/>
        <v>BaseRateBasicPIP_122</v>
      </c>
      <c r="Y43" s="89" t="str">
        <f t="shared" si="47"/>
        <v>BaseRateBasicPIP_123</v>
      </c>
      <c r="Z43" s="89" t="str">
        <f t="shared" si="47"/>
        <v>BaseRateBasicPIP_124</v>
      </c>
      <c r="AA43" s="89" t="str">
        <f t="shared" si="47"/>
        <v>BaseRateBasicPIP_125</v>
      </c>
      <c r="AB43" s="89" t="str">
        <f t="shared" si="47"/>
        <v>BaseRateBasicPIP_126</v>
      </c>
      <c r="AC43" s="129" t="str">
        <f t="shared" si="47"/>
        <v>BaseRateBasicPIP_127</v>
      </c>
      <c r="AD43" s="129" t="str">
        <f t="shared" si="47"/>
        <v>BaseRateBasicPIP_128</v>
      </c>
      <c r="AE43" s="129" t="str">
        <f t="shared" si="47"/>
        <v>BaseRateBasicPIP_129</v>
      </c>
      <c r="AF43" s="129" t="str">
        <f t="shared" si="47"/>
        <v>BaseRateBasicPIP_130</v>
      </c>
      <c r="AG43" s="129" t="str">
        <f t="shared" si="47"/>
        <v>BaseRateBasicPIP_131</v>
      </c>
      <c r="AH43" s="129" t="str">
        <f t="shared" si="47"/>
        <v>BaseRateBasicPIP_132</v>
      </c>
      <c r="AI43" s="129" t="str">
        <f t="shared" si="47"/>
        <v>BaseRateBasicPIP_133</v>
      </c>
      <c r="AJ43" s="129" t="str">
        <f t="shared" si="47"/>
        <v>BaseRateBasicPIP_134</v>
      </c>
      <c r="AK43" s="129" t="str">
        <f t="shared" si="47"/>
        <v>BaseRateBasicPIP_135</v>
      </c>
      <c r="AL43" s="129" t="str">
        <f t="shared" si="47"/>
        <v>BaseRateBasicPIP_136</v>
      </c>
      <c r="AM43" s="129" t="str">
        <f t="shared" si="47"/>
        <v>BaseRateBasicPIP_137</v>
      </c>
      <c r="AN43" s="129" t="str">
        <f t="shared" si="47"/>
        <v>BaseRateBasicPIP_138</v>
      </c>
      <c r="AO43" s="129" t="str">
        <f t="shared" si="47"/>
        <v>BaseRateBasicPIP_139</v>
      </c>
      <c r="AP43" s="129" t="str">
        <f t="shared" si="47"/>
        <v>BaseRateBasicPIP_140</v>
      </c>
      <c r="AQ43" s="129" t="str">
        <f t="shared" si="47"/>
        <v>BaseRateBasicPIP_141</v>
      </c>
      <c r="AR43" s="129" t="str">
        <f t="shared" si="47"/>
        <v>BaseRateBasicPIP_142</v>
      </c>
      <c r="AS43" s="129" t="str">
        <f t="shared" si="47"/>
        <v>BaseRateBasicPIP_143</v>
      </c>
      <c r="AT43" s="129" t="str">
        <f t="shared" si="47"/>
        <v>BaseRateBasicPIP_144</v>
      </c>
      <c r="AU43" s="129" t="str">
        <f t="shared" si="47"/>
        <v>BaseRateBasicPIP_145</v>
      </c>
      <c r="AV43" s="129" t="str">
        <f t="shared" si="47"/>
        <v>BaseRateBasicPIP_146</v>
      </c>
      <c r="AW43" s="129" t="str">
        <f t="shared" si="47"/>
        <v>BaseRateBasicPIP_147</v>
      </c>
      <c r="AX43" s="129" t="str">
        <f t="shared" si="47"/>
        <v>BaseRateBasicPIP_148</v>
      </c>
      <c r="AY43" s="129" t="str">
        <f t="shared" si="47"/>
        <v>BaseRateBasicPIP_149</v>
      </c>
    </row>
    <row r="44" spans="1:51">
      <c r="A44" s="21" t="s">
        <v>231</v>
      </c>
      <c r="B44" s="4"/>
      <c r="C44" s="124" t="str">
        <f>BaseRateBasicPIP_01</f>
        <v>enter</v>
      </c>
      <c r="D44" s="124" t="str">
        <f>BaseRateBasicPIP_02</f>
        <v>enter</v>
      </c>
      <c r="E44" s="124" t="str">
        <f>BaseRateBasicPIP_03</f>
        <v>enter</v>
      </c>
      <c r="F44" s="124" t="str">
        <f>BaseRateBasicPIP_04</f>
        <v>enter</v>
      </c>
      <c r="G44" s="124" t="str">
        <f>BaseRateBasicPIP_05</f>
        <v>enter</v>
      </c>
      <c r="H44" s="124" t="str">
        <f>BaseRateBasicPIP_06</f>
        <v>enter</v>
      </c>
      <c r="I44" s="124" t="str">
        <f>BaseRateBasicPIP_07</f>
        <v>enter</v>
      </c>
      <c r="J44" s="124" t="str">
        <f>BaseRateBasicPIP_08</f>
        <v>enter</v>
      </c>
      <c r="K44" s="124" t="str">
        <f>BaseRateBasicPIP_10</f>
        <v>enter</v>
      </c>
      <c r="L44" s="124" t="str">
        <f>BaseRateBasicPIP_11</f>
        <v>enter</v>
      </c>
      <c r="M44" s="124" t="str">
        <f>BaseRateBasicPIP_12</f>
        <v>enter</v>
      </c>
      <c r="N44" s="124" t="str">
        <f>BaseRateBasicPIP_13</f>
        <v>enter</v>
      </c>
      <c r="O44" s="124" t="str">
        <f>BaseRateBasicPIP_14</f>
        <v>enter</v>
      </c>
      <c r="P44" s="124" t="str">
        <f>BaseRateBasicPIP_15</f>
        <v>enter</v>
      </c>
      <c r="Q44" s="124" t="str">
        <f>BaseRateBasicPIP_16</f>
        <v>enter</v>
      </c>
      <c r="R44" s="124" t="str">
        <f>BaseRateBasicPIP_17</f>
        <v>enter</v>
      </c>
      <c r="S44" s="124" t="str">
        <f>BaseRateBasicPIP_19</f>
        <v>enter</v>
      </c>
      <c r="T44" s="124" t="str">
        <f>BaseRateBasicPIP_22</f>
        <v>enter</v>
      </c>
      <c r="U44" s="124" t="str">
        <f>BaseRateBasicPIP_23</f>
        <v>enter</v>
      </c>
      <c r="V44" s="124" t="str">
        <f>BaseRateBasicPIP_24</f>
        <v>enter</v>
      </c>
      <c r="W44" s="124" t="str">
        <f>BaseRateBasicPIP_25</f>
        <v>enter</v>
      </c>
      <c r="X44" s="124" t="str">
        <f>BaseRateBasicPIP_26</f>
        <v>enter</v>
      </c>
      <c r="Y44" s="124" t="str">
        <f>BaseRateBasicPIP_27</f>
        <v>enter</v>
      </c>
      <c r="Z44" s="124" t="str">
        <f>BaseRateBasicPIP_31</f>
        <v>enter</v>
      </c>
      <c r="AA44" s="124" t="str">
        <f>BaseRateBasicPIP_38</f>
        <v>enter</v>
      </c>
      <c r="AB44" s="124" t="str">
        <f>BaseRateBasicPIP_39</f>
        <v>enter</v>
      </c>
      <c r="AC44" s="155" t="str">
        <f>BaseRateBasicPIP_40</f>
        <v>enter</v>
      </c>
      <c r="AD44" s="155" t="str">
        <f>Start!N63</f>
        <v>enter</v>
      </c>
      <c r="AE44" s="155" t="str">
        <f>Start!N64</f>
        <v>enter</v>
      </c>
      <c r="AF44" s="155" t="str">
        <f>Start!N65</f>
        <v>enter</v>
      </c>
      <c r="AG44" s="155" t="str">
        <f>Start!N66</f>
        <v>enter</v>
      </c>
      <c r="AH44" s="155" t="str">
        <f>Start!N67</f>
        <v>enter</v>
      </c>
      <c r="AI44" s="155" t="str">
        <f>Start!N68</f>
        <v>enter</v>
      </c>
      <c r="AJ44" s="155" t="str">
        <f>Start!N69</f>
        <v>enter</v>
      </c>
      <c r="AK44" s="155" t="str">
        <f>Start!N70</f>
        <v>enter</v>
      </c>
      <c r="AL44" s="155" t="str">
        <f>Start!N71</f>
        <v>enter</v>
      </c>
      <c r="AM44" s="155" t="str">
        <f>Start!N72</f>
        <v>enter</v>
      </c>
      <c r="AN44" s="155" t="str">
        <f>Start!N73</f>
        <v>enter</v>
      </c>
      <c r="AO44" s="155" t="str">
        <f>Start!N74</f>
        <v>enter</v>
      </c>
      <c r="AP44" s="155" t="str">
        <f>Start!N75</f>
        <v>enter</v>
      </c>
      <c r="AQ44" s="155" t="str">
        <f>Start!N76</f>
        <v>enter</v>
      </c>
      <c r="AR44" s="155" t="str">
        <f>Start!N77</f>
        <v>enter</v>
      </c>
      <c r="AS44" s="155" t="str">
        <f>Start!N78</f>
        <v>enter</v>
      </c>
      <c r="AT44" s="155" t="str">
        <f>Start!N79</f>
        <v>enter</v>
      </c>
      <c r="AU44" s="155" t="str">
        <f>Start!N80</f>
        <v>enter</v>
      </c>
      <c r="AV44" s="155" t="str">
        <f>Start!N81</f>
        <v>enter</v>
      </c>
      <c r="AW44" s="155" t="str">
        <f>Start!N82</f>
        <v>enter</v>
      </c>
      <c r="AX44" s="155" t="str">
        <f>Start!N83</f>
        <v>enter</v>
      </c>
      <c r="AY44" s="155" t="str">
        <f>Start!N84</f>
        <v>enter</v>
      </c>
    </row>
    <row r="45" spans="1:51">
      <c r="A45" s="3" t="s">
        <v>165</v>
      </c>
      <c r="B45" s="4"/>
      <c r="C45" s="301" t="s">
        <v>166</v>
      </c>
      <c r="D45" s="119" t="str">
        <f t="shared" ref="D45:AC45" si="48">C45</f>
        <v>-----</v>
      </c>
      <c r="E45" s="119" t="str">
        <f t="shared" si="48"/>
        <v>-----</v>
      </c>
      <c r="F45" s="119" t="str">
        <f t="shared" si="48"/>
        <v>-----</v>
      </c>
      <c r="G45" s="119" t="str">
        <f t="shared" si="48"/>
        <v>-----</v>
      </c>
      <c r="H45" s="119" t="str">
        <f t="shared" si="48"/>
        <v>-----</v>
      </c>
      <c r="I45" s="119" t="str">
        <f t="shared" si="48"/>
        <v>-----</v>
      </c>
      <c r="J45" s="119" t="str">
        <f t="shared" si="48"/>
        <v>-----</v>
      </c>
      <c r="K45" s="119" t="str">
        <f t="shared" si="48"/>
        <v>-----</v>
      </c>
      <c r="L45" s="119" t="str">
        <f t="shared" si="48"/>
        <v>-----</v>
      </c>
      <c r="M45" s="119" t="str">
        <f t="shared" si="48"/>
        <v>-----</v>
      </c>
      <c r="N45" s="119" t="str">
        <f t="shared" si="48"/>
        <v>-----</v>
      </c>
      <c r="O45" s="119" t="str">
        <f t="shared" si="48"/>
        <v>-----</v>
      </c>
      <c r="P45" s="119" t="str">
        <f t="shared" si="48"/>
        <v>-----</v>
      </c>
      <c r="Q45" s="119" t="str">
        <f t="shared" si="48"/>
        <v>-----</v>
      </c>
      <c r="R45" s="119" t="str">
        <f t="shared" si="48"/>
        <v>-----</v>
      </c>
      <c r="S45" s="119" t="str">
        <f t="shared" si="48"/>
        <v>-----</v>
      </c>
      <c r="T45" s="119" t="str">
        <f t="shared" si="48"/>
        <v>-----</v>
      </c>
      <c r="U45" s="119" t="str">
        <f t="shared" si="48"/>
        <v>-----</v>
      </c>
      <c r="V45" s="119" t="str">
        <f t="shared" si="48"/>
        <v>-----</v>
      </c>
      <c r="W45" s="119" t="str">
        <f t="shared" si="48"/>
        <v>-----</v>
      </c>
      <c r="X45" s="119" t="str">
        <f t="shared" si="48"/>
        <v>-----</v>
      </c>
      <c r="Y45" s="119" t="str">
        <f t="shared" si="48"/>
        <v>-----</v>
      </c>
      <c r="Z45" s="119" t="str">
        <f t="shared" si="48"/>
        <v>-----</v>
      </c>
      <c r="AA45" s="119" t="str">
        <f t="shared" si="48"/>
        <v>-----</v>
      </c>
      <c r="AB45" s="119" t="str">
        <f t="shared" si="48"/>
        <v>-----</v>
      </c>
      <c r="AC45" s="126" t="str">
        <f t="shared" si="48"/>
        <v>-----</v>
      </c>
      <c r="AD45" s="126" t="str">
        <f t="shared" ref="AD45:AX45" si="49">AC45</f>
        <v>-----</v>
      </c>
      <c r="AE45" s="126" t="str">
        <f t="shared" si="49"/>
        <v>-----</v>
      </c>
      <c r="AF45" s="126" t="str">
        <f t="shared" si="49"/>
        <v>-----</v>
      </c>
      <c r="AG45" s="126" t="str">
        <f t="shared" si="49"/>
        <v>-----</v>
      </c>
      <c r="AH45" s="126" t="str">
        <f t="shared" si="49"/>
        <v>-----</v>
      </c>
      <c r="AI45" s="126" t="str">
        <f t="shared" si="49"/>
        <v>-----</v>
      </c>
      <c r="AJ45" s="126" t="str">
        <f t="shared" si="49"/>
        <v>-----</v>
      </c>
      <c r="AK45" s="126" t="str">
        <f t="shared" si="49"/>
        <v>-----</v>
      </c>
      <c r="AL45" s="126" t="str">
        <f t="shared" si="49"/>
        <v>-----</v>
      </c>
      <c r="AM45" s="126" t="str">
        <f t="shared" si="49"/>
        <v>-----</v>
      </c>
      <c r="AN45" s="126" t="str">
        <f t="shared" si="49"/>
        <v>-----</v>
      </c>
      <c r="AO45" s="126" t="str">
        <f t="shared" si="49"/>
        <v>-----</v>
      </c>
      <c r="AP45" s="126" t="str">
        <f t="shared" si="49"/>
        <v>-----</v>
      </c>
      <c r="AQ45" s="126" t="str">
        <f t="shared" si="49"/>
        <v>-----</v>
      </c>
      <c r="AR45" s="126" t="str">
        <f t="shared" si="49"/>
        <v>-----</v>
      </c>
      <c r="AS45" s="126" t="str">
        <f t="shared" si="49"/>
        <v>-----</v>
      </c>
      <c r="AT45" s="126" t="str">
        <f t="shared" si="49"/>
        <v>-----</v>
      </c>
      <c r="AU45" s="126" t="str">
        <f t="shared" si="49"/>
        <v>-----</v>
      </c>
      <c r="AV45" s="126" t="str">
        <f t="shared" si="49"/>
        <v>-----</v>
      </c>
      <c r="AW45" s="126" t="str">
        <f t="shared" si="49"/>
        <v>-----</v>
      </c>
      <c r="AX45" s="126" t="str">
        <f t="shared" si="49"/>
        <v>-----</v>
      </c>
      <c r="AY45" s="126" t="str">
        <f t="shared" ref="AY45:AY51" si="50">AX45</f>
        <v>-----</v>
      </c>
    </row>
    <row r="46" spans="1:51">
      <c r="A46" s="3" t="s">
        <v>167</v>
      </c>
      <c r="B46" s="4"/>
      <c r="C46" s="301" t="s">
        <v>166</v>
      </c>
      <c r="D46" s="119" t="str">
        <f t="shared" ref="D46:AC46" si="51">C46</f>
        <v>-----</v>
      </c>
      <c r="E46" s="119" t="str">
        <f t="shared" si="51"/>
        <v>-----</v>
      </c>
      <c r="F46" s="119" t="str">
        <f t="shared" si="51"/>
        <v>-----</v>
      </c>
      <c r="G46" s="119" t="str">
        <f t="shared" si="51"/>
        <v>-----</v>
      </c>
      <c r="H46" s="119" t="str">
        <f t="shared" si="51"/>
        <v>-----</v>
      </c>
      <c r="I46" s="119" t="str">
        <f t="shared" si="51"/>
        <v>-----</v>
      </c>
      <c r="J46" s="119" t="str">
        <f t="shared" si="51"/>
        <v>-----</v>
      </c>
      <c r="K46" s="119" t="str">
        <f t="shared" si="51"/>
        <v>-----</v>
      </c>
      <c r="L46" s="119" t="str">
        <f t="shared" si="51"/>
        <v>-----</v>
      </c>
      <c r="M46" s="119" t="str">
        <f t="shared" si="51"/>
        <v>-----</v>
      </c>
      <c r="N46" s="119" t="str">
        <f t="shared" si="51"/>
        <v>-----</v>
      </c>
      <c r="O46" s="119" t="str">
        <f t="shared" si="51"/>
        <v>-----</v>
      </c>
      <c r="P46" s="119" t="str">
        <f t="shared" si="51"/>
        <v>-----</v>
      </c>
      <c r="Q46" s="119" t="str">
        <f t="shared" si="51"/>
        <v>-----</v>
      </c>
      <c r="R46" s="119" t="str">
        <f t="shared" si="51"/>
        <v>-----</v>
      </c>
      <c r="S46" s="119" t="str">
        <f t="shared" si="51"/>
        <v>-----</v>
      </c>
      <c r="T46" s="119" t="str">
        <f t="shared" si="51"/>
        <v>-----</v>
      </c>
      <c r="U46" s="119" t="str">
        <f t="shared" si="51"/>
        <v>-----</v>
      </c>
      <c r="V46" s="119" t="str">
        <f t="shared" si="51"/>
        <v>-----</v>
      </c>
      <c r="W46" s="119" t="str">
        <f t="shared" si="51"/>
        <v>-----</v>
      </c>
      <c r="X46" s="119" t="str">
        <f t="shared" si="51"/>
        <v>-----</v>
      </c>
      <c r="Y46" s="119" t="str">
        <f t="shared" si="51"/>
        <v>-----</v>
      </c>
      <c r="Z46" s="119" t="str">
        <f t="shared" si="51"/>
        <v>-----</v>
      </c>
      <c r="AA46" s="119" t="str">
        <f t="shared" si="51"/>
        <v>-----</v>
      </c>
      <c r="AB46" s="119" t="str">
        <f t="shared" si="51"/>
        <v>-----</v>
      </c>
      <c r="AC46" s="126" t="str">
        <f t="shared" si="51"/>
        <v>-----</v>
      </c>
      <c r="AD46" s="126" t="str">
        <f t="shared" ref="AD46:AX46" si="52">AC46</f>
        <v>-----</v>
      </c>
      <c r="AE46" s="126" t="str">
        <f t="shared" si="52"/>
        <v>-----</v>
      </c>
      <c r="AF46" s="126" t="str">
        <f t="shared" si="52"/>
        <v>-----</v>
      </c>
      <c r="AG46" s="126" t="str">
        <f t="shared" si="52"/>
        <v>-----</v>
      </c>
      <c r="AH46" s="126" t="str">
        <f t="shared" si="52"/>
        <v>-----</v>
      </c>
      <c r="AI46" s="126" t="str">
        <f t="shared" si="52"/>
        <v>-----</v>
      </c>
      <c r="AJ46" s="126" t="str">
        <f t="shared" si="52"/>
        <v>-----</v>
      </c>
      <c r="AK46" s="126" t="str">
        <f t="shared" si="52"/>
        <v>-----</v>
      </c>
      <c r="AL46" s="126" t="str">
        <f t="shared" si="52"/>
        <v>-----</v>
      </c>
      <c r="AM46" s="126" t="str">
        <f t="shared" si="52"/>
        <v>-----</v>
      </c>
      <c r="AN46" s="126" t="str">
        <f t="shared" si="52"/>
        <v>-----</v>
      </c>
      <c r="AO46" s="126" t="str">
        <f t="shared" si="52"/>
        <v>-----</v>
      </c>
      <c r="AP46" s="126" t="str">
        <f t="shared" si="52"/>
        <v>-----</v>
      </c>
      <c r="AQ46" s="126" t="str">
        <f t="shared" si="52"/>
        <v>-----</v>
      </c>
      <c r="AR46" s="126" t="str">
        <f t="shared" si="52"/>
        <v>-----</v>
      </c>
      <c r="AS46" s="126" t="str">
        <f t="shared" si="52"/>
        <v>-----</v>
      </c>
      <c r="AT46" s="126" t="str">
        <f t="shared" si="52"/>
        <v>-----</v>
      </c>
      <c r="AU46" s="126" t="str">
        <f t="shared" si="52"/>
        <v>-----</v>
      </c>
      <c r="AV46" s="126" t="str">
        <f t="shared" si="52"/>
        <v>-----</v>
      </c>
      <c r="AW46" s="126" t="str">
        <f t="shared" si="52"/>
        <v>-----</v>
      </c>
      <c r="AX46" s="126" t="str">
        <f t="shared" si="52"/>
        <v>-----</v>
      </c>
      <c r="AY46" s="126" t="str">
        <f t="shared" si="50"/>
        <v>-----</v>
      </c>
    </row>
    <row r="47" spans="1:51">
      <c r="A47" s="3" t="s">
        <v>168</v>
      </c>
      <c r="B47" s="4"/>
      <c r="C47" s="301" t="s">
        <v>166</v>
      </c>
      <c r="D47" s="119" t="str">
        <f t="shared" ref="D47:AC47" si="53">C47</f>
        <v>-----</v>
      </c>
      <c r="E47" s="119" t="str">
        <f t="shared" si="53"/>
        <v>-----</v>
      </c>
      <c r="F47" s="119" t="str">
        <f t="shared" si="53"/>
        <v>-----</v>
      </c>
      <c r="G47" s="119" t="str">
        <f t="shared" si="53"/>
        <v>-----</v>
      </c>
      <c r="H47" s="119" t="str">
        <f t="shared" si="53"/>
        <v>-----</v>
      </c>
      <c r="I47" s="119" t="str">
        <f t="shared" si="53"/>
        <v>-----</v>
      </c>
      <c r="J47" s="119" t="str">
        <f t="shared" si="53"/>
        <v>-----</v>
      </c>
      <c r="K47" s="119" t="str">
        <f t="shared" si="53"/>
        <v>-----</v>
      </c>
      <c r="L47" s="119" t="str">
        <f t="shared" si="53"/>
        <v>-----</v>
      </c>
      <c r="M47" s="119" t="str">
        <f t="shared" si="53"/>
        <v>-----</v>
      </c>
      <c r="N47" s="119" t="str">
        <f t="shared" si="53"/>
        <v>-----</v>
      </c>
      <c r="O47" s="119" t="str">
        <f t="shared" si="53"/>
        <v>-----</v>
      </c>
      <c r="P47" s="119" t="str">
        <f t="shared" si="53"/>
        <v>-----</v>
      </c>
      <c r="Q47" s="119" t="str">
        <f t="shared" si="53"/>
        <v>-----</v>
      </c>
      <c r="R47" s="119" t="str">
        <f t="shared" si="53"/>
        <v>-----</v>
      </c>
      <c r="S47" s="119" t="str">
        <f t="shared" si="53"/>
        <v>-----</v>
      </c>
      <c r="T47" s="119" t="str">
        <f t="shared" si="53"/>
        <v>-----</v>
      </c>
      <c r="U47" s="119" t="str">
        <f t="shared" si="53"/>
        <v>-----</v>
      </c>
      <c r="V47" s="119" t="str">
        <f t="shared" si="53"/>
        <v>-----</v>
      </c>
      <c r="W47" s="119" t="str">
        <f t="shared" si="53"/>
        <v>-----</v>
      </c>
      <c r="X47" s="119" t="str">
        <f t="shared" si="53"/>
        <v>-----</v>
      </c>
      <c r="Y47" s="119" t="str">
        <f t="shared" si="53"/>
        <v>-----</v>
      </c>
      <c r="Z47" s="119" t="str">
        <f t="shared" si="53"/>
        <v>-----</v>
      </c>
      <c r="AA47" s="119" t="str">
        <f t="shared" si="53"/>
        <v>-----</v>
      </c>
      <c r="AB47" s="119" t="str">
        <f t="shared" si="53"/>
        <v>-----</v>
      </c>
      <c r="AC47" s="126" t="str">
        <f t="shared" si="53"/>
        <v>-----</v>
      </c>
      <c r="AD47" s="126" t="str">
        <f t="shared" ref="AD47:AX47" si="54">AC47</f>
        <v>-----</v>
      </c>
      <c r="AE47" s="126" t="str">
        <f t="shared" si="54"/>
        <v>-----</v>
      </c>
      <c r="AF47" s="126" t="str">
        <f t="shared" si="54"/>
        <v>-----</v>
      </c>
      <c r="AG47" s="126" t="str">
        <f t="shared" si="54"/>
        <v>-----</v>
      </c>
      <c r="AH47" s="126" t="str">
        <f t="shared" si="54"/>
        <v>-----</v>
      </c>
      <c r="AI47" s="126" t="str">
        <f t="shared" si="54"/>
        <v>-----</v>
      </c>
      <c r="AJ47" s="126" t="str">
        <f t="shared" si="54"/>
        <v>-----</v>
      </c>
      <c r="AK47" s="126" t="str">
        <f t="shared" si="54"/>
        <v>-----</v>
      </c>
      <c r="AL47" s="126" t="str">
        <f t="shared" si="54"/>
        <v>-----</v>
      </c>
      <c r="AM47" s="126" t="str">
        <f t="shared" si="54"/>
        <v>-----</v>
      </c>
      <c r="AN47" s="126" t="str">
        <f t="shared" si="54"/>
        <v>-----</v>
      </c>
      <c r="AO47" s="126" t="str">
        <f t="shared" si="54"/>
        <v>-----</v>
      </c>
      <c r="AP47" s="126" t="str">
        <f t="shared" si="54"/>
        <v>-----</v>
      </c>
      <c r="AQ47" s="126" t="str">
        <f t="shared" si="54"/>
        <v>-----</v>
      </c>
      <c r="AR47" s="126" t="str">
        <f t="shared" si="54"/>
        <v>-----</v>
      </c>
      <c r="AS47" s="126" t="str">
        <f t="shared" si="54"/>
        <v>-----</v>
      </c>
      <c r="AT47" s="126" t="str">
        <f t="shared" si="54"/>
        <v>-----</v>
      </c>
      <c r="AU47" s="126" t="str">
        <f t="shared" si="54"/>
        <v>-----</v>
      </c>
      <c r="AV47" s="126" t="str">
        <f t="shared" si="54"/>
        <v>-----</v>
      </c>
      <c r="AW47" s="126" t="str">
        <f t="shared" si="54"/>
        <v>-----</v>
      </c>
      <c r="AX47" s="126" t="str">
        <f t="shared" si="54"/>
        <v>-----</v>
      </c>
      <c r="AY47" s="126" t="str">
        <f t="shared" si="50"/>
        <v>-----</v>
      </c>
    </row>
    <row r="48" spans="1:51">
      <c r="A48" s="3" t="s">
        <v>176</v>
      </c>
      <c r="B48" s="4"/>
      <c r="C48" s="301" t="s">
        <v>166</v>
      </c>
      <c r="D48" s="119" t="str">
        <f t="shared" ref="D48:AC48" si="55">C48</f>
        <v>-----</v>
      </c>
      <c r="E48" s="119" t="str">
        <f t="shared" si="55"/>
        <v>-----</v>
      </c>
      <c r="F48" s="119" t="str">
        <f t="shared" si="55"/>
        <v>-----</v>
      </c>
      <c r="G48" s="119" t="str">
        <f t="shared" si="55"/>
        <v>-----</v>
      </c>
      <c r="H48" s="119" t="str">
        <f t="shared" si="55"/>
        <v>-----</v>
      </c>
      <c r="I48" s="119" t="str">
        <f t="shared" si="55"/>
        <v>-----</v>
      </c>
      <c r="J48" s="119" t="str">
        <f t="shared" si="55"/>
        <v>-----</v>
      </c>
      <c r="K48" s="119" t="str">
        <f t="shared" si="55"/>
        <v>-----</v>
      </c>
      <c r="L48" s="119" t="str">
        <f t="shared" si="55"/>
        <v>-----</v>
      </c>
      <c r="M48" s="119" t="str">
        <f t="shared" si="55"/>
        <v>-----</v>
      </c>
      <c r="N48" s="119" t="str">
        <f t="shared" si="55"/>
        <v>-----</v>
      </c>
      <c r="O48" s="119" t="str">
        <f t="shared" si="55"/>
        <v>-----</v>
      </c>
      <c r="P48" s="119" t="str">
        <f t="shared" si="55"/>
        <v>-----</v>
      </c>
      <c r="Q48" s="119" t="str">
        <f t="shared" si="55"/>
        <v>-----</v>
      </c>
      <c r="R48" s="119" t="str">
        <f t="shared" si="55"/>
        <v>-----</v>
      </c>
      <c r="S48" s="119" t="str">
        <f t="shared" si="55"/>
        <v>-----</v>
      </c>
      <c r="T48" s="119" t="str">
        <f t="shared" si="55"/>
        <v>-----</v>
      </c>
      <c r="U48" s="119" t="str">
        <f t="shared" si="55"/>
        <v>-----</v>
      </c>
      <c r="V48" s="119" t="str">
        <f t="shared" si="55"/>
        <v>-----</v>
      </c>
      <c r="W48" s="119" t="str">
        <f t="shared" si="55"/>
        <v>-----</v>
      </c>
      <c r="X48" s="119" t="str">
        <f t="shared" si="55"/>
        <v>-----</v>
      </c>
      <c r="Y48" s="119" t="str">
        <f t="shared" si="55"/>
        <v>-----</v>
      </c>
      <c r="Z48" s="119" t="str">
        <f t="shared" si="55"/>
        <v>-----</v>
      </c>
      <c r="AA48" s="119" t="str">
        <f t="shared" si="55"/>
        <v>-----</v>
      </c>
      <c r="AB48" s="119" t="str">
        <f t="shared" si="55"/>
        <v>-----</v>
      </c>
      <c r="AC48" s="126" t="str">
        <f t="shared" si="55"/>
        <v>-----</v>
      </c>
      <c r="AD48" s="126" t="str">
        <f t="shared" ref="AD48:AX48" si="56">AC48</f>
        <v>-----</v>
      </c>
      <c r="AE48" s="126" t="str">
        <f t="shared" si="56"/>
        <v>-----</v>
      </c>
      <c r="AF48" s="126" t="str">
        <f t="shared" si="56"/>
        <v>-----</v>
      </c>
      <c r="AG48" s="126" t="str">
        <f t="shared" si="56"/>
        <v>-----</v>
      </c>
      <c r="AH48" s="126" t="str">
        <f t="shared" si="56"/>
        <v>-----</v>
      </c>
      <c r="AI48" s="126" t="str">
        <f t="shared" si="56"/>
        <v>-----</v>
      </c>
      <c r="AJ48" s="126" t="str">
        <f t="shared" si="56"/>
        <v>-----</v>
      </c>
      <c r="AK48" s="126" t="str">
        <f t="shared" si="56"/>
        <v>-----</v>
      </c>
      <c r="AL48" s="126" t="str">
        <f t="shared" si="56"/>
        <v>-----</v>
      </c>
      <c r="AM48" s="126" t="str">
        <f t="shared" si="56"/>
        <v>-----</v>
      </c>
      <c r="AN48" s="126" t="str">
        <f t="shared" si="56"/>
        <v>-----</v>
      </c>
      <c r="AO48" s="126" t="str">
        <f t="shared" si="56"/>
        <v>-----</v>
      </c>
      <c r="AP48" s="126" t="str">
        <f t="shared" si="56"/>
        <v>-----</v>
      </c>
      <c r="AQ48" s="126" t="str">
        <f t="shared" si="56"/>
        <v>-----</v>
      </c>
      <c r="AR48" s="126" t="str">
        <f t="shared" si="56"/>
        <v>-----</v>
      </c>
      <c r="AS48" s="126" t="str">
        <f t="shared" si="56"/>
        <v>-----</v>
      </c>
      <c r="AT48" s="126" t="str">
        <f t="shared" si="56"/>
        <v>-----</v>
      </c>
      <c r="AU48" s="126" t="str">
        <f t="shared" si="56"/>
        <v>-----</v>
      </c>
      <c r="AV48" s="126" t="str">
        <f t="shared" si="56"/>
        <v>-----</v>
      </c>
      <c r="AW48" s="126" t="str">
        <f t="shared" si="56"/>
        <v>-----</v>
      </c>
      <c r="AX48" s="126" t="str">
        <f t="shared" si="56"/>
        <v>-----</v>
      </c>
      <c r="AY48" s="126" t="str">
        <f t="shared" si="50"/>
        <v>-----</v>
      </c>
    </row>
    <row r="49" spans="1:51">
      <c r="A49" s="3" t="s">
        <v>170</v>
      </c>
      <c r="B49" s="47"/>
      <c r="C49" s="301" t="s">
        <v>166</v>
      </c>
      <c r="D49" s="119" t="str">
        <f t="shared" ref="D49:AC51" si="57">C49</f>
        <v>-----</v>
      </c>
      <c r="E49" s="119" t="str">
        <f t="shared" si="57"/>
        <v>-----</v>
      </c>
      <c r="F49" s="119" t="str">
        <f t="shared" si="57"/>
        <v>-----</v>
      </c>
      <c r="G49" s="119" t="str">
        <f t="shared" si="57"/>
        <v>-----</v>
      </c>
      <c r="H49" s="119" t="str">
        <f t="shared" si="57"/>
        <v>-----</v>
      </c>
      <c r="I49" s="119" t="str">
        <f t="shared" si="57"/>
        <v>-----</v>
      </c>
      <c r="J49" s="119" t="str">
        <f t="shared" si="57"/>
        <v>-----</v>
      </c>
      <c r="K49" s="119" t="str">
        <f t="shared" si="57"/>
        <v>-----</v>
      </c>
      <c r="L49" s="119" t="str">
        <f t="shared" si="57"/>
        <v>-----</v>
      </c>
      <c r="M49" s="119" t="str">
        <f t="shared" si="57"/>
        <v>-----</v>
      </c>
      <c r="N49" s="119" t="str">
        <f t="shared" si="57"/>
        <v>-----</v>
      </c>
      <c r="O49" s="119" t="str">
        <f t="shared" si="57"/>
        <v>-----</v>
      </c>
      <c r="P49" s="119" t="str">
        <f t="shared" si="57"/>
        <v>-----</v>
      </c>
      <c r="Q49" s="119" t="str">
        <f t="shared" si="57"/>
        <v>-----</v>
      </c>
      <c r="R49" s="119" t="str">
        <f t="shared" si="57"/>
        <v>-----</v>
      </c>
      <c r="S49" s="119" t="str">
        <f t="shared" si="57"/>
        <v>-----</v>
      </c>
      <c r="T49" s="119" t="str">
        <f t="shared" si="57"/>
        <v>-----</v>
      </c>
      <c r="U49" s="119" t="str">
        <f t="shared" si="57"/>
        <v>-----</v>
      </c>
      <c r="V49" s="119" t="str">
        <f t="shared" si="57"/>
        <v>-----</v>
      </c>
      <c r="W49" s="119" t="str">
        <f t="shared" si="57"/>
        <v>-----</v>
      </c>
      <c r="X49" s="119" t="str">
        <f t="shared" si="57"/>
        <v>-----</v>
      </c>
      <c r="Y49" s="119" t="str">
        <f t="shared" si="57"/>
        <v>-----</v>
      </c>
      <c r="Z49" s="119" t="str">
        <f t="shared" si="57"/>
        <v>-----</v>
      </c>
      <c r="AA49" s="119" t="str">
        <f t="shared" si="57"/>
        <v>-----</v>
      </c>
      <c r="AB49" s="119" t="str">
        <f t="shared" si="57"/>
        <v>-----</v>
      </c>
      <c r="AC49" s="126" t="str">
        <f t="shared" si="57"/>
        <v>-----</v>
      </c>
      <c r="AD49" s="126" t="str">
        <f t="shared" ref="AD49:AX49" si="58">AC49</f>
        <v>-----</v>
      </c>
      <c r="AE49" s="126" t="str">
        <f t="shared" si="58"/>
        <v>-----</v>
      </c>
      <c r="AF49" s="126" t="str">
        <f t="shared" si="58"/>
        <v>-----</v>
      </c>
      <c r="AG49" s="126" t="str">
        <f t="shared" si="58"/>
        <v>-----</v>
      </c>
      <c r="AH49" s="126" t="str">
        <f t="shared" si="58"/>
        <v>-----</v>
      </c>
      <c r="AI49" s="126" t="str">
        <f t="shared" si="58"/>
        <v>-----</v>
      </c>
      <c r="AJ49" s="126" t="str">
        <f t="shared" si="58"/>
        <v>-----</v>
      </c>
      <c r="AK49" s="126" t="str">
        <f t="shared" si="58"/>
        <v>-----</v>
      </c>
      <c r="AL49" s="126" t="str">
        <f t="shared" si="58"/>
        <v>-----</v>
      </c>
      <c r="AM49" s="126" t="str">
        <f t="shared" si="58"/>
        <v>-----</v>
      </c>
      <c r="AN49" s="126" t="str">
        <f t="shared" si="58"/>
        <v>-----</v>
      </c>
      <c r="AO49" s="126" t="str">
        <f t="shared" si="58"/>
        <v>-----</v>
      </c>
      <c r="AP49" s="126" t="str">
        <f t="shared" si="58"/>
        <v>-----</v>
      </c>
      <c r="AQ49" s="126" t="str">
        <f t="shared" si="58"/>
        <v>-----</v>
      </c>
      <c r="AR49" s="126" t="str">
        <f t="shared" si="58"/>
        <v>-----</v>
      </c>
      <c r="AS49" s="126" t="str">
        <f t="shared" si="58"/>
        <v>-----</v>
      </c>
      <c r="AT49" s="126" t="str">
        <f t="shared" si="58"/>
        <v>-----</v>
      </c>
      <c r="AU49" s="126" t="str">
        <f t="shared" si="58"/>
        <v>-----</v>
      </c>
      <c r="AV49" s="126" t="str">
        <f t="shared" si="58"/>
        <v>-----</v>
      </c>
      <c r="AW49" s="126" t="str">
        <f t="shared" si="58"/>
        <v>-----</v>
      </c>
      <c r="AX49" s="126" t="str">
        <f t="shared" si="58"/>
        <v>-----</v>
      </c>
      <c r="AY49" s="126" t="str">
        <f t="shared" si="50"/>
        <v>-----</v>
      </c>
    </row>
    <row r="50" spans="1:51">
      <c r="A50" s="3" t="s">
        <v>170</v>
      </c>
      <c r="B50" s="47"/>
      <c r="C50" s="301" t="s">
        <v>166</v>
      </c>
      <c r="D50" s="119" t="str">
        <f t="shared" si="57"/>
        <v>-----</v>
      </c>
      <c r="E50" s="119" t="str">
        <f t="shared" si="57"/>
        <v>-----</v>
      </c>
      <c r="F50" s="119" t="str">
        <f t="shared" si="57"/>
        <v>-----</v>
      </c>
      <c r="G50" s="119" t="str">
        <f t="shared" si="57"/>
        <v>-----</v>
      </c>
      <c r="H50" s="119" t="str">
        <f t="shared" si="57"/>
        <v>-----</v>
      </c>
      <c r="I50" s="119" t="str">
        <f t="shared" si="57"/>
        <v>-----</v>
      </c>
      <c r="J50" s="119" t="str">
        <f t="shared" si="57"/>
        <v>-----</v>
      </c>
      <c r="K50" s="119" t="str">
        <f t="shared" si="57"/>
        <v>-----</v>
      </c>
      <c r="L50" s="119" t="str">
        <f t="shared" si="57"/>
        <v>-----</v>
      </c>
      <c r="M50" s="119" t="str">
        <f t="shared" si="57"/>
        <v>-----</v>
      </c>
      <c r="N50" s="119" t="str">
        <f t="shared" si="57"/>
        <v>-----</v>
      </c>
      <c r="O50" s="119" t="str">
        <f t="shared" si="57"/>
        <v>-----</v>
      </c>
      <c r="P50" s="119" t="str">
        <f t="shared" si="57"/>
        <v>-----</v>
      </c>
      <c r="Q50" s="119" t="str">
        <f t="shared" si="57"/>
        <v>-----</v>
      </c>
      <c r="R50" s="119" t="str">
        <f t="shared" si="57"/>
        <v>-----</v>
      </c>
      <c r="S50" s="119" t="str">
        <f t="shared" si="57"/>
        <v>-----</v>
      </c>
      <c r="T50" s="119" t="str">
        <f t="shared" si="57"/>
        <v>-----</v>
      </c>
      <c r="U50" s="119" t="str">
        <f t="shared" si="57"/>
        <v>-----</v>
      </c>
      <c r="V50" s="119" t="str">
        <f t="shared" si="57"/>
        <v>-----</v>
      </c>
      <c r="W50" s="119" t="str">
        <f t="shared" si="57"/>
        <v>-----</v>
      </c>
      <c r="X50" s="119" t="str">
        <f t="shared" si="57"/>
        <v>-----</v>
      </c>
      <c r="Y50" s="119" t="str">
        <f t="shared" si="57"/>
        <v>-----</v>
      </c>
      <c r="Z50" s="119" t="str">
        <f t="shared" si="57"/>
        <v>-----</v>
      </c>
      <c r="AA50" s="119" t="str">
        <f t="shared" si="57"/>
        <v>-----</v>
      </c>
      <c r="AB50" s="119" t="str">
        <f t="shared" si="57"/>
        <v>-----</v>
      </c>
      <c r="AC50" s="126" t="str">
        <f t="shared" si="57"/>
        <v>-----</v>
      </c>
      <c r="AD50" s="126" t="str">
        <f t="shared" ref="AD50:AX50" si="59">AC50</f>
        <v>-----</v>
      </c>
      <c r="AE50" s="126" t="str">
        <f t="shared" si="59"/>
        <v>-----</v>
      </c>
      <c r="AF50" s="126" t="str">
        <f t="shared" si="59"/>
        <v>-----</v>
      </c>
      <c r="AG50" s="126" t="str">
        <f t="shared" si="59"/>
        <v>-----</v>
      </c>
      <c r="AH50" s="126" t="str">
        <f t="shared" si="59"/>
        <v>-----</v>
      </c>
      <c r="AI50" s="126" t="str">
        <f t="shared" si="59"/>
        <v>-----</v>
      </c>
      <c r="AJ50" s="126" t="str">
        <f t="shared" si="59"/>
        <v>-----</v>
      </c>
      <c r="AK50" s="126" t="str">
        <f t="shared" si="59"/>
        <v>-----</v>
      </c>
      <c r="AL50" s="126" t="str">
        <f t="shared" si="59"/>
        <v>-----</v>
      </c>
      <c r="AM50" s="126" t="str">
        <f t="shared" si="59"/>
        <v>-----</v>
      </c>
      <c r="AN50" s="126" t="str">
        <f t="shared" si="59"/>
        <v>-----</v>
      </c>
      <c r="AO50" s="126" t="str">
        <f t="shared" si="59"/>
        <v>-----</v>
      </c>
      <c r="AP50" s="126" t="str">
        <f t="shared" si="59"/>
        <v>-----</v>
      </c>
      <c r="AQ50" s="126" t="str">
        <f t="shared" si="59"/>
        <v>-----</v>
      </c>
      <c r="AR50" s="126" t="str">
        <f t="shared" si="59"/>
        <v>-----</v>
      </c>
      <c r="AS50" s="126" t="str">
        <f t="shared" si="59"/>
        <v>-----</v>
      </c>
      <c r="AT50" s="126" t="str">
        <f t="shared" si="59"/>
        <v>-----</v>
      </c>
      <c r="AU50" s="126" t="str">
        <f t="shared" si="59"/>
        <v>-----</v>
      </c>
      <c r="AV50" s="126" t="str">
        <f t="shared" si="59"/>
        <v>-----</v>
      </c>
      <c r="AW50" s="126" t="str">
        <f t="shared" si="59"/>
        <v>-----</v>
      </c>
      <c r="AX50" s="126" t="str">
        <f t="shared" si="59"/>
        <v>-----</v>
      </c>
      <c r="AY50" s="126" t="str">
        <f t="shared" si="50"/>
        <v>-----</v>
      </c>
    </row>
    <row r="51" spans="1:51">
      <c r="A51" s="3" t="s">
        <v>170</v>
      </c>
      <c r="B51" s="47"/>
      <c r="C51" s="301" t="s">
        <v>166</v>
      </c>
      <c r="D51" s="119" t="str">
        <f t="shared" si="57"/>
        <v>-----</v>
      </c>
      <c r="E51" s="119" t="str">
        <f t="shared" si="57"/>
        <v>-----</v>
      </c>
      <c r="F51" s="119" t="str">
        <f t="shared" si="57"/>
        <v>-----</v>
      </c>
      <c r="G51" s="119" t="str">
        <f t="shared" si="57"/>
        <v>-----</v>
      </c>
      <c r="H51" s="119" t="str">
        <f t="shared" si="57"/>
        <v>-----</v>
      </c>
      <c r="I51" s="119" t="str">
        <f t="shared" si="57"/>
        <v>-----</v>
      </c>
      <c r="J51" s="119" t="str">
        <f t="shared" si="57"/>
        <v>-----</v>
      </c>
      <c r="K51" s="119" t="str">
        <f t="shared" si="57"/>
        <v>-----</v>
      </c>
      <c r="L51" s="119" t="str">
        <f t="shared" si="57"/>
        <v>-----</v>
      </c>
      <c r="M51" s="119" t="str">
        <f t="shared" si="57"/>
        <v>-----</v>
      </c>
      <c r="N51" s="119" t="str">
        <f t="shared" si="57"/>
        <v>-----</v>
      </c>
      <c r="O51" s="119" t="str">
        <f t="shared" si="57"/>
        <v>-----</v>
      </c>
      <c r="P51" s="119" t="str">
        <f t="shared" si="57"/>
        <v>-----</v>
      </c>
      <c r="Q51" s="119" t="str">
        <f t="shared" si="57"/>
        <v>-----</v>
      </c>
      <c r="R51" s="119" t="str">
        <f t="shared" si="57"/>
        <v>-----</v>
      </c>
      <c r="S51" s="119" t="str">
        <f t="shared" si="57"/>
        <v>-----</v>
      </c>
      <c r="T51" s="119" t="str">
        <f t="shared" si="57"/>
        <v>-----</v>
      </c>
      <c r="U51" s="119" t="str">
        <f t="shared" si="57"/>
        <v>-----</v>
      </c>
      <c r="V51" s="119" t="str">
        <f t="shared" si="57"/>
        <v>-----</v>
      </c>
      <c r="W51" s="119" t="str">
        <f t="shared" si="57"/>
        <v>-----</v>
      </c>
      <c r="X51" s="119" t="str">
        <f t="shared" si="57"/>
        <v>-----</v>
      </c>
      <c r="Y51" s="119" t="str">
        <f t="shared" si="57"/>
        <v>-----</v>
      </c>
      <c r="Z51" s="119" t="str">
        <f t="shared" si="57"/>
        <v>-----</v>
      </c>
      <c r="AA51" s="119" t="str">
        <f t="shared" si="57"/>
        <v>-----</v>
      </c>
      <c r="AB51" s="119" t="str">
        <f t="shared" si="57"/>
        <v>-----</v>
      </c>
      <c r="AC51" s="126" t="str">
        <f t="shared" si="57"/>
        <v>-----</v>
      </c>
      <c r="AD51" s="126" t="str">
        <f t="shared" ref="AD51:AX51" si="60">AC51</f>
        <v>-----</v>
      </c>
      <c r="AE51" s="126" t="str">
        <f t="shared" si="60"/>
        <v>-----</v>
      </c>
      <c r="AF51" s="126" t="str">
        <f t="shared" si="60"/>
        <v>-----</v>
      </c>
      <c r="AG51" s="126" t="str">
        <f t="shared" si="60"/>
        <v>-----</v>
      </c>
      <c r="AH51" s="126" t="str">
        <f t="shared" si="60"/>
        <v>-----</v>
      </c>
      <c r="AI51" s="126" t="str">
        <f t="shared" si="60"/>
        <v>-----</v>
      </c>
      <c r="AJ51" s="126" t="str">
        <f t="shared" si="60"/>
        <v>-----</v>
      </c>
      <c r="AK51" s="126" t="str">
        <f t="shared" si="60"/>
        <v>-----</v>
      </c>
      <c r="AL51" s="126" t="str">
        <f t="shared" si="60"/>
        <v>-----</v>
      </c>
      <c r="AM51" s="126" t="str">
        <f t="shared" si="60"/>
        <v>-----</v>
      </c>
      <c r="AN51" s="126" t="str">
        <f t="shared" si="60"/>
        <v>-----</v>
      </c>
      <c r="AO51" s="126" t="str">
        <f t="shared" si="60"/>
        <v>-----</v>
      </c>
      <c r="AP51" s="126" t="str">
        <f t="shared" si="60"/>
        <v>-----</v>
      </c>
      <c r="AQ51" s="126" t="str">
        <f t="shared" si="60"/>
        <v>-----</v>
      </c>
      <c r="AR51" s="126" t="str">
        <f t="shared" si="60"/>
        <v>-----</v>
      </c>
      <c r="AS51" s="126" t="str">
        <f t="shared" si="60"/>
        <v>-----</v>
      </c>
      <c r="AT51" s="126" t="str">
        <f t="shared" si="60"/>
        <v>-----</v>
      </c>
      <c r="AU51" s="126" t="str">
        <f t="shared" si="60"/>
        <v>-----</v>
      </c>
      <c r="AV51" s="126" t="str">
        <f t="shared" si="60"/>
        <v>-----</v>
      </c>
      <c r="AW51" s="126" t="str">
        <f t="shared" si="60"/>
        <v>-----</v>
      </c>
      <c r="AX51" s="126" t="str">
        <f t="shared" si="60"/>
        <v>-----</v>
      </c>
      <c r="AY51" s="126" t="str">
        <f t="shared" si="50"/>
        <v>-----</v>
      </c>
    </row>
    <row r="52" spans="1:51">
      <c r="A52" s="3" t="s">
        <v>171</v>
      </c>
      <c r="B52" s="4"/>
      <c r="C52" s="124" t="str">
        <f t="shared" ref="C52:AY52" si="61">ExpFeeBasicPIP</f>
        <v>enter</v>
      </c>
      <c r="D52" s="124" t="str">
        <f t="shared" si="61"/>
        <v>enter</v>
      </c>
      <c r="E52" s="124" t="str">
        <f t="shared" si="61"/>
        <v>enter</v>
      </c>
      <c r="F52" s="124" t="str">
        <f t="shared" si="61"/>
        <v>enter</v>
      </c>
      <c r="G52" s="124" t="str">
        <f t="shared" si="61"/>
        <v>enter</v>
      </c>
      <c r="H52" s="124" t="str">
        <f t="shared" si="61"/>
        <v>enter</v>
      </c>
      <c r="I52" s="124" t="str">
        <f t="shared" si="61"/>
        <v>enter</v>
      </c>
      <c r="J52" s="124" t="str">
        <f t="shared" si="61"/>
        <v>enter</v>
      </c>
      <c r="K52" s="124" t="str">
        <f t="shared" si="61"/>
        <v>enter</v>
      </c>
      <c r="L52" s="124" t="str">
        <f t="shared" si="61"/>
        <v>enter</v>
      </c>
      <c r="M52" s="124" t="str">
        <f t="shared" si="61"/>
        <v>enter</v>
      </c>
      <c r="N52" s="124" t="str">
        <f t="shared" si="61"/>
        <v>enter</v>
      </c>
      <c r="O52" s="124" t="str">
        <f t="shared" si="61"/>
        <v>enter</v>
      </c>
      <c r="P52" s="124" t="str">
        <f t="shared" si="61"/>
        <v>enter</v>
      </c>
      <c r="Q52" s="124" t="str">
        <f t="shared" si="61"/>
        <v>enter</v>
      </c>
      <c r="R52" s="124" t="str">
        <f t="shared" si="61"/>
        <v>enter</v>
      </c>
      <c r="S52" s="124" t="str">
        <f t="shared" si="61"/>
        <v>enter</v>
      </c>
      <c r="T52" s="124" t="str">
        <f t="shared" si="61"/>
        <v>enter</v>
      </c>
      <c r="U52" s="124" t="str">
        <f t="shared" si="61"/>
        <v>enter</v>
      </c>
      <c r="V52" s="124" t="str">
        <f t="shared" si="61"/>
        <v>enter</v>
      </c>
      <c r="W52" s="124" t="str">
        <f t="shared" si="61"/>
        <v>enter</v>
      </c>
      <c r="X52" s="124" t="str">
        <f t="shared" si="61"/>
        <v>enter</v>
      </c>
      <c r="Y52" s="124" t="str">
        <f t="shared" si="61"/>
        <v>enter</v>
      </c>
      <c r="Z52" s="124" t="str">
        <f t="shared" si="61"/>
        <v>enter</v>
      </c>
      <c r="AA52" s="124" t="str">
        <f t="shared" si="61"/>
        <v>enter</v>
      </c>
      <c r="AB52" s="124" t="str">
        <f t="shared" si="61"/>
        <v>enter</v>
      </c>
      <c r="AC52" s="155" t="str">
        <f t="shared" si="61"/>
        <v>enter</v>
      </c>
      <c r="AD52" s="155" t="str">
        <f t="shared" si="61"/>
        <v>enter</v>
      </c>
      <c r="AE52" s="155" t="str">
        <f t="shared" si="61"/>
        <v>enter</v>
      </c>
      <c r="AF52" s="155" t="str">
        <f t="shared" si="61"/>
        <v>enter</v>
      </c>
      <c r="AG52" s="155" t="str">
        <f t="shared" si="61"/>
        <v>enter</v>
      </c>
      <c r="AH52" s="155" t="str">
        <f t="shared" si="61"/>
        <v>enter</v>
      </c>
      <c r="AI52" s="155" t="str">
        <f t="shared" si="61"/>
        <v>enter</v>
      </c>
      <c r="AJ52" s="155" t="str">
        <f t="shared" si="61"/>
        <v>enter</v>
      </c>
      <c r="AK52" s="155" t="str">
        <f t="shared" si="61"/>
        <v>enter</v>
      </c>
      <c r="AL52" s="155" t="str">
        <f t="shared" si="61"/>
        <v>enter</v>
      </c>
      <c r="AM52" s="155" t="str">
        <f t="shared" si="61"/>
        <v>enter</v>
      </c>
      <c r="AN52" s="155" t="str">
        <f t="shared" si="61"/>
        <v>enter</v>
      </c>
      <c r="AO52" s="155" t="str">
        <f t="shared" si="61"/>
        <v>enter</v>
      </c>
      <c r="AP52" s="155" t="str">
        <f t="shared" si="61"/>
        <v>enter</v>
      </c>
      <c r="AQ52" s="155" t="str">
        <f t="shared" si="61"/>
        <v>enter</v>
      </c>
      <c r="AR52" s="155" t="str">
        <f t="shared" si="61"/>
        <v>enter</v>
      </c>
      <c r="AS52" s="155" t="str">
        <f t="shared" si="61"/>
        <v>enter</v>
      </c>
      <c r="AT52" s="155" t="str">
        <f t="shared" si="61"/>
        <v>enter</v>
      </c>
      <c r="AU52" s="155" t="str">
        <f t="shared" si="61"/>
        <v>enter</v>
      </c>
      <c r="AV52" s="155" t="str">
        <f t="shared" si="61"/>
        <v>enter</v>
      </c>
      <c r="AW52" s="155" t="str">
        <f t="shared" si="61"/>
        <v>enter</v>
      </c>
      <c r="AX52" s="155" t="str">
        <f t="shared" si="61"/>
        <v>enter</v>
      </c>
      <c r="AY52" s="155" t="str">
        <f t="shared" si="61"/>
        <v>enter</v>
      </c>
    </row>
    <row r="53" spans="1:51">
      <c r="A53" s="3" t="s">
        <v>170</v>
      </c>
      <c r="B53" s="4"/>
      <c r="C53" s="301" t="s">
        <v>166</v>
      </c>
      <c r="D53" s="119" t="str">
        <f t="shared" ref="D53:AC53" si="62">C53</f>
        <v>-----</v>
      </c>
      <c r="E53" s="119" t="str">
        <f t="shared" si="62"/>
        <v>-----</v>
      </c>
      <c r="F53" s="119" t="str">
        <f t="shared" si="62"/>
        <v>-----</v>
      </c>
      <c r="G53" s="119" t="str">
        <f t="shared" si="62"/>
        <v>-----</v>
      </c>
      <c r="H53" s="119" t="str">
        <f t="shared" si="62"/>
        <v>-----</v>
      </c>
      <c r="I53" s="119" t="str">
        <f t="shared" si="62"/>
        <v>-----</v>
      </c>
      <c r="J53" s="119" t="str">
        <f t="shared" si="62"/>
        <v>-----</v>
      </c>
      <c r="K53" s="119" t="str">
        <f t="shared" si="62"/>
        <v>-----</v>
      </c>
      <c r="L53" s="119" t="str">
        <f t="shared" si="62"/>
        <v>-----</v>
      </c>
      <c r="M53" s="119" t="str">
        <f t="shared" si="62"/>
        <v>-----</v>
      </c>
      <c r="N53" s="119" t="str">
        <f t="shared" si="62"/>
        <v>-----</v>
      </c>
      <c r="O53" s="119" t="str">
        <f t="shared" si="62"/>
        <v>-----</v>
      </c>
      <c r="P53" s="119" t="str">
        <f t="shared" si="62"/>
        <v>-----</v>
      </c>
      <c r="Q53" s="119" t="str">
        <f t="shared" si="62"/>
        <v>-----</v>
      </c>
      <c r="R53" s="119" t="str">
        <f t="shared" si="62"/>
        <v>-----</v>
      </c>
      <c r="S53" s="119" t="str">
        <f t="shared" si="62"/>
        <v>-----</v>
      </c>
      <c r="T53" s="119" t="str">
        <f t="shared" si="62"/>
        <v>-----</v>
      </c>
      <c r="U53" s="119" t="str">
        <f t="shared" si="62"/>
        <v>-----</v>
      </c>
      <c r="V53" s="119" t="str">
        <f t="shared" si="62"/>
        <v>-----</v>
      </c>
      <c r="W53" s="119" t="str">
        <f t="shared" si="62"/>
        <v>-----</v>
      </c>
      <c r="X53" s="119" t="str">
        <f t="shared" si="62"/>
        <v>-----</v>
      </c>
      <c r="Y53" s="119" t="str">
        <f t="shared" si="62"/>
        <v>-----</v>
      </c>
      <c r="Z53" s="119" t="str">
        <f t="shared" si="62"/>
        <v>-----</v>
      </c>
      <c r="AA53" s="119" t="str">
        <f t="shared" si="62"/>
        <v>-----</v>
      </c>
      <c r="AB53" s="119" t="str">
        <f t="shared" si="62"/>
        <v>-----</v>
      </c>
      <c r="AC53" s="126" t="str">
        <f t="shared" si="62"/>
        <v>-----</v>
      </c>
      <c r="AD53" s="126" t="str">
        <f t="shared" ref="AD53:AX53" si="63">AC53</f>
        <v>-----</v>
      </c>
      <c r="AE53" s="126" t="str">
        <f t="shared" si="63"/>
        <v>-----</v>
      </c>
      <c r="AF53" s="126" t="str">
        <f t="shared" si="63"/>
        <v>-----</v>
      </c>
      <c r="AG53" s="126" t="str">
        <f t="shared" si="63"/>
        <v>-----</v>
      </c>
      <c r="AH53" s="126" t="str">
        <f t="shared" si="63"/>
        <v>-----</v>
      </c>
      <c r="AI53" s="126" t="str">
        <f t="shared" si="63"/>
        <v>-----</v>
      </c>
      <c r="AJ53" s="126" t="str">
        <f t="shared" si="63"/>
        <v>-----</v>
      </c>
      <c r="AK53" s="126" t="str">
        <f t="shared" si="63"/>
        <v>-----</v>
      </c>
      <c r="AL53" s="126" t="str">
        <f t="shared" si="63"/>
        <v>-----</v>
      </c>
      <c r="AM53" s="126" t="str">
        <f t="shared" si="63"/>
        <v>-----</v>
      </c>
      <c r="AN53" s="126" t="str">
        <f t="shared" si="63"/>
        <v>-----</v>
      </c>
      <c r="AO53" s="126" t="str">
        <f t="shared" si="63"/>
        <v>-----</v>
      </c>
      <c r="AP53" s="126" t="str">
        <f t="shared" si="63"/>
        <v>-----</v>
      </c>
      <c r="AQ53" s="126" t="str">
        <f t="shared" si="63"/>
        <v>-----</v>
      </c>
      <c r="AR53" s="126" t="str">
        <f t="shared" si="63"/>
        <v>-----</v>
      </c>
      <c r="AS53" s="126" t="str">
        <f t="shared" si="63"/>
        <v>-----</v>
      </c>
      <c r="AT53" s="126" t="str">
        <f t="shared" si="63"/>
        <v>-----</v>
      </c>
      <c r="AU53" s="126" t="str">
        <f t="shared" si="63"/>
        <v>-----</v>
      </c>
      <c r="AV53" s="126" t="str">
        <f t="shared" si="63"/>
        <v>-----</v>
      </c>
      <c r="AW53" s="126" t="str">
        <f t="shared" si="63"/>
        <v>-----</v>
      </c>
      <c r="AX53" s="126" t="str">
        <f t="shared" si="63"/>
        <v>-----</v>
      </c>
      <c r="AY53" s="126" t="str">
        <f>AX53</f>
        <v>-----</v>
      </c>
    </row>
    <row r="54" spans="1:51">
      <c r="A54" s="11" t="s">
        <v>177</v>
      </c>
      <c r="B54" s="12"/>
      <c r="C54" s="38" t="e">
        <f t="shared" ref="C54:AC54" si="64">PRODUCT(PRODUCT(C44:C51)+C52,C53)</f>
        <v>#VALUE!</v>
      </c>
      <c r="D54" s="38" t="e">
        <f t="shared" si="64"/>
        <v>#VALUE!</v>
      </c>
      <c r="E54" s="38" t="e">
        <f t="shared" si="64"/>
        <v>#VALUE!</v>
      </c>
      <c r="F54" s="38" t="e">
        <f t="shared" si="64"/>
        <v>#VALUE!</v>
      </c>
      <c r="G54" s="38" t="e">
        <f t="shared" si="64"/>
        <v>#VALUE!</v>
      </c>
      <c r="H54" s="38" t="e">
        <f t="shared" si="64"/>
        <v>#VALUE!</v>
      </c>
      <c r="I54" s="38" t="e">
        <f t="shared" si="64"/>
        <v>#VALUE!</v>
      </c>
      <c r="J54" s="38" t="e">
        <f t="shared" si="64"/>
        <v>#VALUE!</v>
      </c>
      <c r="K54" s="38" t="e">
        <f t="shared" si="64"/>
        <v>#VALUE!</v>
      </c>
      <c r="L54" s="38" t="e">
        <f t="shared" si="64"/>
        <v>#VALUE!</v>
      </c>
      <c r="M54" s="38" t="e">
        <f t="shared" si="64"/>
        <v>#VALUE!</v>
      </c>
      <c r="N54" s="38" t="e">
        <f t="shared" si="64"/>
        <v>#VALUE!</v>
      </c>
      <c r="O54" s="38" t="e">
        <f t="shared" si="64"/>
        <v>#VALUE!</v>
      </c>
      <c r="P54" s="38" t="e">
        <f t="shared" si="64"/>
        <v>#VALUE!</v>
      </c>
      <c r="Q54" s="38" t="e">
        <f t="shared" si="64"/>
        <v>#VALUE!</v>
      </c>
      <c r="R54" s="38" t="e">
        <f t="shared" si="64"/>
        <v>#VALUE!</v>
      </c>
      <c r="S54" s="38" t="e">
        <f t="shared" si="64"/>
        <v>#VALUE!</v>
      </c>
      <c r="T54" s="38" t="e">
        <f t="shared" si="64"/>
        <v>#VALUE!</v>
      </c>
      <c r="U54" s="38" t="e">
        <f t="shared" si="64"/>
        <v>#VALUE!</v>
      </c>
      <c r="V54" s="38" t="e">
        <f t="shared" si="64"/>
        <v>#VALUE!</v>
      </c>
      <c r="W54" s="38" t="e">
        <f t="shared" si="64"/>
        <v>#VALUE!</v>
      </c>
      <c r="X54" s="38" t="e">
        <f t="shared" si="64"/>
        <v>#VALUE!</v>
      </c>
      <c r="Y54" s="38" t="e">
        <f t="shared" si="64"/>
        <v>#VALUE!</v>
      </c>
      <c r="Z54" s="38" t="e">
        <f t="shared" si="64"/>
        <v>#VALUE!</v>
      </c>
      <c r="AA54" s="38" t="e">
        <f t="shared" si="64"/>
        <v>#VALUE!</v>
      </c>
      <c r="AB54" s="38" t="e">
        <f t="shared" si="64"/>
        <v>#VALUE!</v>
      </c>
      <c r="AC54" s="39" t="e">
        <f t="shared" si="64"/>
        <v>#VALUE!</v>
      </c>
      <c r="AD54" s="39" t="e">
        <f t="shared" ref="AD54:AY54" si="65">PRODUCT(PRODUCT(AD44:AD51)+AD52,AD53)</f>
        <v>#VALUE!</v>
      </c>
      <c r="AE54" s="39" t="e">
        <f t="shared" si="65"/>
        <v>#VALUE!</v>
      </c>
      <c r="AF54" s="39" t="e">
        <f t="shared" si="65"/>
        <v>#VALUE!</v>
      </c>
      <c r="AG54" s="39" t="e">
        <f t="shared" si="65"/>
        <v>#VALUE!</v>
      </c>
      <c r="AH54" s="39" t="e">
        <f t="shared" si="65"/>
        <v>#VALUE!</v>
      </c>
      <c r="AI54" s="39" t="e">
        <f t="shared" si="65"/>
        <v>#VALUE!</v>
      </c>
      <c r="AJ54" s="39" t="e">
        <f t="shared" si="65"/>
        <v>#VALUE!</v>
      </c>
      <c r="AK54" s="39" t="e">
        <f t="shared" si="65"/>
        <v>#VALUE!</v>
      </c>
      <c r="AL54" s="39" t="e">
        <f t="shared" si="65"/>
        <v>#VALUE!</v>
      </c>
      <c r="AM54" s="39" t="e">
        <f t="shared" si="65"/>
        <v>#VALUE!</v>
      </c>
      <c r="AN54" s="39" t="e">
        <f t="shared" si="65"/>
        <v>#VALUE!</v>
      </c>
      <c r="AO54" s="39" t="e">
        <f t="shared" si="65"/>
        <v>#VALUE!</v>
      </c>
      <c r="AP54" s="39" t="e">
        <f t="shared" si="65"/>
        <v>#VALUE!</v>
      </c>
      <c r="AQ54" s="39" t="e">
        <f t="shared" si="65"/>
        <v>#VALUE!</v>
      </c>
      <c r="AR54" s="39" t="e">
        <f t="shared" si="65"/>
        <v>#VALUE!</v>
      </c>
      <c r="AS54" s="39" t="e">
        <f t="shared" si="65"/>
        <v>#VALUE!</v>
      </c>
      <c r="AT54" s="39" t="e">
        <f t="shared" si="65"/>
        <v>#VALUE!</v>
      </c>
      <c r="AU54" s="39" t="e">
        <f t="shared" si="65"/>
        <v>#VALUE!</v>
      </c>
      <c r="AV54" s="39" t="e">
        <f t="shared" si="65"/>
        <v>#VALUE!</v>
      </c>
      <c r="AW54" s="39" t="e">
        <f t="shared" si="65"/>
        <v>#VALUE!</v>
      </c>
      <c r="AX54" s="39" t="e">
        <f t="shared" si="65"/>
        <v>#VALUE!</v>
      </c>
      <c r="AY54" s="39" t="e">
        <f t="shared" si="65"/>
        <v>#VALUE!</v>
      </c>
    </row>
    <row r="55" spans="1:51" ht="16.2" thickBot="1">
      <c r="A55" s="13" t="s">
        <v>178</v>
      </c>
      <c r="B55" s="4"/>
      <c r="C55" s="303">
        <v>0</v>
      </c>
      <c r="D55" s="151">
        <f>C55</f>
        <v>0</v>
      </c>
      <c r="E55" s="77">
        <f t="shared" ref="E55:AY55" si="66">$D55</f>
        <v>0</v>
      </c>
      <c r="F55" s="77">
        <f t="shared" si="66"/>
        <v>0</v>
      </c>
      <c r="G55" s="77">
        <f t="shared" si="66"/>
        <v>0</v>
      </c>
      <c r="H55" s="77">
        <f t="shared" si="66"/>
        <v>0</v>
      </c>
      <c r="I55" s="77">
        <f t="shared" si="66"/>
        <v>0</v>
      </c>
      <c r="J55" s="77">
        <f t="shared" si="66"/>
        <v>0</v>
      </c>
      <c r="K55" s="77">
        <f t="shared" si="66"/>
        <v>0</v>
      </c>
      <c r="L55" s="77">
        <f t="shared" si="66"/>
        <v>0</v>
      </c>
      <c r="M55" s="77">
        <f t="shared" si="66"/>
        <v>0</v>
      </c>
      <c r="N55" s="77">
        <f t="shared" si="66"/>
        <v>0</v>
      </c>
      <c r="O55" s="77">
        <f t="shared" si="66"/>
        <v>0</v>
      </c>
      <c r="P55" s="77">
        <f t="shared" si="66"/>
        <v>0</v>
      </c>
      <c r="Q55" s="77">
        <f t="shared" si="66"/>
        <v>0</v>
      </c>
      <c r="R55" s="77">
        <f t="shared" si="66"/>
        <v>0</v>
      </c>
      <c r="S55" s="77">
        <f t="shared" si="66"/>
        <v>0</v>
      </c>
      <c r="T55" s="77">
        <f t="shared" si="66"/>
        <v>0</v>
      </c>
      <c r="U55" s="77">
        <f t="shared" si="66"/>
        <v>0</v>
      </c>
      <c r="V55" s="77">
        <f t="shared" si="66"/>
        <v>0</v>
      </c>
      <c r="W55" s="77">
        <f t="shared" si="66"/>
        <v>0</v>
      </c>
      <c r="X55" s="77">
        <f t="shared" si="66"/>
        <v>0</v>
      </c>
      <c r="Y55" s="77">
        <f t="shared" si="66"/>
        <v>0</v>
      </c>
      <c r="Z55" s="77">
        <f t="shared" si="66"/>
        <v>0</v>
      </c>
      <c r="AA55" s="77">
        <f t="shared" si="66"/>
        <v>0</v>
      </c>
      <c r="AB55" s="77">
        <f t="shared" si="66"/>
        <v>0</v>
      </c>
      <c r="AC55" s="130">
        <f t="shared" si="66"/>
        <v>0</v>
      </c>
      <c r="AD55" s="130">
        <f t="shared" si="66"/>
        <v>0</v>
      </c>
      <c r="AE55" s="130">
        <f t="shared" si="66"/>
        <v>0</v>
      </c>
      <c r="AF55" s="130">
        <f t="shared" si="66"/>
        <v>0</v>
      </c>
      <c r="AG55" s="130">
        <f t="shared" si="66"/>
        <v>0</v>
      </c>
      <c r="AH55" s="130">
        <f t="shared" si="66"/>
        <v>0</v>
      </c>
      <c r="AI55" s="130">
        <f t="shared" si="66"/>
        <v>0</v>
      </c>
      <c r="AJ55" s="130">
        <f t="shared" si="66"/>
        <v>0</v>
      </c>
      <c r="AK55" s="130">
        <f t="shared" si="66"/>
        <v>0</v>
      </c>
      <c r="AL55" s="130">
        <f t="shared" si="66"/>
        <v>0</v>
      </c>
      <c r="AM55" s="130">
        <f t="shared" si="66"/>
        <v>0</v>
      </c>
      <c r="AN55" s="130">
        <f t="shared" si="66"/>
        <v>0</v>
      </c>
      <c r="AO55" s="130">
        <f t="shared" si="66"/>
        <v>0</v>
      </c>
      <c r="AP55" s="130">
        <f t="shared" si="66"/>
        <v>0</v>
      </c>
      <c r="AQ55" s="130">
        <f t="shared" si="66"/>
        <v>0</v>
      </c>
      <c r="AR55" s="130">
        <f t="shared" si="66"/>
        <v>0</v>
      </c>
      <c r="AS55" s="130">
        <f t="shared" si="66"/>
        <v>0</v>
      </c>
      <c r="AT55" s="130">
        <f t="shared" si="66"/>
        <v>0</v>
      </c>
      <c r="AU55" s="130">
        <f t="shared" si="66"/>
        <v>0</v>
      </c>
      <c r="AV55" s="130">
        <f t="shared" si="66"/>
        <v>0</v>
      </c>
      <c r="AW55" s="130">
        <f t="shared" si="66"/>
        <v>0</v>
      </c>
      <c r="AX55" s="130">
        <f t="shared" si="66"/>
        <v>0</v>
      </c>
      <c r="AY55" s="130">
        <f t="shared" si="66"/>
        <v>0</v>
      </c>
    </row>
    <row r="56" spans="1:51" ht="16.2" thickTop="1">
      <c r="A56" s="52" t="s">
        <v>173</v>
      </c>
      <c r="B56" s="6"/>
      <c r="C56" s="7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</row>
    <row r="57" spans="1:51">
      <c r="A57" s="381" t="s">
        <v>229</v>
      </c>
      <c r="B57" s="4"/>
      <c r="C57" s="55" t="s">
        <v>166</v>
      </c>
      <c r="D57" s="119" t="str">
        <f t="shared" ref="D57:AC57" si="67">C57</f>
        <v>-----</v>
      </c>
      <c r="E57" s="119" t="str">
        <f t="shared" si="67"/>
        <v>-----</v>
      </c>
      <c r="F57" s="119" t="str">
        <f t="shared" si="67"/>
        <v>-----</v>
      </c>
      <c r="G57" s="119" t="str">
        <f t="shared" si="67"/>
        <v>-----</v>
      </c>
      <c r="H57" s="119" t="str">
        <f t="shared" si="67"/>
        <v>-----</v>
      </c>
      <c r="I57" s="119" t="str">
        <f t="shared" si="67"/>
        <v>-----</v>
      </c>
      <c r="J57" s="119" t="str">
        <f t="shared" si="67"/>
        <v>-----</v>
      </c>
      <c r="K57" s="119" t="str">
        <f t="shared" si="67"/>
        <v>-----</v>
      </c>
      <c r="L57" s="119" t="str">
        <f t="shared" si="67"/>
        <v>-----</v>
      </c>
      <c r="M57" s="119" t="str">
        <f t="shared" si="67"/>
        <v>-----</v>
      </c>
      <c r="N57" s="119" t="str">
        <f t="shared" si="67"/>
        <v>-----</v>
      </c>
      <c r="O57" s="119" t="str">
        <f t="shared" si="67"/>
        <v>-----</v>
      </c>
      <c r="P57" s="119" t="str">
        <f t="shared" si="67"/>
        <v>-----</v>
      </c>
      <c r="Q57" s="119" t="str">
        <f t="shared" si="67"/>
        <v>-----</v>
      </c>
      <c r="R57" s="119" t="str">
        <f t="shared" si="67"/>
        <v>-----</v>
      </c>
      <c r="S57" s="119" t="str">
        <f t="shared" si="67"/>
        <v>-----</v>
      </c>
      <c r="T57" s="119" t="str">
        <f t="shared" si="67"/>
        <v>-----</v>
      </c>
      <c r="U57" s="119" t="str">
        <f t="shared" si="67"/>
        <v>-----</v>
      </c>
      <c r="V57" s="119" t="str">
        <f t="shared" si="67"/>
        <v>-----</v>
      </c>
      <c r="W57" s="119" t="str">
        <f t="shared" si="67"/>
        <v>-----</v>
      </c>
      <c r="X57" s="119" t="str">
        <f t="shared" si="67"/>
        <v>-----</v>
      </c>
      <c r="Y57" s="119" t="str">
        <f t="shared" si="67"/>
        <v>-----</v>
      </c>
      <c r="Z57" s="119" t="str">
        <f t="shared" si="67"/>
        <v>-----</v>
      </c>
      <c r="AA57" s="119" t="str">
        <f t="shared" si="67"/>
        <v>-----</v>
      </c>
      <c r="AB57" s="119" t="str">
        <f t="shared" si="67"/>
        <v>-----</v>
      </c>
      <c r="AC57" s="126" t="str">
        <f t="shared" si="67"/>
        <v>-----</v>
      </c>
      <c r="AD57" s="126" t="str">
        <f t="shared" ref="AD57:AX57" si="68">AC57</f>
        <v>-----</v>
      </c>
      <c r="AE57" s="126" t="str">
        <f t="shared" si="68"/>
        <v>-----</v>
      </c>
      <c r="AF57" s="126" t="str">
        <f t="shared" si="68"/>
        <v>-----</v>
      </c>
      <c r="AG57" s="126" t="str">
        <f t="shared" si="68"/>
        <v>-----</v>
      </c>
      <c r="AH57" s="126" t="str">
        <f t="shared" si="68"/>
        <v>-----</v>
      </c>
      <c r="AI57" s="126" t="str">
        <f t="shared" si="68"/>
        <v>-----</v>
      </c>
      <c r="AJ57" s="126" t="str">
        <f t="shared" si="68"/>
        <v>-----</v>
      </c>
      <c r="AK57" s="126" t="str">
        <f t="shared" si="68"/>
        <v>-----</v>
      </c>
      <c r="AL57" s="126" t="str">
        <f t="shared" si="68"/>
        <v>-----</v>
      </c>
      <c r="AM57" s="126" t="str">
        <f t="shared" si="68"/>
        <v>-----</v>
      </c>
      <c r="AN57" s="126" t="str">
        <f t="shared" si="68"/>
        <v>-----</v>
      </c>
      <c r="AO57" s="126" t="str">
        <f t="shared" si="68"/>
        <v>-----</v>
      </c>
      <c r="AP57" s="126" t="str">
        <f t="shared" si="68"/>
        <v>-----</v>
      </c>
      <c r="AQ57" s="126" t="str">
        <f t="shared" si="68"/>
        <v>-----</v>
      </c>
      <c r="AR57" s="126" t="str">
        <f t="shared" si="68"/>
        <v>-----</v>
      </c>
      <c r="AS57" s="126" t="str">
        <f t="shared" si="68"/>
        <v>-----</v>
      </c>
      <c r="AT57" s="126" t="str">
        <f t="shared" si="68"/>
        <v>-----</v>
      </c>
      <c r="AU57" s="126" t="str">
        <f t="shared" si="68"/>
        <v>-----</v>
      </c>
      <c r="AV57" s="126" t="str">
        <f t="shared" si="68"/>
        <v>-----</v>
      </c>
      <c r="AW57" s="126" t="str">
        <f t="shared" si="68"/>
        <v>-----</v>
      </c>
      <c r="AX57" s="126" t="str">
        <f t="shared" si="68"/>
        <v>-----</v>
      </c>
      <c r="AY57" s="126" t="str">
        <f>AX57</f>
        <v>-----</v>
      </c>
    </row>
    <row r="58" spans="1:51">
      <c r="A58" s="13" t="s">
        <v>180</v>
      </c>
      <c r="B58" s="4"/>
      <c r="C58" s="55" t="s">
        <v>166</v>
      </c>
      <c r="D58" s="119" t="str">
        <f t="shared" ref="D58:AC59" si="69">C58</f>
        <v>-----</v>
      </c>
      <c r="E58" s="119" t="str">
        <f t="shared" si="69"/>
        <v>-----</v>
      </c>
      <c r="F58" s="119" t="str">
        <f t="shared" si="69"/>
        <v>-----</v>
      </c>
      <c r="G58" s="119" t="str">
        <f t="shared" si="69"/>
        <v>-----</v>
      </c>
      <c r="H58" s="119" t="str">
        <f t="shared" si="69"/>
        <v>-----</v>
      </c>
      <c r="I58" s="119" t="str">
        <f t="shared" si="69"/>
        <v>-----</v>
      </c>
      <c r="J58" s="119" t="str">
        <f t="shared" si="69"/>
        <v>-----</v>
      </c>
      <c r="K58" s="119" t="str">
        <f t="shared" si="69"/>
        <v>-----</v>
      </c>
      <c r="L58" s="119" t="str">
        <f t="shared" si="69"/>
        <v>-----</v>
      </c>
      <c r="M58" s="119" t="str">
        <f t="shared" si="69"/>
        <v>-----</v>
      </c>
      <c r="N58" s="119" t="str">
        <f t="shared" si="69"/>
        <v>-----</v>
      </c>
      <c r="O58" s="119" t="str">
        <f t="shared" si="69"/>
        <v>-----</v>
      </c>
      <c r="P58" s="119" t="str">
        <f t="shared" si="69"/>
        <v>-----</v>
      </c>
      <c r="Q58" s="119" t="str">
        <f t="shared" si="69"/>
        <v>-----</v>
      </c>
      <c r="R58" s="119" t="str">
        <f t="shared" si="69"/>
        <v>-----</v>
      </c>
      <c r="S58" s="119" t="str">
        <f t="shared" si="69"/>
        <v>-----</v>
      </c>
      <c r="T58" s="119" t="str">
        <f t="shared" si="69"/>
        <v>-----</v>
      </c>
      <c r="U58" s="119" t="str">
        <f t="shared" si="69"/>
        <v>-----</v>
      </c>
      <c r="V58" s="119" t="str">
        <f t="shared" si="69"/>
        <v>-----</v>
      </c>
      <c r="W58" s="119" t="str">
        <f t="shared" si="69"/>
        <v>-----</v>
      </c>
      <c r="X58" s="119" t="str">
        <f t="shared" si="69"/>
        <v>-----</v>
      </c>
      <c r="Y58" s="119" t="str">
        <f t="shared" si="69"/>
        <v>-----</v>
      </c>
      <c r="Z58" s="119" t="str">
        <f t="shared" si="69"/>
        <v>-----</v>
      </c>
      <c r="AA58" s="119" t="str">
        <f t="shared" si="69"/>
        <v>-----</v>
      </c>
      <c r="AB58" s="119" t="str">
        <f t="shared" si="69"/>
        <v>-----</v>
      </c>
      <c r="AC58" s="126" t="str">
        <f t="shared" si="69"/>
        <v>-----</v>
      </c>
      <c r="AD58" s="126" t="str">
        <f t="shared" ref="AD58:AX58" si="70">AC58</f>
        <v>-----</v>
      </c>
      <c r="AE58" s="126" t="str">
        <f t="shared" si="70"/>
        <v>-----</v>
      </c>
      <c r="AF58" s="126" t="str">
        <f t="shared" si="70"/>
        <v>-----</v>
      </c>
      <c r="AG58" s="126" t="str">
        <f t="shared" si="70"/>
        <v>-----</v>
      </c>
      <c r="AH58" s="126" t="str">
        <f t="shared" si="70"/>
        <v>-----</v>
      </c>
      <c r="AI58" s="126" t="str">
        <f t="shared" si="70"/>
        <v>-----</v>
      </c>
      <c r="AJ58" s="126" t="str">
        <f t="shared" si="70"/>
        <v>-----</v>
      </c>
      <c r="AK58" s="126" t="str">
        <f t="shared" si="70"/>
        <v>-----</v>
      </c>
      <c r="AL58" s="126" t="str">
        <f t="shared" si="70"/>
        <v>-----</v>
      </c>
      <c r="AM58" s="126" t="str">
        <f t="shared" si="70"/>
        <v>-----</v>
      </c>
      <c r="AN58" s="126" t="str">
        <f t="shared" si="70"/>
        <v>-----</v>
      </c>
      <c r="AO58" s="126" t="str">
        <f t="shared" si="70"/>
        <v>-----</v>
      </c>
      <c r="AP58" s="126" t="str">
        <f t="shared" si="70"/>
        <v>-----</v>
      </c>
      <c r="AQ58" s="126" t="str">
        <f t="shared" si="70"/>
        <v>-----</v>
      </c>
      <c r="AR58" s="126" t="str">
        <f t="shared" si="70"/>
        <v>-----</v>
      </c>
      <c r="AS58" s="126" t="str">
        <f t="shared" si="70"/>
        <v>-----</v>
      </c>
      <c r="AT58" s="126" t="str">
        <f t="shared" si="70"/>
        <v>-----</v>
      </c>
      <c r="AU58" s="126" t="str">
        <f t="shared" si="70"/>
        <v>-----</v>
      </c>
      <c r="AV58" s="126" t="str">
        <f t="shared" si="70"/>
        <v>-----</v>
      </c>
      <c r="AW58" s="126" t="str">
        <f t="shared" si="70"/>
        <v>-----</v>
      </c>
      <c r="AX58" s="126" t="str">
        <f t="shared" si="70"/>
        <v>-----</v>
      </c>
      <c r="AY58" s="126" t="str">
        <f>AX58</f>
        <v>-----</v>
      </c>
    </row>
    <row r="59" spans="1:51">
      <c r="A59" s="13" t="s">
        <v>229</v>
      </c>
      <c r="B59" s="4"/>
      <c r="C59" s="55" t="s">
        <v>166</v>
      </c>
      <c r="D59" s="119" t="str">
        <f t="shared" si="69"/>
        <v>-----</v>
      </c>
      <c r="E59" s="119" t="str">
        <f t="shared" si="69"/>
        <v>-----</v>
      </c>
      <c r="F59" s="119" t="str">
        <f t="shared" si="69"/>
        <v>-----</v>
      </c>
      <c r="G59" s="119" t="str">
        <f t="shared" si="69"/>
        <v>-----</v>
      </c>
      <c r="H59" s="119" t="str">
        <f t="shared" si="69"/>
        <v>-----</v>
      </c>
      <c r="I59" s="119" t="str">
        <f t="shared" si="69"/>
        <v>-----</v>
      </c>
      <c r="J59" s="119" t="str">
        <f t="shared" si="69"/>
        <v>-----</v>
      </c>
      <c r="K59" s="119" t="str">
        <f t="shared" si="69"/>
        <v>-----</v>
      </c>
      <c r="L59" s="119" t="str">
        <f t="shared" si="69"/>
        <v>-----</v>
      </c>
      <c r="M59" s="119" t="str">
        <f t="shared" si="69"/>
        <v>-----</v>
      </c>
      <c r="N59" s="119" t="str">
        <f t="shared" si="69"/>
        <v>-----</v>
      </c>
      <c r="O59" s="119" t="str">
        <f t="shared" si="69"/>
        <v>-----</v>
      </c>
      <c r="P59" s="119" t="str">
        <f t="shared" si="69"/>
        <v>-----</v>
      </c>
      <c r="Q59" s="119" t="str">
        <f t="shared" si="69"/>
        <v>-----</v>
      </c>
      <c r="R59" s="119" t="str">
        <f t="shared" si="69"/>
        <v>-----</v>
      </c>
      <c r="S59" s="119" t="str">
        <f t="shared" si="69"/>
        <v>-----</v>
      </c>
      <c r="T59" s="119" t="str">
        <f t="shared" si="69"/>
        <v>-----</v>
      </c>
      <c r="U59" s="119" t="str">
        <f t="shared" si="69"/>
        <v>-----</v>
      </c>
      <c r="V59" s="119" t="str">
        <f t="shared" si="69"/>
        <v>-----</v>
      </c>
      <c r="W59" s="119" t="str">
        <f t="shared" si="69"/>
        <v>-----</v>
      </c>
      <c r="X59" s="119" t="str">
        <f t="shared" si="69"/>
        <v>-----</v>
      </c>
      <c r="Y59" s="119" t="str">
        <f t="shared" si="69"/>
        <v>-----</v>
      </c>
      <c r="Z59" s="119" t="str">
        <f t="shared" si="69"/>
        <v>-----</v>
      </c>
      <c r="AA59" s="119" t="str">
        <f t="shared" si="69"/>
        <v>-----</v>
      </c>
      <c r="AB59" s="119" t="str">
        <f t="shared" si="69"/>
        <v>-----</v>
      </c>
      <c r="AC59" s="126" t="str">
        <f t="shared" si="69"/>
        <v>-----</v>
      </c>
      <c r="AD59" s="126" t="str">
        <f t="shared" ref="AD59:AX59" si="71">AC59</f>
        <v>-----</v>
      </c>
      <c r="AE59" s="126" t="str">
        <f t="shared" si="71"/>
        <v>-----</v>
      </c>
      <c r="AF59" s="126" t="str">
        <f t="shared" si="71"/>
        <v>-----</v>
      </c>
      <c r="AG59" s="126" t="str">
        <f t="shared" si="71"/>
        <v>-----</v>
      </c>
      <c r="AH59" s="126" t="str">
        <f t="shared" si="71"/>
        <v>-----</v>
      </c>
      <c r="AI59" s="126" t="str">
        <f t="shared" si="71"/>
        <v>-----</v>
      </c>
      <c r="AJ59" s="126" t="str">
        <f t="shared" si="71"/>
        <v>-----</v>
      </c>
      <c r="AK59" s="126" t="str">
        <f t="shared" si="71"/>
        <v>-----</v>
      </c>
      <c r="AL59" s="126" t="str">
        <f t="shared" si="71"/>
        <v>-----</v>
      </c>
      <c r="AM59" s="126" t="str">
        <f t="shared" si="71"/>
        <v>-----</v>
      </c>
      <c r="AN59" s="126" t="str">
        <f t="shared" si="71"/>
        <v>-----</v>
      </c>
      <c r="AO59" s="126" t="str">
        <f t="shared" si="71"/>
        <v>-----</v>
      </c>
      <c r="AP59" s="126" t="str">
        <f t="shared" si="71"/>
        <v>-----</v>
      </c>
      <c r="AQ59" s="126" t="str">
        <f t="shared" si="71"/>
        <v>-----</v>
      </c>
      <c r="AR59" s="126" t="str">
        <f t="shared" si="71"/>
        <v>-----</v>
      </c>
      <c r="AS59" s="126" t="str">
        <f t="shared" si="71"/>
        <v>-----</v>
      </c>
      <c r="AT59" s="126" t="str">
        <f t="shared" si="71"/>
        <v>-----</v>
      </c>
      <c r="AU59" s="126" t="str">
        <f t="shared" si="71"/>
        <v>-----</v>
      </c>
      <c r="AV59" s="126" t="str">
        <f t="shared" si="71"/>
        <v>-----</v>
      </c>
      <c r="AW59" s="126" t="str">
        <f t="shared" si="71"/>
        <v>-----</v>
      </c>
      <c r="AX59" s="126" t="str">
        <f t="shared" si="71"/>
        <v>-----</v>
      </c>
      <c r="AY59" s="126" t="str">
        <f>AX59</f>
        <v>-----</v>
      </c>
    </row>
    <row r="60" spans="1:51">
      <c r="A60" s="13" t="s">
        <v>229</v>
      </c>
      <c r="B60" s="4"/>
      <c r="C60" s="55" t="s">
        <v>166</v>
      </c>
      <c r="D60" s="119" t="str">
        <f t="shared" ref="D60:AC61" si="72">C60</f>
        <v>-----</v>
      </c>
      <c r="E60" s="119" t="str">
        <f t="shared" si="72"/>
        <v>-----</v>
      </c>
      <c r="F60" s="119" t="str">
        <f t="shared" si="72"/>
        <v>-----</v>
      </c>
      <c r="G60" s="119" t="str">
        <f t="shared" si="72"/>
        <v>-----</v>
      </c>
      <c r="H60" s="119" t="str">
        <f t="shared" si="72"/>
        <v>-----</v>
      </c>
      <c r="I60" s="119" t="str">
        <f t="shared" si="72"/>
        <v>-----</v>
      </c>
      <c r="J60" s="119" t="str">
        <f t="shared" si="72"/>
        <v>-----</v>
      </c>
      <c r="K60" s="119" t="str">
        <f t="shared" si="72"/>
        <v>-----</v>
      </c>
      <c r="L60" s="119" t="str">
        <f t="shared" si="72"/>
        <v>-----</v>
      </c>
      <c r="M60" s="119" t="str">
        <f t="shared" si="72"/>
        <v>-----</v>
      </c>
      <c r="N60" s="119" t="str">
        <f t="shared" si="72"/>
        <v>-----</v>
      </c>
      <c r="O60" s="119" t="str">
        <f t="shared" si="72"/>
        <v>-----</v>
      </c>
      <c r="P60" s="119" t="str">
        <f t="shared" si="72"/>
        <v>-----</v>
      </c>
      <c r="Q60" s="119" t="str">
        <f t="shared" si="72"/>
        <v>-----</v>
      </c>
      <c r="R60" s="119" t="str">
        <f t="shared" si="72"/>
        <v>-----</v>
      </c>
      <c r="S60" s="119" t="str">
        <f t="shared" si="72"/>
        <v>-----</v>
      </c>
      <c r="T60" s="119" t="str">
        <f t="shared" si="72"/>
        <v>-----</v>
      </c>
      <c r="U60" s="119" t="str">
        <f t="shared" si="72"/>
        <v>-----</v>
      </c>
      <c r="V60" s="119" t="str">
        <f t="shared" si="72"/>
        <v>-----</v>
      </c>
      <c r="W60" s="119" t="str">
        <f t="shared" si="72"/>
        <v>-----</v>
      </c>
      <c r="X60" s="119" t="str">
        <f t="shared" si="72"/>
        <v>-----</v>
      </c>
      <c r="Y60" s="119" t="str">
        <f t="shared" si="72"/>
        <v>-----</v>
      </c>
      <c r="Z60" s="119" t="str">
        <f t="shared" si="72"/>
        <v>-----</v>
      </c>
      <c r="AA60" s="119" t="str">
        <f t="shared" si="72"/>
        <v>-----</v>
      </c>
      <c r="AB60" s="119" t="str">
        <f t="shared" si="72"/>
        <v>-----</v>
      </c>
      <c r="AC60" s="126" t="str">
        <f t="shared" si="72"/>
        <v>-----</v>
      </c>
      <c r="AD60" s="126" t="str">
        <f t="shared" ref="AD60:AX60" si="73">AC60</f>
        <v>-----</v>
      </c>
      <c r="AE60" s="126" t="str">
        <f t="shared" si="73"/>
        <v>-----</v>
      </c>
      <c r="AF60" s="126" t="str">
        <f t="shared" si="73"/>
        <v>-----</v>
      </c>
      <c r="AG60" s="126" t="str">
        <f t="shared" si="73"/>
        <v>-----</v>
      </c>
      <c r="AH60" s="126" t="str">
        <f t="shared" si="73"/>
        <v>-----</v>
      </c>
      <c r="AI60" s="126" t="str">
        <f t="shared" si="73"/>
        <v>-----</v>
      </c>
      <c r="AJ60" s="126" t="str">
        <f t="shared" si="73"/>
        <v>-----</v>
      </c>
      <c r="AK60" s="126" t="str">
        <f t="shared" si="73"/>
        <v>-----</v>
      </c>
      <c r="AL60" s="126" t="str">
        <f t="shared" si="73"/>
        <v>-----</v>
      </c>
      <c r="AM60" s="126" t="str">
        <f t="shared" si="73"/>
        <v>-----</v>
      </c>
      <c r="AN60" s="126" t="str">
        <f t="shared" si="73"/>
        <v>-----</v>
      </c>
      <c r="AO60" s="126" t="str">
        <f t="shared" si="73"/>
        <v>-----</v>
      </c>
      <c r="AP60" s="126" t="str">
        <f t="shared" si="73"/>
        <v>-----</v>
      </c>
      <c r="AQ60" s="126" t="str">
        <f t="shared" si="73"/>
        <v>-----</v>
      </c>
      <c r="AR60" s="126" t="str">
        <f t="shared" si="73"/>
        <v>-----</v>
      </c>
      <c r="AS60" s="126" t="str">
        <f t="shared" si="73"/>
        <v>-----</v>
      </c>
      <c r="AT60" s="126" t="str">
        <f t="shared" si="73"/>
        <v>-----</v>
      </c>
      <c r="AU60" s="126" t="str">
        <f t="shared" si="73"/>
        <v>-----</v>
      </c>
      <c r="AV60" s="126" t="str">
        <f t="shared" si="73"/>
        <v>-----</v>
      </c>
      <c r="AW60" s="126" t="str">
        <f t="shared" si="73"/>
        <v>-----</v>
      </c>
      <c r="AX60" s="126" t="str">
        <f t="shared" si="73"/>
        <v>-----</v>
      </c>
      <c r="AY60" s="126" t="str">
        <f>AX60</f>
        <v>-----</v>
      </c>
    </row>
    <row r="61" spans="1:51">
      <c r="A61" s="13" t="s">
        <v>181</v>
      </c>
      <c r="B61" s="4"/>
      <c r="C61" s="55" t="s">
        <v>166</v>
      </c>
      <c r="D61" s="119" t="str">
        <f t="shared" si="72"/>
        <v>-----</v>
      </c>
      <c r="E61" s="119" t="str">
        <f t="shared" si="72"/>
        <v>-----</v>
      </c>
      <c r="F61" s="119" t="str">
        <f t="shared" si="72"/>
        <v>-----</v>
      </c>
      <c r="G61" s="119" t="str">
        <f t="shared" si="72"/>
        <v>-----</v>
      </c>
      <c r="H61" s="119" t="str">
        <f t="shared" si="72"/>
        <v>-----</v>
      </c>
      <c r="I61" s="119" t="str">
        <f t="shared" si="72"/>
        <v>-----</v>
      </c>
      <c r="J61" s="119" t="str">
        <f t="shared" si="72"/>
        <v>-----</v>
      </c>
      <c r="K61" s="119" t="str">
        <f t="shared" si="72"/>
        <v>-----</v>
      </c>
      <c r="L61" s="119" t="str">
        <f t="shared" si="72"/>
        <v>-----</v>
      </c>
      <c r="M61" s="119" t="str">
        <f t="shared" si="72"/>
        <v>-----</v>
      </c>
      <c r="N61" s="119" t="str">
        <f t="shared" si="72"/>
        <v>-----</v>
      </c>
      <c r="O61" s="119" t="str">
        <f t="shared" si="72"/>
        <v>-----</v>
      </c>
      <c r="P61" s="119" t="str">
        <f t="shared" si="72"/>
        <v>-----</v>
      </c>
      <c r="Q61" s="119" t="str">
        <f t="shared" si="72"/>
        <v>-----</v>
      </c>
      <c r="R61" s="119" t="str">
        <f t="shared" si="72"/>
        <v>-----</v>
      </c>
      <c r="S61" s="119" t="str">
        <f t="shared" si="72"/>
        <v>-----</v>
      </c>
      <c r="T61" s="119" t="str">
        <f t="shared" si="72"/>
        <v>-----</v>
      </c>
      <c r="U61" s="119" t="str">
        <f t="shared" si="72"/>
        <v>-----</v>
      </c>
      <c r="V61" s="119" t="str">
        <f t="shared" si="72"/>
        <v>-----</v>
      </c>
      <c r="W61" s="119" t="str">
        <f t="shared" si="72"/>
        <v>-----</v>
      </c>
      <c r="X61" s="119" t="str">
        <f t="shared" si="72"/>
        <v>-----</v>
      </c>
      <c r="Y61" s="119" t="str">
        <f t="shared" si="72"/>
        <v>-----</v>
      </c>
      <c r="Z61" s="119" t="str">
        <f t="shared" si="72"/>
        <v>-----</v>
      </c>
      <c r="AA61" s="119" t="str">
        <f t="shared" si="72"/>
        <v>-----</v>
      </c>
      <c r="AB61" s="119" t="str">
        <f t="shared" si="72"/>
        <v>-----</v>
      </c>
      <c r="AC61" s="126" t="str">
        <f t="shared" si="72"/>
        <v>-----</v>
      </c>
      <c r="AD61" s="126" t="str">
        <f t="shared" ref="AD61:AX61" si="74">AC61</f>
        <v>-----</v>
      </c>
      <c r="AE61" s="126" t="str">
        <f t="shared" si="74"/>
        <v>-----</v>
      </c>
      <c r="AF61" s="126" t="str">
        <f t="shared" si="74"/>
        <v>-----</v>
      </c>
      <c r="AG61" s="126" t="str">
        <f t="shared" si="74"/>
        <v>-----</v>
      </c>
      <c r="AH61" s="126" t="str">
        <f t="shared" si="74"/>
        <v>-----</v>
      </c>
      <c r="AI61" s="126" t="str">
        <f t="shared" si="74"/>
        <v>-----</v>
      </c>
      <c r="AJ61" s="126" t="str">
        <f t="shared" si="74"/>
        <v>-----</v>
      </c>
      <c r="AK61" s="126" t="str">
        <f t="shared" si="74"/>
        <v>-----</v>
      </c>
      <c r="AL61" s="126" t="str">
        <f t="shared" si="74"/>
        <v>-----</v>
      </c>
      <c r="AM61" s="126" t="str">
        <f t="shared" si="74"/>
        <v>-----</v>
      </c>
      <c r="AN61" s="126" t="str">
        <f t="shared" si="74"/>
        <v>-----</v>
      </c>
      <c r="AO61" s="126" t="str">
        <f t="shared" si="74"/>
        <v>-----</v>
      </c>
      <c r="AP61" s="126" t="str">
        <f t="shared" si="74"/>
        <v>-----</v>
      </c>
      <c r="AQ61" s="126" t="str">
        <f t="shared" si="74"/>
        <v>-----</v>
      </c>
      <c r="AR61" s="126" t="str">
        <f t="shared" si="74"/>
        <v>-----</v>
      </c>
      <c r="AS61" s="126" t="str">
        <f t="shared" si="74"/>
        <v>-----</v>
      </c>
      <c r="AT61" s="126" t="str">
        <f t="shared" si="74"/>
        <v>-----</v>
      </c>
      <c r="AU61" s="126" t="str">
        <f t="shared" si="74"/>
        <v>-----</v>
      </c>
      <c r="AV61" s="126" t="str">
        <f t="shared" si="74"/>
        <v>-----</v>
      </c>
      <c r="AW61" s="126" t="str">
        <f t="shared" si="74"/>
        <v>-----</v>
      </c>
      <c r="AX61" s="126" t="str">
        <f t="shared" si="74"/>
        <v>-----</v>
      </c>
      <c r="AY61" s="126" t="str">
        <f>AX61</f>
        <v>-----</v>
      </c>
    </row>
    <row r="62" spans="1:51" ht="16.2" thickBot="1">
      <c r="A62" s="11" t="s">
        <v>182</v>
      </c>
      <c r="B62" s="12"/>
      <c r="C62" s="38">
        <f>SUM(PRODUCT(C57:C58,C59,C60),C61)</f>
        <v>0</v>
      </c>
      <c r="D62" s="38">
        <f t="shared" ref="D62:AC62" si="75">SUM(PRODUCT(D57:D58,D59,D60),D61)</f>
        <v>0</v>
      </c>
      <c r="E62" s="38">
        <f t="shared" si="75"/>
        <v>0</v>
      </c>
      <c r="F62" s="38">
        <f t="shared" si="75"/>
        <v>0</v>
      </c>
      <c r="G62" s="38">
        <f t="shared" si="75"/>
        <v>0</v>
      </c>
      <c r="H62" s="38">
        <f t="shared" si="75"/>
        <v>0</v>
      </c>
      <c r="I62" s="38">
        <f t="shared" si="75"/>
        <v>0</v>
      </c>
      <c r="J62" s="38">
        <f t="shared" si="75"/>
        <v>0</v>
      </c>
      <c r="K62" s="38">
        <f t="shared" si="75"/>
        <v>0</v>
      </c>
      <c r="L62" s="38">
        <f t="shared" si="75"/>
        <v>0</v>
      </c>
      <c r="M62" s="38">
        <f t="shared" si="75"/>
        <v>0</v>
      </c>
      <c r="N62" s="38">
        <f t="shared" si="75"/>
        <v>0</v>
      </c>
      <c r="O62" s="38">
        <f t="shared" si="75"/>
        <v>0</v>
      </c>
      <c r="P62" s="38">
        <f t="shared" si="75"/>
        <v>0</v>
      </c>
      <c r="Q62" s="38">
        <f t="shared" si="75"/>
        <v>0</v>
      </c>
      <c r="R62" s="38">
        <f t="shared" si="75"/>
        <v>0</v>
      </c>
      <c r="S62" s="38">
        <f t="shared" si="75"/>
        <v>0</v>
      </c>
      <c r="T62" s="38">
        <f t="shared" si="75"/>
        <v>0</v>
      </c>
      <c r="U62" s="38">
        <f t="shared" si="75"/>
        <v>0</v>
      </c>
      <c r="V62" s="38">
        <f t="shared" si="75"/>
        <v>0</v>
      </c>
      <c r="W62" s="38">
        <f t="shared" si="75"/>
        <v>0</v>
      </c>
      <c r="X62" s="38">
        <f t="shared" si="75"/>
        <v>0</v>
      </c>
      <c r="Y62" s="38">
        <f t="shared" si="75"/>
        <v>0</v>
      </c>
      <c r="Z62" s="38">
        <f t="shared" si="75"/>
        <v>0</v>
      </c>
      <c r="AA62" s="38">
        <f t="shared" si="75"/>
        <v>0</v>
      </c>
      <c r="AB62" s="38">
        <f t="shared" si="75"/>
        <v>0</v>
      </c>
      <c r="AC62" s="38">
        <f t="shared" si="75"/>
        <v>0</v>
      </c>
      <c r="AD62" s="38">
        <f t="shared" ref="AD62:AY62" si="76">SUM(PRODUCT(AD57:AD58,AD59,AD60),AD61)</f>
        <v>0</v>
      </c>
      <c r="AE62" s="38">
        <f t="shared" si="76"/>
        <v>0</v>
      </c>
      <c r="AF62" s="38">
        <f t="shared" si="76"/>
        <v>0</v>
      </c>
      <c r="AG62" s="38">
        <f t="shared" si="76"/>
        <v>0</v>
      </c>
      <c r="AH62" s="38">
        <f t="shared" si="76"/>
        <v>0</v>
      </c>
      <c r="AI62" s="38">
        <f t="shared" si="76"/>
        <v>0</v>
      </c>
      <c r="AJ62" s="38">
        <f t="shared" si="76"/>
        <v>0</v>
      </c>
      <c r="AK62" s="38">
        <f t="shared" si="76"/>
        <v>0</v>
      </c>
      <c r="AL62" s="38">
        <f t="shared" si="76"/>
        <v>0</v>
      </c>
      <c r="AM62" s="38">
        <f t="shared" si="76"/>
        <v>0</v>
      </c>
      <c r="AN62" s="38">
        <f t="shared" si="76"/>
        <v>0</v>
      </c>
      <c r="AO62" s="38">
        <f t="shared" si="76"/>
        <v>0</v>
      </c>
      <c r="AP62" s="38">
        <f t="shared" si="76"/>
        <v>0</v>
      </c>
      <c r="AQ62" s="38">
        <f t="shared" si="76"/>
        <v>0</v>
      </c>
      <c r="AR62" s="38">
        <f t="shared" si="76"/>
        <v>0</v>
      </c>
      <c r="AS62" s="38">
        <f t="shared" si="76"/>
        <v>0</v>
      </c>
      <c r="AT62" s="38">
        <f t="shared" si="76"/>
        <v>0</v>
      </c>
      <c r="AU62" s="38">
        <f t="shared" si="76"/>
        <v>0</v>
      </c>
      <c r="AV62" s="38">
        <f t="shared" si="76"/>
        <v>0</v>
      </c>
      <c r="AW62" s="38">
        <f t="shared" si="76"/>
        <v>0</v>
      </c>
      <c r="AX62" s="38">
        <f t="shared" si="76"/>
        <v>0</v>
      </c>
      <c r="AY62" s="38">
        <f t="shared" si="76"/>
        <v>0</v>
      </c>
    </row>
    <row r="63" spans="1:51" ht="16.2" thickTop="1">
      <c r="A63" s="52" t="s">
        <v>173</v>
      </c>
      <c r="B63" s="6"/>
      <c r="C63" s="78"/>
      <c r="D63" s="6"/>
      <c r="E63" s="78"/>
      <c r="F63" s="6"/>
      <c r="G63" s="78"/>
      <c r="H63" s="6"/>
      <c r="I63" s="78"/>
      <c r="J63" s="6"/>
      <c r="K63" s="78"/>
      <c r="L63" s="6"/>
      <c r="M63" s="78"/>
      <c r="N63" s="6"/>
      <c r="O63" s="78"/>
      <c r="P63" s="6"/>
      <c r="Q63" s="78"/>
      <c r="R63" s="6"/>
      <c r="S63" s="78"/>
      <c r="T63" s="6"/>
      <c r="U63" s="78"/>
      <c r="V63" s="6"/>
      <c r="W63" s="78"/>
      <c r="X63" s="6"/>
      <c r="Y63" s="78"/>
      <c r="Z63" s="6"/>
      <c r="AA63" s="78"/>
      <c r="AB63" s="6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</row>
    <row r="64" spans="1:51">
      <c r="A64" s="381" t="s">
        <v>229</v>
      </c>
      <c r="B64" s="4"/>
      <c r="C64" s="55" t="s">
        <v>166</v>
      </c>
      <c r="D64" s="55" t="s">
        <v>166</v>
      </c>
      <c r="E64" s="55" t="s">
        <v>166</v>
      </c>
      <c r="F64" s="55" t="s">
        <v>166</v>
      </c>
      <c r="G64" s="55" t="s">
        <v>166</v>
      </c>
      <c r="H64" s="55" t="s">
        <v>166</v>
      </c>
      <c r="I64" s="55" t="s">
        <v>166</v>
      </c>
      <c r="J64" s="55" t="s">
        <v>166</v>
      </c>
      <c r="K64" s="55" t="s">
        <v>166</v>
      </c>
      <c r="L64" s="55" t="s">
        <v>166</v>
      </c>
      <c r="M64" s="55" t="s">
        <v>166</v>
      </c>
      <c r="N64" s="55" t="s">
        <v>166</v>
      </c>
      <c r="O64" s="55" t="s">
        <v>166</v>
      </c>
      <c r="P64" s="55" t="s">
        <v>166</v>
      </c>
      <c r="Q64" s="55" t="s">
        <v>166</v>
      </c>
      <c r="R64" s="55" t="s">
        <v>166</v>
      </c>
      <c r="S64" s="55" t="s">
        <v>166</v>
      </c>
      <c r="T64" s="55" t="s">
        <v>166</v>
      </c>
      <c r="U64" s="55" t="s">
        <v>166</v>
      </c>
      <c r="V64" s="55" t="s">
        <v>166</v>
      </c>
      <c r="W64" s="55" t="s">
        <v>166</v>
      </c>
      <c r="X64" s="55" t="s">
        <v>166</v>
      </c>
      <c r="Y64" s="55" t="s">
        <v>166</v>
      </c>
      <c r="Z64" s="55" t="s">
        <v>166</v>
      </c>
      <c r="AA64" s="55" t="s">
        <v>166</v>
      </c>
      <c r="AB64" s="55" t="s">
        <v>166</v>
      </c>
      <c r="AC64" s="132" t="s">
        <v>166</v>
      </c>
      <c r="AD64" s="132" t="s">
        <v>166</v>
      </c>
      <c r="AE64" s="132" t="s">
        <v>166</v>
      </c>
      <c r="AF64" s="132" t="s">
        <v>166</v>
      </c>
      <c r="AG64" s="132" t="s">
        <v>166</v>
      </c>
      <c r="AH64" s="132" t="s">
        <v>166</v>
      </c>
      <c r="AI64" s="132" t="s">
        <v>166</v>
      </c>
      <c r="AJ64" s="132" t="s">
        <v>166</v>
      </c>
      <c r="AK64" s="132" t="s">
        <v>166</v>
      </c>
      <c r="AL64" s="132" t="s">
        <v>166</v>
      </c>
      <c r="AM64" s="132" t="s">
        <v>166</v>
      </c>
      <c r="AN64" s="132" t="s">
        <v>166</v>
      </c>
      <c r="AO64" s="132" t="s">
        <v>166</v>
      </c>
      <c r="AP64" s="132" t="s">
        <v>166</v>
      </c>
      <c r="AQ64" s="132" t="s">
        <v>166</v>
      </c>
      <c r="AR64" s="132" t="s">
        <v>166</v>
      </c>
      <c r="AS64" s="132" t="s">
        <v>166</v>
      </c>
      <c r="AT64" s="132" t="s">
        <v>166</v>
      </c>
      <c r="AU64" s="132" t="s">
        <v>166</v>
      </c>
      <c r="AV64" s="132" t="s">
        <v>166</v>
      </c>
      <c r="AW64" s="132" t="s">
        <v>166</v>
      </c>
      <c r="AX64" s="132" t="s">
        <v>166</v>
      </c>
      <c r="AY64" s="132" t="s">
        <v>166</v>
      </c>
    </row>
    <row r="65" spans="1:51">
      <c r="A65" s="13" t="s">
        <v>229</v>
      </c>
      <c r="B65" s="4"/>
      <c r="C65" s="55" t="s">
        <v>166</v>
      </c>
      <c r="D65" s="55" t="s">
        <v>166</v>
      </c>
      <c r="E65" s="55" t="s">
        <v>166</v>
      </c>
      <c r="F65" s="55" t="s">
        <v>166</v>
      </c>
      <c r="G65" s="55" t="s">
        <v>166</v>
      </c>
      <c r="H65" s="55" t="s">
        <v>166</v>
      </c>
      <c r="I65" s="55" t="s">
        <v>166</v>
      </c>
      <c r="J65" s="55" t="s">
        <v>166</v>
      </c>
      <c r="K65" s="55" t="s">
        <v>166</v>
      </c>
      <c r="L65" s="55" t="s">
        <v>166</v>
      </c>
      <c r="M65" s="55" t="s">
        <v>166</v>
      </c>
      <c r="N65" s="55" t="s">
        <v>166</v>
      </c>
      <c r="O65" s="55" t="s">
        <v>166</v>
      </c>
      <c r="P65" s="55" t="s">
        <v>166</v>
      </c>
      <c r="Q65" s="55" t="s">
        <v>166</v>
      </c>
      <c r="R65" s="55" t="s">
        <v>166</v>
      </c>
      <c r="S65" s="55" t="s">
        <v>166</v>
      </c>
      <c r="T65" s="55" t="s">
        <v>166</v>
      </c>
      <c r="U65" s="55" t="s">
        <v>166</v>
      </c>
      <c r="V65" s="55" t="s">
        <v>166</v>
      </c>
      <c r="W65" s="55" t="s">
        <v>166</v>
      </c>
      <c r="X65" s="55" t="s">
        <v>166</v>
      </c>
      <c r="Y65" s="55" t="s">
        <v>166</v>
      </c>
      <c r="Z65" s="55" t="s">
        <v>166</v>
      </c>
      <c r="AA65" s="55" t="s">
        <v>166</v>
      </c>
      <c r="AB65" s="55" t="s">
        <v>166</v>
      </c>
      <c r="AC65" s="132" t="s">
        <v>166</v>
      </c>
      <c r="AD65" s="132" t="s">
        <v>166</v>
      </c>
      <c r="AE65" s="132" t="s">
        <v>166</v>
      </c>
      <c r="AF65" s="132" t="s">
        <v>166</v>
      </c>
      <c r="AG65" s="132" t="s">
        <v>166</v>
      </c>
      <c r="AH65" s="132" t="s">
        <v>166</v>
      </c>
      <c r="AI65" s="132" t="s">
        <v>166</v>
      </c>
      <c r="AJ65" s="132" t="s">
        <v>166</v>
      </c>
      <c r="AK65" s="132" t="s">
        <v>166</v>
      </c>
      <c r="AL65" s="132" t="s">
        <v>166</v>
      </c>
      <c r="AM65" s="132" t="s">
        <v>166</v>
      </c>
      <c r="AN65" s="132" t="s">
        <v>166</v>
      </c>
      <c r="AO65" s="132" t="s">
        <v>166</v>
      </c>
      <c r="AP65" s="132" t="s">
        <v>166</v>
      </c>
      <c r="AQ65" s="132" t="s">
        <v>166</v>
      </c>
      <c r="AR65" s="132" t="s">
        <v>166</v>
      </c>
      <c r="AS65" s="132" t="s">
        <v>166</v>
      </c>
      <c r="AT65" s="132" t="s">
        <v>166</v>
      </c>
      <c r="AU65" s="132" t="s">
        <v>166</v>
      </c>
      <c r="AV65" s="132" t="s">
        <v>166</v>
      </c>
      <c r="AW65" s="132" t="s">
        <v>166</v>
      </c>
      <c r="AX65" s="132" t="s">
        <v>166</v>
      </c>
      <c r="AY65" s="132" t="s">
        <v>166</v>
      </c>
    </row>
    <row r="66" spans="1:51">
      <c r="A66" s="13" t="s">
        <v>229</v>
      </c>
      <c r="B66" s="4"/>
      <c r="C66" s="55" t="s">
        <v>166</v>
      </c>
      <c r="D66" s="55" t="s">
        <v>166</v>
      </c>
      <c r="E66" s="55" t="s">
        <v>166</v>
      </c>
      <c r="F66" s="55" t="s">
        <v>166</v>
      </c>
      <c r="G66" s="55" t="s">
        <v>166</v>
      </c>
      <c r="H66" s="55" t="s">
        <v>166</v>
      </c>
      <c r="I66" s="55" t="s">
        <v>166</v>
      </c>
      <c r="J66" s="55" t="s">
        <v>166</v>
      </c>
      <c r="K66" s="55" t="s">
        <v>166</v>
      </c>
      <c r="L66" s="55" t="s">
        <v>166</v>
      </c>
      <c r="M66" s="55" t="s">
        <v>166</v>
      </c>
      <c r="N66" s="55" t="s">
        <v>166</v>
      </c>
      <c r="O66" s="55" t="s">
        <v>166</v>
      </c>
      <c r="P66" s="55" t="s">
        <v>166</v>
      </c>
      <c r="Q66" s="55" t="s">
        <v>166</v>
      </c>
      <c r="R66" s="55" t="s">
        <v>166</v>
      </c>
      <c r="S66" s="55" t="s">
        <v>166</v>
      </c>
      <c r="T66" s="55" t="s">
        <v>166</v>
      </c>
      <c r="U66" s="55" t="s">
        <v>166</v>
      </c>
      <c r="V66" s="55" t="s">
        <v>166</v>
      </c>
      <c r="W66" s="55" t="s">
        <v>166</v>
      </c>
      <c r="X66" s="55" t="s">
        <v>166</v>
      </c>
      <c r="Y66" s="55" t="s">
        <v>166</v>
      </c>
      <c r="Z66" s="55" t="s">
        <v>166</v>
      </c>
      <c r="AA66" s="55" t="s">
        <v>166</v>
      </c>
      <c r="AB66" s="55" t="s">
        <v>166</v>
      </c>
      <c r="AC66" s="132" t="s">
        <v>166</v>
      </c>
      <c r="AD66" s="132" t="s">
        <v>166</v>
      </c>
      <c r="AE66" s="132" t="s">
        <v>166</v>
      </c>
      <c r="AF66" s="132" t="s">
        <v>166</v>
      </c>
      <c r="AG66" s="132" t="s">
        <v>166</v>
      </c>
      <c r="AH66" s="132" t="s">
        <v>166</v>
      </c>
      <c r="AI66" s="132" t="s">
        <v>166</v>
      </c>
      <c r="AJ66" s="132" t="s">
        <v>166</v>
      </c>
      <c r="AK66" s="132" t="s">
        <v>166</v>
      </c>
      <c r="AL66" s="132" t="s">
        <v>166</v>
      </c>
      <c r="AM66" s="132" t="s">
        <v>166</v>
      </c>
      <c r="AN66" s="132" t="s">
        <v>166</v>
      </c>
      <c r="AO66" s="132" t="s">
        <v>166</v>
      </c>
      <c r="AP66" s="132" t="s">
        <v>166</v>
      </c>
      <c r="AQ66" s="132" t="s">
        <v>166</v>
      </c>
      <c r="AR66" s="132" t="s">
        <v>166</v>
      </c>
      <c r="AS66" s="132" t="s">
        <v>166</v>
      </c>
      <c r="AT66" s="132" t="s">
        <v>166</v>
      </c>
      <c r="AU66" s="132" t="s">
        <v>166</v>
      </c>
      <c r="AV66" s="132" t="s">
        <v>166</v>
      </c>
      <c r="AW66" s="132" t="s">
        <v>166</v>
      </c>
      <c r="AX66" s="132" t="s">
        <v>166</v>
      </c>
      <c r="AY66" s="132" t="s">
        <v>166</v>
      </c>
    </row>
    <row r="67" spans="1:51">
      <c r="A67" s="13" t="s">
        <v>229</v>
      </c>
      <c r="B67" s="4"/>
      <c r="C67" s="55" t="s">
        <v>166</v>
      </c>
      <c r="D67" s="55" t="s">
        <v>166</v>
      </c>
      <c r="E67" s="55" t="s">
        <v>166</v>
      </c>
      <c r="F67" s="55" t="s">
        <v>166</v>
      </c>
      <c r="G67" s="55" t="s">
        <v>166</v>
      </c>
      <c r="H67" s="55" t="s">
        <v>166</v>
      </c>
      <c r="I67" s="55" t="s">
        <v>166</v>
      </c>
      <c r="J67" s="55" t="s">
        <v>166</v>
      </c>
      <c r="K67" s="55" t="s">
        <v>166</v>
      </c>
      <c r="L67" s="55" t="s">
        <v>166</v>
      </c>
      <c r="M67" s="55" t="s">
        <v>166</v>
      </c>
      <c r="N67" s="55" t="s">
        <v>166</v>
      </c>
      <c r="O67" s="55" t="s">
        <v>166</v>
      </c>
      <c r="P67" s="55" t="s">
        <v>166</v>
      </c>
      <c r="Q67" s="55" t="s">
        <v>166</v>
      </c>
      <c r="R67" s="55" t="s">
        <v>166</v>
      </c>
      <c r="S67" s="55" t="s">
        <v>166</v>
      </c>
      <c r="T67" s="55" t="s">
        <v>166</v>
      </c>
      <c r="U67" s="55" t="s">
        <v>166</v>
      </c>
      <c r="V67" s="55" t="s">
        <v>166</v>
      </c>
      <c r="W67" s="55" t="s">
        <v>166</v>
      </c>
      <c r="X67" s="55" t="s">
        <v>166</v>
      </c>
      <c r="Y67" s="55" t="s">
        <v>166</v>
      </c>
      <c r="Z67" s="55" t="s">
        <v>166</v>
      </c>
      <c r="AA67" s="55" t="s">
        <v>166</v>
      </c>
      <c r="AB67" s="55" t="s">
        <v>166</v>
      </c>
      <c r="AC67" s="132" t="s">
        <v>166</v>
      </c>
      <c r="AD67" s="132" t="s">
        <v>166</v>
      </c>
      <c r="AE67" s="132" t="s">
        <v>166</v>
      </c>
      <c r="AF67" s="132" t="s">
        <v>166</v>
      </c>
      <c r="AG67" s="132" t="s">
        <v>166</v>
      </c>
      <c r="AH67" s="132" t="s">
        <v>166</v>
      </c>
      <c r="AI67" s="132" t="s">
        <v>166</v>
      </c>
      <c r="AJ67" s="132" t="s">
        <v>166</v>
      </c>
      <c r="AK67" s="132" t="s">
        <v>166</v>
      </c>
      <c r="AL67" s="132" t="s">
        <v>166</v>
      </c>
      <c r="AM67" s="132" t="s">
        <v>166</v>
      </c>
      <c r="AN67" s="132" t="s">
        <v>166</v>
      </c>
      <c r="AO67" s="132" t="s">
        <v>166</v>
      </c>
      <c r="AP67" s="132" t="s">
        <v>166</v>
      </c>
      <c r="AQ67" s="132" t="s">
        <v>166</v>
      </c>
      <c r="AR67" s="132" t="s">
        <v>166</v>
      </c>
      <c r="AS67" s="132" t="s">
        <v>166</v>
      </c>
      <c r="AT67" s="132" t="s">
        <v>166</v>
      </c>
      <c r="AU67" s="132" t="s">
        <v>166</v>
      </c>
      <c r="AV67" s="132" t="s">
        <v>166</v>
      </c>
      <c r="AW67" s="132" t="s">
        <v>166</v>
      </c>
      <c r="AX67" s="132" t="s">
        <v>166</v>
      </c>
      <c r="AY67" s="132" t="s">
        <v>166</v>
      </c>
    </row>
    <row r="68" spans="1:51">
      <c r="A68" s="13" t="s">
        <v>229</v>
      </c>
      <c r="B68" s="4"/>
      <c r="C68" s="55" t="s">
        <v>166</v>
      </c>
      <c r="D68" s="55" t="s">
        <v>166</v>
      </c>
      <c r="E68" s="55" t="s">
        <v>166</v>
      </c>
      <c r="F68" s="55" t="s">
        <v>166</v>
      </c>
      <c r="G68" s="55" t="s">
        <v>166</v>
      </c>
      <c r="H68" s="55" t="s">
        <v>166</v>
      </c>
      <c r="I68" s="55" t="s">
        <v>166</v>
      </c>
      <c r="J68" s="55" t="s">
        <v>166</v>
      </c>
      <c r="K68" s="55" t="s">
        <v>166</v>
      </c>
      <c r="L68" s="55" t="s">
        <v>166</v>
      </c>
      <c r="M68" s="55" t="s">
        <v>166</v>
      </c>
      <c r="N68" s="55" t="s">
        <v>166</v>
      </c>
      <c r="O68" s="55" t="s">
        <v>166</v>
      </c>
      <c r="P68" s="55" t="s">
        <v>166</v>
      </c>
      <c r="Q68" s="55" t="s">
        <v>166</v>
      </c>
      <c r="R68" s="55" t="s">
        <v>166</v>
      </c>
      <c r="S68" s="55" t="s">
        <v>166</v>
      </c>
      <c r="T68" s="55" t="s">
        <v>166</v>
      </c>
      <c r="U68" s="55" t="s">
        <v>166</v>
      </c>
      <c r="V68" s="55" t="s">
        <v>166</v>
      </c>
      <c r="W68" s="55" t="s">
        <v>166</v>
      </c>
      <c r="X68" s="55" t="s">
        <v>166</v>
      </c>
      <c r="Y68" s="55" t="s">
        <v>166</v>
      </c>
      <c r="Z68" s="55" t="s">
        <v>166</v>
      </c>
      <c r="AA68" s="55" t="s">
        <v>166</v>
      </c>
      <c r="AB68" s="55" t="s">
        <v>166</v>
      </c>
      <c r="AC68" s="132" t="s">
        <v>166</v>
      </c>
      <c r="AD68" s="132" t="s">
        <v>166</v>
      </c>
      <c r="AE68" s="132" t="s">
        <v>166</v>
      </c>
      <c r="AF68" s="132" t="s">
        <v>166</v>
      </c>
      <c r="AG68" s="132" t="s">
        <v>166</v>
      </c>
      <c r="AH68" s="132" t="s">
        <v>166</v>
      </c>
      <c r="AI68" s="132" t="s">
        <v>166</v>
      </c>
      <c r="AJ68" s="132" t="s">
        <v>166</v>
      </c>
      <c r="AK68" s="132" t="s">
        <v>166</v>
      </c>
      <c r="AL68" s="132" t="s">
        <v>166</v>
      </c>
      <c r="AM68" s="132" t="s">
        <v>166</v>
      </c>
      <c r="AN68" s="132" t="s">
        <v>166</v>
      </c>
      <c r="AO68" s="132" t="s">
        <v>166</v>
      </c>
      <c r="AP68" s="132" t="s">
        <v>166</v>
      </c>
      <c r="AQ68" s="132" t="s">
        <v>166</v>
      </c>
      <c r="AR68" s="132" t="s">
        <v>166</v>
      </c>
      <c r="AS68" s="132" t="s">
        <v>166</v>
      </c>
      <c r="AT68" s="132" t="s">
        <v>166</v>
      </c>
      <c r="AU68" s="132" t="s">
        <v>166</v>
      </c>
      <c r="AV68" s="132" t="s">
        <v>166</v>
      </c>
      <c r="AW68" s="132" t="s">
        <v>166</v>
      </c>
      <c r="AX68" s="132" t="s">
        <v>166</v>
      </c>
      <c r="AY68" s="132" t="s">
        <v>166</v>
      </c>
    </row>
    <row r="69" spans="1:51">
      <c r="A69" s="13" t="s">
        <v>229</v>
      </c>
      <c r="B69" s="4"/>
      <c r="C69" s="55" t="s">
        <v>166</v>
      </c>
      <c r="D69" s="55" t="s">
        <v>166</v>
      </c>
      <c r="E69" s="55" t="s">
        <v>166</v>
      </c>
      <c r="F69" s="55" t="s">
        <v>166</v>
      </c>
      <c r="G69" s="55" t="s">
        <v>166</v>
      </c>
      <c r="H69" s="55" t="s">
        <v>166</v>
      </c>
      <c r="I69" s="55" t="s">
        <v>166</v>
      </c>
      <c r="J69" s="55" t="s">
        <v>166</v>
      </c>
      <c r="K69" s="55" t="s">
        <v>166</v>
      </c>
      <c r="L69" s="55" t="s">
        <v>166</v>
      </c>
      <c r="M69" s="55" t="s">
        <v>166</v>
      </c>
      <c r="N69" s="55" t="s">
        <v>166</v>
      </c>
      <c r="O69" s="55" t="s">
        <v>166</v>
      </c>
      <c r="P69" s="55" t="s">
        <v>166</v>
      </c>
      <c r="Q69" s="55" t="s">
        <v>166</v>
      </c>
      <c r="R69" s="55" t="s">
        <v>166</v>
      </c>
      <c r="S69" s="55" t="s">
        <v>166</v>
      </c>
      <c r="T69" s="55" t="s">
        <v>166</v>
      </c>
      <c r="U69" s="55" t="s">
        <v>166</v>
      </c>
      <c r="V69" s="55" t="s">
        <v>166</v>
      </c>
      <c r="W69" s="55" t="s">
        <v>166</v>
      </c>
      <c r="X69" s="55" t="s">
        <v>166</v>
      </c>
      <c r="Y69" s="55" t="s">
        <v>166</v>
      </c>
      <c r="Z69" s="55" t="s">
        <v>166</v>
      </c>
      <c r="AA69" s="55" t="s">
        <v>166</v>
      </c>
      <c r="AB69" s="55" t="s">
        <v>166</v>
      </c>
      <c r="AC69" s="132" t="s">
        <v>166</v>
      </c>
      <c r="AD69" s="132" t="s">
        <v>166</v>
      </c>
      <c r="AE69" s="132" t="s">
        <v>166</v>
      </c>
      <c r="AF69" s="132" t="s">
        <v>166</v>
      </c>
      <c r="AG69" s="132" t="s">
        <v>166</v>
      </c>
      <c r="AH69" s="132" t="s">
        <v>166</v>
      </c>
      <c r="AI69" s="132" t="s">
        <v>166</v>
      </c>
      <c r="AJ69" s="132" t="s">
        <v>166</v>
      </c>
      <c r="AK69" s="132" t="s">
        <v>166</v>
      </c>
      <c r="AL69" s="132" t="s">
        <v>166</v>
      </c>
      <c r="AM69" s="132" t="s">
        <v>166</v>
      </c>
      <c r="AN69" s="132" t="s">
        <v>166</v>
      </c>
      <c r="AO69" s="132" t="s">
        <v>166</v>
      </c>
      <c r="AP69" s="132" t="s">
        <v>166</v>
      </c>
      <c r="AQ69" s="132" t="s">
        <v>166</v>
      </c>
      <c r="AR69" s="132" t="s">
        <v>166</v>
      </c>
      <c r="AS69" s="132" t="s">
        <v>166</v>
      </c>
      <c r="AT69" s="132" t="s">
        <v>166</v>
      </c>
      <c r="AU69" s="132" t="s">
        <v>166</v>
      </c>
      <c r="AV69" s="132" t="s">
        <v>166</v>
      </c>
      <c r="AW69" s="132" t="s">
        <v>166</v>
      </c>
      <c r="AX69" s="132" t="s">
        <v>166</v>
      </c>
      <c r="AY69" s="132" t="s">
        <v>166</v>
      </c>
    </row>
    <row r="70" spans="1:51">
      <c r="A70" s="13" t="s">
        <v>229</v>
      </c>
      <c r="B70" s="4"/>
      <c r="C70" s="55" t="s">
        <v>166</v>
      </c>
      <c r="D70" s="55" t="s">
        <v>166</v>
      </c>
      <c r="E70" s="55" t="s">
        <v>166</v>
      </c>
      <c r="F70" s="55" t="s">
        <v>166</v>
      </c>
      <c r="G70" s="55" t="s">
        <v>166</v>
      </c>
      <c r="H70" s="55" t="s">
        <v>166</v>
      </c>
      <c r="I70" s="55" t="s">
        <v>166</v>
      </c>
      <c r="J70" s="55" t="s">
        <v>166</v>
      </c>
      <c r="K70" s="55" t="s">
        <v>166</v>
      </c>
      <c r="L70" s="55" t="s">
        <v>166</v>
      </c>
      <c r="M70" s="55" t="s">
        <v>166</v>
      </c>
      <c r="N70" s="55" t="s">
        <v>166</v>
      </c>
      <c r="O70" s="55" t="s">
        <v>166</v>
      </c>
      <c r="P70" s="55" t="s">
        <v>166</v>
      </c>
      <c r="Q70" s="55" t="s">
        <v>166</v>
      </c>
      <c r="R70" s="55" t="s">
        <v>166</v>
      </c>
      <c r="S70" s="55" t="s">
        <v>166</v>
      </c>
      <c r="T70" s="55" t="s">
        <v>166</v>
      </c>
      <c r="U70" s="55" t="s">
        <v>166</v>
      </c>
      <c r="V70" s="55" t="s">
        <v>166</v>
      </c>
      <c r="W70" s="55" t="s">
        <v>166</v>
      </c>
      <c r="X70" s="55" t="s">
        <v>166</v>
      </c>
      <c r="Y70" s="55" t="s">
        <v>166</v>
      </c>
      <c r="Z70" s="55" t="s">
        <v>166</v>
      </c>
      <c r="AA70" s="55" t="s">
        <v>166</v>
      </c>
      <c r="AB70" s="55" t="s">
        <v>166</v>
      </c>
      <c r="AC70" s="132" t="s">
        <v>166</v>
      </c>
      <c r="AD70" s="132" t="s">
        <v>166</v>
      </c>
      <c r="AE70" s="132" t="s">
        <v>166</v>
      </c>
      <c r="AF70" s="132" t="s">
        <v>166</v>
      </c>
      <c r="AG70" s="132" t="s">
        <v>166</v>
      </c>
      <c r="AH70" s="132" t="s">
        <v>166</v>
      </c>
      <c r="AI70" s="132" t="s">
        <v>166</v>
      </c>
      <c r="AJ70" s="132" t="s">
        <v>166</v>
      </c>
      <c r="AK70" s="132" t="s">
        <v>166</v>
      </c>
      <c r="AL70" s="132" t="s">
        <v>166</v>
      </c>
      <c r="AM70" s="132" t="s">
        <v>166</v>
      </c>
      <c r="AN70" s="132" t="s">
        <v>166</v>
      </c>
      <c r="AO70" s="132" t="s">
        <v>166</v>
      </c>
      <c r="AP70" s="132" t="s">
        <v>166</v>
      </c>
      <c r="AQ70" s="132" t="s">
        <v>166</v>
      </c>
      <c r="AR70" s="132" t="s">
        <v>166</v>
      </c>
      <c r="AS70" s="132" t="s">
        <v>166</v>
      </c>
      <c r="AT70" s="132" t="s">
        <v>166</v>
      </c>
      <c r="AU70" s="132" t="s">
        <v>166</v>
      </c>
      <c r="AV70" s="132" t="s">
        <v>166</v>
      </c>
      <c r="AW70" s="132" t="s">
        <v>166</v>
      </c>
      <c r="AX70" s="132" t="s">
        <v>166</v>
      </c>
      <c r="AY70" s="132" t="s">
        <v>166</v>
      </c>
    </row>
    <row r="71" spans="1:51">
      <c r="A71" s="13" t="s">
        <v>229</v>
      </c>
      <c r="B71" s="4"/>
      <c r="C71" s="55" t="s">
        <v>166</v>
      </c>
      <c r="D71" s="55" t="s">
        <v>166</v>
      </c>
      <c r="E71" s="55" t="s">
        <v>166</v>
      </c>
      <c r="F71" s="55" t="s">
        <v>166</v>
      </c>
      <c r="G71" s="55" t="s">
        <v>166</v>
      </c>
      <c r="H71" s="55" t="s">
        <v>166</v>
      </c>
      <c r="I71" s="55" t="s">
        <v>166</v>
      </c>
      <c r="J71" s="55" t="s">
        <v>166</v>
      </c>
      <c r="K71" s="55" t="s">
        <v>166</v>
      </c>
      <c r="L71" s="55" t="s">
        <v>166</v>
      </c>
      <c r="M71" s="55" t="s">
        <v>166</v>
      </c>
      <c r="N71" s="55" t="s">
        <v>166</v>
      </c>
      <c r="O71" s="55" t="s">
        <v>166</v>
      </c>
      <c r="P71" s="55" t="s">
        <v>166</v>
      </c>
      <c r="Q71" s="55" t="s">
        <v>166</v>
      </c>
      <c r="R71" s="55" t="s">
        <v>166</v>
      </c>
      <c r="S71" s="55" t="s">
        <v>166</v>
      </c>
      <c r="T71" s="55" t="s">
        <v>166</v>
      </c>
      <c r="U71" s="55" t="s">
        <v>166</v>
      </c>
      <c r="V71" s="55" t="s">
        <v>166</v>
      </c>
      <c r="W71" s="55" t="s">
        <v>166</v>
      </c>
      <c r="X71" s="55" t="s">
        <v>166</v>
      </c>
      <c r="Y71" s="55" t="s">
        <v>166</v>
      </c>
      <c r="Z71" s="55" t="s">
        <v>166</v>
      </c>
      <c r="AA71" s="55" t="s">
        <v>166</v>
      </c>
      <c r="AB71" s="55" t="s">
        <v>166</v>
      </c>
      <c r="AC71" s="132" t="s">
        <v>166</v>
      </c>
      <c r="AD71" s="132" t="s">
        <v>166</v>
      </c>
      <c r="AE71" s="132" t="s">
        <v>166</v>
      </c>
      <c r="AF71" s="132" t="s">
        <v>166</v>
      </c>
      <c r="AG71" s="132" t="s">
        <v>166</v>
      </c>
      <c r="AH71" s="132" t="s">
        <v>166</v>
      </c>
      <c r="AI71" s="132" t="s">
        <v>166</v>
      </c>
      <c r="AJ71" s="132" t="s">
        <v>166</v>
      </c>
      <c r="AK71" s="132" t="s">
        <v>166</v>
      </c>
      <c r="AL71" s="132" t="s">
        <v>166</v>
      </c>
      <c r="AM71" s="132" t="s">
        <v>166</v>
      </c>
      <c r="AN71" s="132" t="s">
        <v>166</v>
      </c>
      <c r="AO71" s="132" t="s">
        <v>166</v>
      </c>
      <c r="AP71" s="132" t="s">
        <v>166</v>
      </c>
      <c r="AQ71" s="132" t="s">
        <v>166</v>
      </c>
      <c r="AR71" s="132" t="s">
        <v>166</v>
      </c>
      <c r="AS71" s="132" t="s">
        <v>166</v>
      </c>
      <c r="AT71" s="132" t="s">
        <v>166</v>
      </c>
      <c r="AU71" s="132" t="s">
        <v>166</v>
      </c>
      <c r="AV71" s="132" t="s">
        <v>166</v>
      </c>
      <c r="AW71" s="132" t="s">
        <v>166</v>
      </c>
      <c r="AX71" s="132" t="s">
        <v>166</v>
      </c>
      <c r="AY71" s="132" t="s">
        <v>166</v>
      </c>
    </row>
    <row r="72" spans="1:51">
      <c r="A72" s="13" t="s">
        <v>229</v>
      </c>
      <c r="B72" s="4"/>
      <c r="C72" s="55" t="s">
        <v>166</v>
      </c>
      <c r="D72" s="55" t="s">
        <v>166</v>
      </c>
      <c r="E72" s="55" t="s">
        <v>166</v>
      </c>
      <c r="F72" s="55" t="s">
        <v>166</v>
      </c>
      <c r="G72" s="55" t="s">
        <v>166</v>
      </c>
      <c r="H72" s="55" t="s">
        <v>166</v>
      </c>
      <c r="I72" s="55" t="s">
        <v>166</v>
      </c>
      <c r="J72" s="55" t="s">
        <v>166</v>
      </c>
      <c r="K72" s="55" t="s">
        <v>166</v>
      </c>
      <c r="L72" s="55" t="s">
        <v>166</v>
      </c>
      <c r="M72" s="55" t="s">
        <v>166</v>
      </c>
      <c r="N72" s="55" t="s">
        <v>166</v>
      </c>
      <c r="O72" s="55" t="s">
        <v>166</v>
      </c>
      <c r="P72" s="55" t="s">
        <v>166</v>
      </c>
      <c r="Q72" s="55" t="s">
        <v>166</v>
      </c>
      <c r="R72" s="55" t="s">
        <v>166</v>
      </c>
      <c r="S72" s="55" t="s">
        <v>166</v>
      </c>
      <c r="T72" s="55" t="s">
        <v>166</v>
      </c>
      <c r="U72" s="55" t="s">
        <v>166</v>
      </c>
      <c r="V72" s="55" t="s">
        <v>166</v>
      </c>
      <c r="W72" s="55" t="s">
        <v>166</v>
      </c>
      <c r="X72" s="55" t="s">
        <v>166</v>
      </c>
      <c r="Y72" s="55" t="s">
        <v>166</v>
      </c>
      <c r="Z72" s="55" t="s">
        <v>166</v>
      </c>
      <c r="AA72" s="55" t="s">
        <v>166</v>
      </c>
      <c r="AB72" s="55" t="s">
        <v>166</v>
      </c>
      <c r="AC72" s="132" t="s">
        <v>166</v>
      </c>
      <c r="AD72" s="132" t="s">
        <v>166</v>
      </c>
      <c r="AE72" s="132" t="s">
        <v>166</v>
      </c>
      <c r="AF72" s="132" t="s">
        <v>166</v>
      </c>
      <c r="AG72" s="132" t="s">
        <v>166</v>
      </c>
      <c r="AH72" s="132" t="s">
        <v>166</v>
      </c>
      <c r="AI72" s="132" t="s">
        <v>166</v>
      </c>
      <c r="AJ72" s="132" t="s">
        <v>166</v>
      </c>
      <c r="AK72" s="132" t="s">
        <v>166</v>
      </c>
      <c r="AL72" s="132" t="s">
        <v>166</v>
      </c>
      <c r="AM72" s="132" t="s">
        <v>166</v>
      </c>
      <c r="AN72" s="132" t="s">
        <v>166</v>
      </c>
      <c r="AO72" s="132" t="s">
        <v>166</v>
      </c>
      <c r="AP72" s="132" t="s">
        <v>166</v>
      </c>
      <c r="AQ72" s="132" t="s">
        <v>166</v>
      </c>
      <c r="AR72" s="132" t="s">
        <v>166</v>
      </c>
      <c r="AS72" s="132" t="s">
        <v>166</v>
      </c>
      <c r="AT72" s="132" t="s">
        <v>166</v>
      </c>
      <c r="AU72" s="132" t="s">
        <v>166</v>
      </c>
      <c r="AV72" s="132" t="s">
        <v>166</v>
      </c>
      <c r="AW72" s="132" t="s">
        <v>166</v>
      </c>
      <c r="AX72" s="132" t="s">
        <v>166</v>
      </c>
      <c r="AY72" s="132" t="s">
        <v>166</v>
      </c>
    </row>
    <row r="73" spans="1:51">
      <c r="A73" s="13" t="s">
        <v>229</v>
      </c>
      <c r="B73" s="4"/>
      <c r="C73" s="55" t="s">
        <v>166</v>
      </c>
      <c r="D73" s="55" t="s">
        <v>166</v>
      </c>
      <c r="E73" s="55" t="s">
        <v>166</v>
      </c>
      <c r="F73" s="55" t="s">
        <v>166</v>
      </c>
      <c r="G73" s="55" t="s">
        <v>166</v>
      </c>
      <c r="H73" s="55" t="s">
        <v>166</v>
      </c>
      <c r="I73" s="55" t="s">
        <v>166</v>
      </c>
      <c r="J73" s="55" t="s">
        <v>166</v>
      </c>
      <c r="K73" s="55" t="s">
        <v>166</v>
      </c>
      <c r="L73" s="55" t="s">
        <v>166</v>
      </c>
      <c r="M73" s="55" t="s">
        <v>166</v>
      </c>
      <c r="N73" s="55" t="s">
        <v>166</v>
      </c>
      <c r="O73" s="55" t="s">
        <v>166</v>
      </c>
      <c r="P73" s="55" t="s">
        <v>166</v>
      </c>
      <c r="Q73" s="55" t="s">
        <v>166</v>
      </c>
      <c r="R73" s="55" t="s">
        <v>166</v>
      </c>
      <c r="S73" s="55" t="s">
        <v>166</v>
      </c>
      <c r="T73" s="55" t="s">
        <v>166</v>
      </c>
      <c r="U73" s="55" t="s">
        <v>166</v>
      </c>
      <c r="V73" s="55" t="s">
        <v>166</v>
      </c>
      <c r="W73" s="55" t="s">
        <v>166</v>
      </c>
      <c r="X73" s="55" t="s">
        <v>166</v>
      </c>
      <c r="Y73" s="55" t="s">
        <v>166</v>
      </c>
      <c r="Z73" s="55" t="s">
        <v>166</v>
      </c>
      <c r="AA73" s="55" t="s">
        <v>166</v>
      </c>
      <c r="AB73" s="55" t="s">
        <v>166</v>
      </c>
      <c r="AC73" s="132" t="s">
        <v>166</v>
      </c>
      <c r="AD73" s="132" t="s">
        <v>166</v>
      </c>
      <c r="AE73" s="132" t="s">
        <v>166</v>
      </c>
      <c r="AF73" s="132" t="s">
        <v>166</v>
      </c>
      <c r="AG73" s="132" t="s">
        <v>166</v>
      </c>
      <c r="AH73" s="132" t="s">
        <v>166</v>
      </c>
      <c r="AI73" s="132" t="s">
        <v>166</v>
      </c>
      <c r="AJ73" s="132" t="s">
        <v>166</v>
      </c>
      <c r="AK73" s="132" t="s">
        <v>166</v>
      </c>
      <c r="AL73" s="132" t="s">
        <v>166</v>
      </c>
      <c r="AM73" s="132" t="s">
        <v>166</v>
      </c>
      <c r="AN73" s="132" t="s">
        <v>166</v>
      </c>
      <c r="AO73" s="132" t="s">
        <v>166</v>
      </c>
      <c r="AP73" s="132" t="s">
        <v>166</v>
      </c>
      <c r="AQ73" s="132" t="s">
        <v>166</v>
      </c>
      <c r="AR73" s="132" t="s">
        <v>166</v>
      </c>
      <c r="AS73" s="132" t="s">
        <v>166</v>
      </c>
      <c r="AT73" s="132" t="s">
        <v>166</v>
      </c>
      <c r="AU73" s="132" t="s">
        <v>166</v>
      </c>
      <c r="AV73" s="132" t="s">
        <v>166</v>
      </c>
      <c r="AW73" s="132" t="s">
        <v>166</v>
      </c>
      <c r="AX73" s="132" t="s">
        <v>166</v>
      </c>
      <c r="AY73" s="132" t="s">
        <v>166</v>
      </c>
    </row>
    <row r="74" spans="1:51">
      <c r="A74" s="13" t="s">
        <v>229</v>
      </c>
      <c r="B74" s="4"/>
      <c r="C74" s="55" t="s">
        <v>166</v>
      </c>
      <c r="D74" s="55" t="s">
        <v>166</v>
      </c>
      <c r="E74" s="55" t="s">
        <v>166</v>
      </c>
      <c r="F74" s="55" t="s">
        <v>166</v>
      </c>
      <c r="G74" s="55" t="s">
        <v>166</v>
      </c>
      <c r="H74" s="55" t="s">
        <v>166</v>
      </c>
      <c r="I74" s="55" t="s">
        <v>166</v>
      </c>
      <c r="J74" s="55" t="s">
        <v>166</v>
      </c>
      <c r="K74" s="55" t="s">
        <v>166</v>
      </c>
      <c r="L74" s="55" t="s">
        <v>166</v>
      </c>
      <c r="M74" s="55" t="s">
        <v>166</v>
      </c>
      <c r="N74" s="55" t="s">
        <v>166</v>
      </c>
      <c r="O74" s="55" t="s">
        <v>166</v>
      </c>
      <c r="P74" s="55" t="s">
        <v>166</v>
      </c>
      <c r="Q74" s="55" t="s">
        <v>166</v>
      </c>
      <c r="R74" s="55" t="s">
        <v>166</v>
      </c>
      <c r="S74" s="55" t="s">
        <v>166</v>
      </c>
      <c r="T74" s="55" t="s">
        <v>166</v>
      </c>
      <c r="U74" s="55" t="s">
        <v>166</v>
      </c>
      <c r="V74" s="55" t="s">
        <v>166</v>
      </c>
      <c r="W74" s="55" t="s">
        <v>166</v>
      </c>
      <c r="X74" s="55" t="s">
        <v>166</v>
      </c>
      <c r="Y74" s="55" t="s">
        <v>166</v>
      </c>
      <c r="Z74" s="55" t="s">
        <v>166</v>
      </c>
      <c r="AA74" s="55" t="s">
        <v>166</v>
      </c>
      <c r="AB74" s="55" t="s">
        <v>166</v>
      </c>
      <c r="AC74" s="132" t="s">
        <v>166</v>
      </c>
      <c r="AD74" s="132" t="s">
        <v>166</v>
      </c>
      <c r="AE74" s="132" t="s">
        <v>166</v>
      </c>
      <c r="AF74" s="132" t="s">
        <v>166</v>
      </c>
      <c r="AG74" s="132" t="s">
        <v>166</v>
      </c>
      <c r="AH74" s="132" t="s">
        <v>166</v>
      </c>
      <c r="AI74" s="132" t="s">
        <v>166</v>
      </c>
      <c r="AJ74" s="132" t="s">
        <v>166</v>
      </c>
      <c r="AK74" s="132" t="s">
        <v>166</v>
      </c>
      <c r="AL74" s="132" t="s">
        <v>166</v>
      </c>
      <c r="AM74" s="132" t="s">
        <v>166</v>
      </c>
      <c r="AN74" s="132" t="s">
        <v>166</v>
      </c>
      <c r="AO74" s="132" t="s">
        <v>166</v>
      </c>
      <c r="AP74" s="132" t="s">
        <v>166</v>
      </c>
      <c r="AQ74" s="132" t="s">
        <v>166</v>
      </c>
      <c r="AR74" s="132" t="s">
        <v>166</v>
      </c>
      <c r="AS74" s="132" t="s">
        <v>166</v>
      </c>
      <c r="AT74" s="132" t="s">
        <v>166</v>
      </c>
      <c r="AU74" s="132" t="s">
        <v>166</v>
      </c>
      <c r="AV74" s="132" t="s">
        <v>166</v>
      </c>
      <c r="AW74" s="132" t="s">
        <v>166</v>
      </c>
      <c r="AX74" s="132" t="s">
        <v>166</v>
      </c>
      <c r="AY74" s="132" t="s">
        <v>166</v>
      </c>
    </row>
    <row r="75" spans="1:51">
      <c r="A75" s="13" t="s">
        <v>229</v>
      </c>
      <c r="B75" s="4"/>
      <c r="C75" s="55" t="s">
        <v>166</v>
      </c>
      <c r="D75" s="119" t="str">
        <f t="shared" ref="D75:AC75" si="77">C75</f>
        <v>-----</v>
      </c>
      <c r="E75" s="119" t="str">
        <f t="shared" si="77"/>
        <v>-----</v>
      </c>
      <c r="F75" s="119" t="str">
        <f t="shared" si="77"/>
        <v>-----</v>
      </c>
      <c r="G75" s="119" t="str">
        <f t="shared" si="77"/>
        <v>-----</v>
      </c>
      <c r="H75" s="119" t="str">
        <f t="shared" si="77"/>
        <v>-----</v>
      </c>
      <c r="I75" s="119" t="str">
        <f t="shared" si="77"/>
        <v>-----</v>
      </c>
      <c r="J75" s="119" t="str">
        <f t="shared" si="77"/>
        <v>-----</v>
      </c>
      <c r="K75" s="119" t="str">
        <f t="shared" si="77"/>
        <v>-----</v>
      </c>
      <c r="L75" s="119" t="str">
        <f t="shared" si="77"/>
        <v>-----</v>
      </c>
      <c r="M75" s="119" t="str">
        <f t="shared" si="77"/>
        <v>-----</v>
      </c>
      <c r="N75" s="119" t="str">
        <f t="shared" si="77"/>
        <v>-----</v>
      </c>
      <c r="O75" s="119" t="str">
        <f t="shared" si="77"/>
        <v>-----</v>
      </c>
      <c r="P75" s="119" t="str">
        <f t="shared" si="77"/>
        <v>-----</v>
      </c>
      <c r="Q75" s="119" t="str">
        <f t="shared" si="77"/>
        <v>-----</v>
      </c>
      <c r="R75" s="119" t="str">
        <f t="shared" si="77"/>
        <v>-----</v>
      </c>
      <c r="S75" s="119" t="str">
        <f t="shared" si="77"/>
        <v>-----</v>
      </c>
      <c r="T75" s="119" t="str">
        <f t="shared" si="77"/>
        <v>-----</v>
      </c>
      <c r="U75" s="119" t="str">
        <f t="shared" si="77"/>
        <v>-----</v>
      </c>
      <c r="V75" s="119" t="str">
        <f t="shared" si="77"/>
        <v>-----</v>
      </c>
      <c r="W75" s="119" t="str">
        <f t="shared" si="77"/>
        <v>-----</v>
      </c>
      <c r="X75" s="119" t="str">
        <f t="shared" si="77"/>
        <v>-----</v>
      </c>
      <c r="Y75" s="119" t="str">
        <f t="shared" si="77"/>
        <v>-----</v>
      </c>
      <c r="Z75" s="119" t="str">
        <f t="shared" si="77"/>
        <v>-----</v>
      </c>
      <c r="AA75" s="119" t="str">
        <f t="shared" si="77"/>
        <v>-----</v>
      </c>
      <c r="AB75" s="119" t="str">
        <f t="shared" si="77"/>
        <v>-----</v>
      </c>
      <c r="AC75" s="126" t="str">
        <f t="shared" si="77"/>
        <v>-----</v>
      </c>
      <c r="AD75" s="126" t="str">
        <f t="shared" ref="AD75:AX75" si="78">AC75</f>
        <v>-----</v>
      </c>
      <c r="AE75" s="126" t="str">
        <f t="shared" si="78"/>
        <v>-----</v>
      </c>
      <c r="AF75" s="126" t="str">
        <f t="shared" si="78"/>
        <v>-----</v>
      </c>
      <c r="AG75" s="126" t="str">
        <f t="shared" si="78"/>
        <v>-----</v>
      </c>
      <c r="AH75" s="126" t="str">
        <f t="shared" si="78"/>
        <v>-----</v>
      </c>
      <c r="AI75" s="126" t="str">
        <f t="shared" si="78"/>
        <v>-----</v>
      </c>
      <c r="AJ75" s="126" t="str">
        <f t="shared" si="78"/>
        <v>-----</v>
      </c>
      <c r="AK75" s="126" t="str">
        <f t="shared" si="78"/>
        <v>-----</v>
      </c>
      <c r="AL75" s="126" t="str">
        <f t="shared" si="78"/>
        <v>-----</v>
      </c>
      <c r="AM75" s="126" t="str">
        <f t="shared" si="78"/>
        <v>-----</v>
      </c>
      <c r="AN75" s="126" t="str">
        <f t="shared" si="78"/>
        <v>-----</v>
      </c>
      <c r="AO75" s="126" t="str">
        <f t="shared" si="78"/>
        <v>-----</v>
      </c>
      <c r="AP75" s="126" t="str">
        <f t="shared" si="78"/>
        <v>-----</v>
      </c>
      <c r="AQ75" s="126" t="str">
        <f t="shared" si="78"/>
        <v>-----</v>
      </c>
      <c r="AR75" s="126" t="str">
        <f t="shared" si="78"/>
        <v>-----</v>
      </c>
      <c r="AS75" s="126" t="str">
        <f t="shared" si="78"/>
        <v>-----</v>
      </c>
      <c r="AT75" s="126" t="str">
        <f t="shared" si="78"/>
        <v>-----</v>
      </c>
      <c r="AU75" s="126" t="str">
        <f t="shared" si="78"/>
        <v>-----</v>
      </c>
      <c r="AV75" s="126" t="str">
        <f t="shared" si="78"/>
        <v>-----</v>
      </c>
      <c r="AW75" s="126" t="str">
        <f t="shared" si="78"/>
        <v>-----</v>
      </c>
      <c r="AX75" s="126" t="str">
        <f t="shared" si="78"/>
        <v>-----</v>
      </c>
      <c r="AY75" s="126" t="str">
        <f>AX75</f>
        <v>-----</v>
      </c>
    </row>
    <row r="76" spans="1:51" ht="16.2" thickBot="1">
      <c r="A76" s="11" t="s">
        <v>188</v>
      </c>
      <c r="B76" s="12"/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9">
        <v>0</v>
      </c>
      <c r="AD76" s="39">
        <v>0</v>
      </c>
      <c r="AE76" s="39">
        <v>0</v>
      </c>
      <c r="AF76" s="39">
        <v>0</v>
      </c>
      <c r="AG76" s="39">
        <v>0</v>
      </c>
      <c r="AH76" s="39">
        <v>0</v>
      </c>
      <c r="AI76" s="39">
        <v>0</v>
      </c>
      <c r="AJ76" s="39">
        <v>0</v>
      </c>
      <c r="AK76" s="39">
        <v>0</v>
      </c>
      <c r="AL76" s="39">
        <v>0</v>
      </c>
      <c r="AM76" s="39">
        <v>0</v>
      </c>
      <c r="AN76" s="39">
        <v>0</v>
      </c>
      <c r="AO76" s="39">
        <v>0</v>
      </c>
      <c r="AP76" s="39">
        <v>0</v>
      </c>
      <c r="AQ76" s="39">
        <v>0</v>
      </c>
      <c r="AR76" s="39">
        <v>0</v>
      </c>
      <c r="AS76" s="39">
        <v>0</v>
      </c>
      <c r="AT76" s="39">
        <v>0</v>
      </c>
      <c r="AU76" s="39">
        <v>0</v>
      </c>
      <c r="AV76" s="39">
        <v>0</v>
      </c>
      <c r="AW76" s="39">
        <v>0</v>
      </c>
      <c r="AX76" s="39">
        <v>0</v>
      </c>
      <c r="AY76" s="39">
        <v>0</v>
      </c>
    </row>
    <row r="77" spans="1:51" ht="16.2" thickTop="1">
      <c r="A77" s="52" t="s">
        <v>173</v>
      </c>
      <c r="B77" s="6"/>
      <c r="C77" s="78"/>
      <c r="D77" s="6"/>
      <c r="E77" s="78"/>
      <c r="F77" s="6"/>
      <c r="G77" s="78"/>
      <c r="H77" s="6"/>
      <c r="I77" s="78"/>
      <c r="J77" s="6"/>
      <c r="K77" s="78"/>
      <c r="L77" s="6"/>
      <c r="M77" s="78"/>
      <c r="N77" s="6"/>
      <c r="O77" s="78"/>
      <c r="P77" s="6"/>
      <c r="Q77" s="78"/>
      <c r="R77" s="6"/>
      <c r="S77" s="78"/>
      <c r="T77" s="6"/>
      <c r="U77" s="78"/>
      <c r="V77" s="6"/>
      <c r="W77" s="78"/>
      <c r="X77" s="6"/>
      <c r="Y77" s="78"/>
      <c r="Z77" s="6"/>
      <c r="AA77" s="78"/>
      <c r="AB77" s="6"/>
      <c r="AC77" s="131"/>
      <c r="AD77" s="131"/>
      <c r="AE77" s="131"/>
      <c r="AF77" s="131"/>
      <c r="AG77" s="131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  <c r="AV77" s="131"/>
      <c r="AW77" s="131"/>
      <c r="AX77" s="131"/>
      <c r="AY77" s="131"/>
    </row>
    <row r="78" spans="1:51">
      <c r="A78" s="381" t="s">
        <v>229</v>
      </c>
      <c r="B78" s="4"/>
      <c r="C78" s="55" t="s">
        <v>166</v>
      </c>
      <c r="D78" s="55" t="s">
        <v>166</v>
      </c>
      <c r="E78" s="55" t="s">
        <v>166</v>
      </c>
      <c r="F78" s="55" t="s">
        <v>166</v>
      </c>
      <c r="G78" s="55" t="s">
        <v>166</v>
      </c>
      <c r="H78" s="55" t="s">
        <v>166</v>
      </c>
      <c r="I78" s="55" t="s">
        <v>166</v>
      </c>
      <c r="J78" s="55" t="s">
        <v>166</v>
      </c>
      <c r="K78" s="55" t="s">
        <v>166</v>
      </c>
      <c r="L78" s="55" t="s">
        <v>166</v>
      </c>
      <c r="M78" s="55" t="s">
        <v>166</v>
      </c>
      <c r="N78" s="55" t="s">
        <v>166</v>
      </c>
      <c r="O78" s="55" t="s">
        <v>166</v>
      </c>
      <c r="P78" s="55" t="s">
        <v>166</v>
      </c>
      <c r="Q78" s="55" t="s">
        <v>166</v>
      </c>
      <c r="R78" s="55" t="s">
        <v>166</v>
      </c>
      <c r="S78" s="55" t="s">
        <v>166</v>
      </c>
      <c r="T78" s="55" t="s">
        <v>166</v>
      </c>
      <c r="U78" s="55" t="s">
        <v>166</v>
      </c>
      <c r="V78" s="55" t="s">
        <v>166</v>
      </c>
      <c r="W78" s="55" t="s">
        <v>166</v>
      </c>
      <c r="X78" s="55" t="s">
        <v>166</v>
      </c>
      <c r="Y78" s="55" t="s">
        <v>166</v>
      </c>
      <c r="Z78" s="55" t="s">
        <v>166</v>
      </c>
      <c r="AA78" s="55" t="s">
        <v>166</v>
      </c>
      <c r="AB78" s="55" t="s">
        <v>166</v>
      </c>
      <c r="AC78" s="132" t="s">
        <v>166</v>
      </c>
      <c r="AD78" s="132" t="s">
        <v>166</v>
      </c>
      <c r="AE78" s="132" t="s">
        <v>166</v>
      </c>
      <c r="AF78" s="132" t="s">
        <v>166</v>
      </c>
      <c r="AG78" s="132" t="s">
        <v>166</v>
      </c>
      <c r="AH78" s="132" t="s">
        <v>166</v>
      </c>
      <c r="AI78" s="132" t="s">
        <v>166</v>
      </c>
      <c r="AJ78" s="132" t="s">
        <v>166</v>
      </c>
      <c r="AK78" s="132" t="s">
        <v>166</v>
      </c>
      <c r="AL78" s="132" t="s">
        <v>166</v>
      </c>
      <c r="AM78" s="132" t="s">
        <v>166</v>
      </c>
      <c r="AN78" s="132" t="s">
        <v>166</v>
      </c>
      <c r="AO78" s="132" t="s">
        <v>166</v>
      </c>
      <c r="AP78" s="132" t="s">
        <v>166</v>
      </c>
      <c r="AQ78" s="132" t="s">
        <v>166</v>
      </c>
      <c r="AR78" s="132" t="s">
        <v>166</v>
      </c>
      <c r="AS78" s="132" t="s">
        <v>166</v>
      </c>
      <c r="AT78" s="132" t="s">
        <v>166</v>
      </c>
      <c r="AU78" s="132" t="s">
        <v>166</v>
      </c>
      <c r="AV78" s="132" t="s">
        <v>166</v>
      </c>
      <c r="AW78" s="132" t="s">
        <v>166</v>
      </c>
      <c r="AX78" s="132" t="s">
        <v>166</v>
      </c>
      <c r="AY78" s="132" t="s">
        <v>166</v>
      </c>
    </row>
    <row r="79" spans="1:51">
      <c r="A79" s="13" t="s">
        <v>229</v>
      </c>
      <c r="B79" s="4"/>
      <c r="C79" s="55" t="s">
        <v>166</v>
      </c>
      <c r="D79" s="55" t="s">
        <v>166</v>
      </c>
      <c r="E79" s="55" t="s">
        <v>166</v>
      </c>
      <c r="F79" s="55" t="s">
        <v>166</v>
      </c>
      <c r="G79" s="55" t="s">
        <v>166</v>
      </c>
      <c r="H79" s="55" t="s">
        <v>166</v>
      </c>
      <c r="I79" s="55" t="s">
        <v>166</v>
      </c>
      <c r="J79" s="55" t="s">
        <v>166</v>
      </c>
      <c r="K79" s="55" t="s">
        <v>166</v>
      </c>
      <c r="L79" s="55" t="s">
        <v>166</v>
      </c>
      <c r="M79" s="55" t="s">
        <v>166</v>
      </c>
      <c r="N79" s="55" t="s">
        <v>166</v>
      </c>
      <c r="O79" s="55" t="s">
        <v>166</v>
      </c>
      <c r="P79" s="55" t="s">
        <v>166</v>
      </c>
      <c r="Q79" s="55" t="s">
        <v>166</v>
      </c>
      <c r="R79" s="55" t="s">
        <v>166</v>
      </c>
      <c r="S79" s="55" t="s">
        <v>166</v>
      </c>
      <c r="T79" s="55" t="s">
        <v>166</v>
      </c>
      <c r="U79" s="55" t="s">
        <v>166</v>
      </c>
      <c r="V79" s="55" t="s">
        <v>166</v>
      </c>
      <c r="W79" s="55" t="s">
        <v>166</v>
      </c>
      <c r="X79" s="55" t="s">
        <v>166</v>
      </c>
      <c r="Y79" s="55" t="s">
        <v>166</v>
      </c>
      <c r="Z79" s="55" t="s">
        <v>166</v>
      </c>
      <c r="AA79" s="55" t="s">
        <v>166</v>
      </c>
      <c r="AB79" s="55" t="s">
        <v>166</v>
      </c>
      <c r="AC79" s="132" t="s">
        <v>166</v>
      </c>
      <c r="AD79" s="132" t="s">
        <v>166</v>
      </c>
      <c r="AE79" s="132" t="s">
        <v>166</v>
      </c>
      <c r="AF79" s="132" t="s">
        <v>166</v>
      </c>
      <c r="AG79" s="132" t="s">
        <v>166</v>
      </c>
      <c r="AH79" s="132" t="s">
        <v>166</v>
      </c>
      <c r="AI79" s="132" t="s">
        <v>166</v>
      </c>
      <c r="AJ79" s="132" t="s">
        <v>166</v>
      </c>
      <c r="AK79" s="132" t="s">
        <v>166</v>
      </c>
      <c r="AL79" s="132" t="s">
        <v>166</v>
      </c>
      <c r="AM79" s="132" t="s">
        <v>166</v>
      </c>
      <c r="AN79" s="132" t="s">
        <v>166</v>
      </c>
      <c r="AO79" s="132" t="s">
        <v>166</v>
      </c>
      <c r="AP79" s="132" t="s">
        <v>166</v>
      </c>
      <c r="AQ79" s="132" t="s">
        <v>166</v>
      </c>
      <c r="AR79" s="132" t="s">
        <v>166</v>
      </c>
      <c r="AS79" s="132" t="s">
        <v>166</v>
      </c>
      <c r="AT79" s="132" t="s">
        <v>166</v>
      </c>
      <c r="AU79" s="132" t="s">
        <v>166</v>
      </c>
      <c r="AV79" s="132" t="s">
        <v>166</v>
      </c>
      <c r="AW79" s="132" t="s">
        <v>166</v>
      </c>
      <c r="AX79" s="132" t="s">
        <v>166</v>
      </c>
      <c r="AY79" s="132" t="s">
        <v>166</v>
      </c>
    </row>
    <row r="80" spans="1:51">
      <c r="A80" s="13" t="s">
        <v>229</v>
      </c>
      <c r="B80" s="4"/>
      <c r="C80" s="55" t="s">
        <v>166</v>
      </c>
      <c r="D80" s="55" t="s">
        <v>166</v>
      </c>
      <c r="E80" s="55" t="s">
        <v>166</v>
      </c>
      <c r="F80" s="55" t="s">
        <v>166</v>
      </c>
      <c r="G80" s="55" t="s">
        <v>166</v>
      </c>
      <c r="H80" s="55" t="s">
        <v>166</v>
      </c>
      <c r="I80" s="55" t="s">
        <v>166</v>
      </c>
      <c r="J80" s="55" t="s">
        <v>166</v>
      </c>
      <c r="K80" s="55" t="s">
        <v>166</v>
      </c>
      <c r="L80" s="55" t="s">
        <v>166</v>
      </c>
      <c r="M80" s="55" t="s">
        <v>166</v>
      </c>
      <c r="N80" s="55" t="s">
        <v>166</v>
      </c>
      <c r="O80" s="55" t="s">
        <v>166</v>
      </c>
      <c r="P80" s="55" t="s">
        <v>166</v>
      </c>
      <c r="Q80" s="55" t="s">
        <v>166</v>
      </c>
      <c r="R80" s="55" t="s">
        <v>166</v>
      </c>
      <c r="S80" s="55" t="s">
        <v>166</v>
      </c>
      <c r="T80" s="55" t="s">
        <v>166</v>
      </c>
      <c r="U80" s="55" t="s">
        <v>166</v>
      </c>
      <c r="V80" s="55" t="s">
        <v>166</v>
      </c>
      <c r="W80" s="55" t="s">
        <v>166</v>
      </c>
      <c r="X80" s="55" t="s">
        <v>166</v>
      </c>
      <c r="Y80" s="55" t="s">
        <v>166</v>
      </c>
      <c r="Z80" s="55" t="s">
        <v>166</v>
      </c>
      <c r="AA80" s="55" t="s">
        <v>166</v>
      </c>
      <c r="AB80" s="55" t="s">
        <v>166</v>
      </c>
      <c r="AC80" s="132" t="s">
        <v>166</v>
      </c>
      <c r="AD80" s="132" t="s">
        <v>166</v>
      </c>
      <c r="AE80" s="132" t="s">
        <v>166</v>
      </c>
      <c r="AF80" s="132" t="s">
        <v>166</v>
      </c>
      <c r="AG80" s="132" t="s">
        <v>166</v>
      </c>
      <c r="AH80" s="132" t="s">
        <v>166</v>
      </c>
      <c r="AI80" s="132" t="s">
        <v>166</v>
      </c>
      <c r="AJ80" s="132" t="s">
        <v>166</v>
      </c>
      <c r="AK80" s="132" t="s">
        <v>166</v>
      </c>
      <c r="AL80" s="132" t="s">
        <v>166</v>
      </c>
      <c r="AM80" s="132" t="s">
        <v>166</v>
      </c>
      <c r="AN80" s="132" t="s">
        <v>166</v>
      </c>
      <c r="AO80" s="132" t="s">
        <v>166</v>
      </c>
      <c r="AP80" s="132" t="s">
        <v>166</v>
      </c>
      <c r="AQ80" s="132" t="s">
        <v>166</v>
      </c>
      <c r="AR80" s="132" t="s">
        <v>166</v>
      </c>
      <c r="AS80" s="132" t="s">
        <v>166</v>
      </c>
      <c r="AT80" s="132" t="s">
        <v>166</v>
      </c>
      <c r="AU80" s="132" t="s">
        <v>166</v>
      </c>
      <c r="AV80" s="132" t="s">
        <v>166</v>
      </c>
      <c r="AW80" s="132" t="s">
        <v>166</v>
      </c>
      <c r="AX80" s="132" t="s">
        <v>166</v>
      </c>
      <c r="AY80" s="132" t="s">
        <v>166</v>
      </c>
    </row>
    <row r="81" spans="1:51">
      <c r="A81" s="13" t="s">
        <v>229</v>
      </c>
      <c r="B81" s="4"/>
      <c r="C81" s="55" t="s">
        <v>166</v>
      </c>
      <c r="D81" s="55" t="s">
        <v>166</v>
      </c>
      <c r="E81" s="55" t="s">
        <v>166</v>
      </c>
      <c r="F81" s="55" t="s">
        <v>166</v>
      </c>
      <c r="G81" s="55" t="s">
        <v>166</v>
      </c>
      <c r="H81" s="55" t="s">
        <v>166</v>
      </c>
      <c r="I81" s="55" t="s">
        <v>166</v>
      </c>
      <c r="J81" s="55" t="s">
        <v>166</v>
      </c>
      <c r="K81" s="55" t="s">
        <v>166</v>
      </c>
      <c r="L81" s="55" t="s">
        <v>166</v>
      </c>
      <c r="M81" s="55" t="s">
        <v>166</v>
      </c>
      <c r="N81" s="55" t="s">
        <v>166</v>
      </c>
      <c r="O81" s="55" t="s">
        <v>166</v>
      </c>
      <c r="P81" s="55" t="s">
        <v>166</v>
      </c>
      <c r="Q81" s="55" t="s">
        <v>166</v>
      </c>
      <c r="R81" s="55" t="s">
        <v>166</v>
      </c>
      <c r="S81" s="55" t="s">
        <v>166</v>
      </c>
      <c r="T81" s="55" t="s">
        <v>166</v>
      </c>
      <c r="U81" s="55" t="s">
        <v>166</v>
      </c>
      <c r="V81" s="55" t="s">
        <v>166</v>
      </c>
      <c r="W81" s="55" t="s">
        <v>166</v>
      </c>
      <c r="X81" s="55" t="s">
        <v>166</v>
      </c>
      <c r="Y81" s="55" t="s">
        <v>166</v>
      </c>
      <c r="Z81" s="55" t="s">
        <v>166</v>
      </c>
      <c r="AA81" s="55" t="s">
        <v>166</v>
      </c>
      <c r="AB81" s="55" t="s">
        <v>166</v>
      </c>
      <c r="AC81" s="132" t="s">
        <v>166</v>
      </c>
      <c r="AD81" s="132" t="s">
        <v>166</v>
      </c>
      <c r="AE81" s="132" t="s">
        <v>166</v>
      </c>
      <c r="AF81" s="132" t="s">
        <v>166</v>
      </c>
      <c r="AG81" s="132" t="s">
        <v>166</v>
      </c>
      <c r="AH81" s="132" t="s">
        <v>166</v>
      </c>
      <c r="AI81" s="132" t="s">
        <v>166</v>
      </c>
      <c r="AJ81" s="132" t="s">
        <v>166</v>
      </c>
      <c r="AK81" s="132" t="s">
        <v>166</v>
      </c>
      <c r="AL81" s="132" t="s">
        <v>166</v>
      </c>
      <c r="AM81" s="132" t="s">
        <v>166</v>
      </c>
      <c r="AN81" s="132" t="s">
        <v>166</v>
      </c>
      <c r="AO81" s="132" t="s">
        <v>166</v>
      </c>
      <c r="AP81" s="132" t="s">
        <v>166</v>
      </c>
      <c r="AQ81" s="132" t="s">
        <v>166</v>
      </c>
      <c r="AR81" s="132" t="s">
        <v>166</v>
      </c>
      <c r="AS81" s="132" t="s">
        <v>166</v>
      </c>
      <c r="AT81" s="132" t="s">
        <v>166</v>
      </c>
      <c r="AU81" s="132" t="s">
        <v>166</v>
      </c>
      <c r="AV81" s="132" t="s">
        <v>166</v>
      </c>
      <c r="AW81" s="132" t="s">
        <v>166</v>
      </c>
      <c r="AX81" s="132" t="s">
        <v>166</v>
      </c>
      <c r="AY81" s="132" t="s">
        <v>166</v>
      </c>
    </row>
    <row r="82" spans="1:51">
      <c r="A82" s="13" t="s">
        <v>229</v>
      </c>
      <c r="B82" s="4"/>
      <c r="C82" s="55" t="s">
        <v>166</v>
      </c>
      <c r="D82" s="55" t="s">
        <v>166</v>
      </c>
      <c r="E82" s="55" t="s">
        <v>166</v>
      </c>
      <c r="F82" s="55" t="s">
        <v>166</v>
      </c>
      <c r="G82" s="55" t="s">
        <v>166</v>
      </c>
      <c r="H82" s="55" t="s">
        <v>166</v>
      </c>
      <c r="I82" s="55" t="s">
        <v>166</v>
      </c>
      <c r="J82" s="55" t="s">
        <v>166</v>
      </c>
      <c r="K82" s="55" t="s">
        <v>166</v>
      </c>
      <c r="L82" s="55" t="s">
        <v>166</v>
      </c>
      <c r="M82" s="55" t="s">
        <v>166</v>
      </c>
      <c r="N82" s="55" t="s">
        <v>166</v>
      </c>
      <c r="O82" s="55" t="s">
        <v>166</v>
      </c>
      <c r="P82" s="55" t="s">
        <v>166</v>
      </c>
      <c r="Q82" s="55" t="s">
        <v>166</v>
      </c>
      <c r="R82" s="55" t="s">
        <v>166</v>
      </c>
      <c r="S82" s="55" t="s">
        <v>166</v>
      </c>
      <c r="T82" s="55" t="s">
        <v>166</v>
      </c>
      <c r="U82" s="55" t="s">
        <v>166</v>
      </c>
      <c r="V82" s="55" t="s">
        <v>166</v>
      </c>
      <c r="W82" s="55" t="s">
        <v>166</v>
      </c>
      <c r="X82" s="55" t="s">
        <v>166</v>
      </c>
      <c r="Y82" s="55" t="s">
        <v>166</v>
      </c>
      <c r="Z82" s="55" t="s">
        <v>166</v>
      </c>
      <c r="AA82" s="55" t="s">
        <v>166</v>
      </c>
      <c r="AB82" s="55" t="s">
        <v>166</v>
      </c>
      <c r="AC82" s="132" t="s">
        <v>166</v>
      </c>
      <c r="AD82" s="132" t="s">
        <v>166</v>
      </c>
      <c r="AE82" s="132" t="s">
        <v>166</v>
      </c>
      <c r="AF82" s="132" t="s">
        <v>166</v>
      </c>
      <c r="AG82" s="132" t="s">
        <v>166</v>
      </c>
      <c r="AH82" s="132" t="s">
        <v>166</v>
      </c>
      <c r="AI82" s="132" t="s">
        <v>166</v>
      </c>
      <c r="AJ82" s="132" t="s">
        <v>166</v>
      </c>
      <c r="AK82" s="132" t="s">
        <v>166</v>
      </c>
      <c r="AL82" s="132" t="s">
        <v>166</v>
      </c>
      <c r="AM82" s="132" t="s">
        <v>166</v>
      </c>
      <c r="AN82" s="132" t="s">
        <v>166</v>
      </c>
      <c r="AO82" s="132" t="s">
        <v>166</v>
      </c>
      <c r="AP82" s="132" t="s">
        <v>166</v>
      </c>
      <c r="AQ82" s="132" t="s">
        <v>166</v>
      </c>
      <c r="AR82" s="132" t="s">
        <v>166</v>
      </c>
      <c r="AS82" s="132" t="s">
        <v>166</v>
      </c>
      <c r="AT82" s="132" t="s">
        <v>166</v>
      </c>
      <c r="AU82" s="132" t="s">
        <v>166</v>
      </c>
      <c r="AV82" s="132" t="s">
        <v>166</v>
      </c>
      <c r="AW82" s="132" t="s">
        <v>166</v>
      </c>
      <c r="AX82" s="132" t="s">
        <v>166</v>
      </c>
      <c r="AY82" s="132" t="s">
        <v>166</v>
      </c>
    </row>
    <row r="83" spans="1:51">
      <c r="A83" s="13" t="s">
        <v>229</v>
      </c>
      <c r="B83" s="4"/>
      <c r="C83" s="55" t="s">
        <v>166</v>
      </c>
      <c r="D83" s="55" t="s">
        <v>166</v>
      </c>
      <c r="E83" s="55" t="s">
        <v>166</v>
      </c>
      <c r="F83" s="55" t="s">
        <v>166</v>
      </c>
      <c r="G83" s="55" t="s">
        <v>166</v>
      </c>
      <c r="H83" s="55" t="s">
        <v>166</v>
      </c>
      <c r="I83" s="55" t="s">
        <v>166</v>
      </c>
      <c r="J83" s="55" t="s">
        <v>166</v>
      </c>
      <c r="K83" s="55" t="s">
        <v>166</v>
      </c>
      <c r="L83" s="55" t="s">
        <v>166</v>
      </c>
      <c r="M83" s="55" t="s">
        <v>166</v>
      </c>
      <c r="N83" s="55" t="s">
        <v>166</v>
      </c>
      <c r="O83" s="55" t="s">
        <v>166</v>
      </c>
      <c r="P83" s="55" t="s">
        <v>166</v>
      </c>
      <c r="Q83" s="55" t="s">
        <v>166</v>
      </c>
      <c r="R83" s="55" t="s">
        <v>166</v>
      </c>
      <c r="S83" s="55" t="s">
        <v>166</v>
      </c>
      <c r="T83" s="55" t="s">
        <v>166</v>
      </c>
      <c r="U83" s="55" t="s">
        <v>166</v>
      </c>
      <c r="V83" s="55" t="s">
        <v>166</v>
      </c>
      <c r="W83" s="55" t="s">
        <v>166</v>
      </c>
      <c r="X83" s="55" t="s">
        <v>166</v>
      </c>
      <c r="Y83" s="55" t="s">
        <v>166</v>
      </c>
      <c r="Z83" s="55" t="s">
        <v>166</v>
      </c>
      <c r="AA83" s="55" t="s">
        <v>166</v>
      </c>
      <c r="AB83" s="55" t="s">
        <v>166</v>
      </c>
      <c r="AC83" s="132" t="s">
        <v>166</v>
      </c>
      <c r="AD83" s="132" t="s">
        <v>166</v>
      </c>
      <c r="AE83" s="132" t="s">
        <v>166</v>
      </c>
      <c r="AF83" s="132" t="s">
        <v>166</v>
      </c>
      <c r="AG83" s="132" t="s">
        <v>166</v>
      </c>
      <c r="AH83" s="132" t="s">
        <v>166</v>
      </c>
      <c r="AI83" s="132" t="s">
        <v>166</v>
      </c>
      <c r="AJ83" s="132" t="s">
        <v>166</v>
      </c>
      <c r="AK83" s="132" t="s">
        <v>166</v>
      </c>
      <c r="AL83" s="132" t="s">
        <v>166</v>
      </c>
      <c r="AM83" s="132" t="s">
        <v>166</v>
      </c>
      <c r="AN83" s="132" t="s">
        <v>166</v>
      </c>
      <c r="AO83" s="132" t="s">
        <v>166</v>
      </c>
      <c r="AP83" s="132" t="s">
        <v>166</v>
      </c>
      <c r="AQ83" s="132" t="s">
        <v>166</v>
      </c>
      <c r="AR83" s="132" t="s">
        <v>166</v>
      </c>
      <c r="AS83" s="132" t="s">
        <v>166</v>
      </c>
      <c r="AT83" s="132" t="s">
        <v>166</v>
      </c>
      <c r="AU83" s="132" t="s">
        <v>166</v>
      </c>
      <c r="AV83" s="132" t="s">
        <v>166</v>
      </c>
      <c r="AW83" s="132" t="s">
        <v>166</v>
      </c>
      <c r="AX83" s="132" t="s">
        <v>166</v>
      </c>
      <c r="AY83" s="132" t="s">
        <v>166</v>
      </c>
    </row>
    <row r="84" spans="1:51">
      <c r="A84" s="13" t="s">
        <v>229</v>
      </c>
      <c r="B84" s="4"/>
      <c r="C84" s="55" t="s">
        <v>166</v>
      </c>
      <c r="D84" s="55" t="s">
        <v>166</v>
      </c>
      <c r="E84" s="55" t="s">
        <v>166</v>
      </c>
      <c r="F84" s="55" t="s">
        <v>166</v>
      </c>
      <c r="G84" s="55" t="s">
        <v>166</v>
      </c>
      <c r="H84" s="55" t="s">
        <v>166</v>
      </c>
      <c r="I84" s="55" t="s">
        <v>166</v>
      </c>
      <c r="J84" s="55" t="s">
        <v>166</v>
      </c>
      <c r="K84" s="55" t="s">
        <v>166</v>
      </c>
      <c r="L84" s="55" t="s">
        <v>166</v>
      </c>
      <c r="M84" s="55" t="s">
        <v>166</v>
      </c>
      <c r="N84" s="55" t="s">
        <v>166</v>
      </c>
      <c r="O84" s="55" t="s">
        <v>166</v>
      </c>
      <c r="P84" s="55" t="s">
        <v>166</v>
      </c>
      <c r="Q84" s="55" t="s">
        <v>166</v>
      </c>
      <c r="R84" s="55" t="s">
        <v>166</v>
      </c>
      <c r="S84" s="55" t="s">
        <v>166</v>
      </c>
      <c r="T84" s="55" t="s">
        <v>166</v>
      </c>
      <c r="U84" s="55" t="s">
        <v>166</v>
      </c>
      <c r="V84" s="55" t="s">
        <v>166</v>
      </c>
      <c r="W84" s="55" t="s">
        <v>166</v>
      </c>
      <c r="X84" s="55" t="s">
        <v>166</v>
      </c>
      <c r="Y84" s="55" t="s">
        <v>166</v>
      </c>
      <c r="Z84" s="55" t="s">
        <v>166</v>
      </c>
      <c r="AA84" s="55" t="s">
        <v>166</v>
      </c>
      <c r="AB84" s="55" t="s">
        <v>166</v>
      </c>
      <c r="AC84" s="132" t="s">
        <v>166</v>
      </c>
      <c r="AD84" s="132" t="s">
        <v>166</v>
      </c>
      <c r="AE84" s="132" t="s">
        <v>166</v>
      </c>
      <c r="AF84" s="132" t="s">
        <v>166</v>
      </c>
      <c r="AG84" s="132" t="s">
        <v>166</v>
      </c>
      <c r="AH84" s="132" t="s">
        <v>166</v>
      </c>
      <c r="AI84" s="132" t="s">
        <v>166</v>
      </c>
      <c r="AJ84" s="132" t="s">
        <v>166</v>
      </c>
      <c r="AK84" s="132" t="s">
        <v>166</v>
      </c>
      <c r="AL84" s="132" t="s">
        <v>166</v>
      </c>
      <c r="AM84" s="132" t="s">
        <v>166</v>
      </c>
      <c r="AN84" s="132" t="s">
        <v>166</v>
      </c>
      <c r="AO84" s="132" t="s">
        <v>166</v>
      </c>
      <c r="AP84" s="132" t="s">
        <v>166</v>
      </c>
      <c r="AQ84" s="132" t="s">
        <v>166</v>
      </c>
      <c r="AR84" s="132" t="s">
        <v>166</v>
      </c>
      <c r="AS84" s="132" t="s">
        <v>166</v>
      </c>
      <c r="AT84" s="132" t="s">
        <v>166</v>
      </c>
      <c r="AU84" s="132" t="s">
        <v>166</v>
      </c>
      <c r="AV84" s="132" t="s">
        <v>166</v>
      </c>
      <c r="AW84" s="132" t="s">
        <v>166</v>
      </c>
      <c r="AX84" s="132" t="s">
        <v>166</v>
      </c>
      <c r="AY84" s="132" t="s">
        <v>166</v>
      </c>
    </row>
    <row r="85" spans="1:51">
      <c r="A85" s="13" t="s">
        <v>229</v>
      </c>
      <c r="B85" s="4"/>
      <c r="C85" s="55" t="s">
        <v>166</v>
      </c>
      <c r="D85" s="55" t="s">
        <v>166</v>
      </c>
      <c r="E85" s="55" t="s">
        <v>166</v>
      </c>
      <c r="F85" s="55" t="s">
        <v>166</v>
      </c>
      <c r="G85" s="55" t="s">
        <v>166</v>
      </c>
      <c r="H85" s="55" t="s">
        <v>166</v>
      </c>
      <c r="I85" s="55" t="s">
        <v>166</v>
      </c>
      <c r="J85" s="55" t="s">
        <v>166</v>
      </c>
      <c r="K85" s="55" t="s">
        <v>166</v>
      </c>
      <c r="L85" s="55" t="s">
        <v>166</v>
      </c>
      <c r="M85" s="55" t="s">
        <v>166</v>
      </c>
      <c r="N85" s="55" t="s">
        <v>166</v>
      </c>
      <c r="O85" s="55" t="s">
        <v>166</v>
      </c>
      <c r="P85" s="55" t="s">
        <v>166</v>
      </c>
      <c r="Q85" s="55" t="s">
        <v>166</v>
      </c>
      <c r="R85" s="55" t="s">
        <v>166</v>
      </c>
      <c r="S85" s="55" t="s">
        <v>166</v>
      </c>
      <c r="T85" s="55" t="s">
        <v>166</v>
      </c>
      <c r="U85" s="55" t="s">
        <v>166</v>
      </c>
      <c r="V85" s="55" t="s">
        <v>166</v>
      </c>
      <c r="W85" s="55" t="s">
        <v>166</v>
      </c>
      <c r="X85" s="55" t="s">
        <v>166</v>
      </c>
      <c r="Y85" s="55" t="s">
        <v>166</v>
      </c>
      <c r="Z85" s="55" t="s">
        <v>166</v>
      </c>
      <c r="AA85" s="55" t="s">
        <v>166</v>
      </c>
      <c r="AB85" s="55" t="s">
        <v>166</v>
      </c>
      <c r="AC85" s="132" t="s">
        <v>166</v>
      </c>
      <c r="AD85" s="132" t="s">
        <v>166</v>
      </c>
      <c r="AE85" s="132" t="s">
        <v>166</v>
      </c>
      <c r="AF85" s="132" t="s">
        <v>166</v>
      </c>
      <c r="AG85" s="132" t="s">
        <v>166</v>
      </c>
      <c r="AH85" s="132" t="s">
        <v>166</v>
      </c>
      <c r="AI85" s="132" t="s">
        <v>166</v>
      </c>
      <c r="AJ85" s="132" t="s">
        <v>166</v>
      </c>
      <c r="AK85" s="132" t="s">
        <v>166</v>
      </c>
      <c r="AL85" s="132" t="s">
        <v>166</v>
      </c>
      <c r="AM85" s="132" t="s">
        <v>166</v>
      </c>
      <c r="AN85" s="132" t="s">
        <v>166</v>
      </c>
      <c r="AO85" s="132" t="s">
        <v>166</v>
      </c>
      <c r="AP85" s="132" t="s">
        <v>166</v>
      </c>
      <c r="AQ85" s="132" t="s">
        <v>166</v>
      </c>
      <c r="AR85" s="132" t="s">
        <v>166</v>
      </c>
      <c r="AS85" s="132" t="s">
        <v>166</v>
      </c>
      <c r="AT85" s="132" t="s">
        <v>166</v>
      </c>
      <c r="AU85" s="132" t="s">
        <v>166</v>
      </c>
      <c r="AV85" s="132" t="s">
        <v>166</v>
      </c>
      <c r="AW85" s="132" t="s">
        <v>166</v>
      </c>
      <c r="AX85" s="132" t="s">
        <v>166</v>
      </c>
      <c r="AY85" s="132" t="s">
        <v>166</v>
      </c>
    </row>
    <row r="86" spans="1:51">
      <c r="A86" s="13" t="s">
        <v>229</v>
      </c>
      <c r="B86" s="4"/>
      <c r="C86" s="55" t="s">
        <v>166</v>
      </c>
      <c r="D86" s="55" t="s">
        <v>166</v>
      </c>
      <c r="E86" s="55" t="s">
        <v>166</v>
      </c>
      <c r="F86" s="55" t="s">
        <v>166</v>
      </c>
      <c r="G86" s="55" t="s">
        <v>166</v>
      </c>
      <c r="H86" s="55" t="s">
        <v>166</v>
      </c>
      <c r="I86" s="55" t="s">
        <v>166</v>
      </c>
      <c r="J86" s="55" t="s">
        <v>166</v>
      </c>
      <c r="K86" s="55" t="s">
        <v>166</v>
      </c>
      <c r="L86" s="55" t="s">
        <v>166</v>
      </c>
      <c r="M86" s="55" t="s">
        <v>166</v>
      </c>
      <c r="N86" s="55" t="s">
        <v>166</v>
      </c>
      <c r="O86" s="55" t="s">
        <v>166</v>
      </c>
      <c r="P86" s="55" t="s">
        <v>166</v>
      </c>
      <c r="Q86" s="55" t="s">
        <v>166</v>
      </c>
      <c r="R86" s="55" t="s">
        <v>166</v>
      </c>
      <c r="S86" s="55" t="s">
        <v>166</v>
      </c>
      <c r="T86" s="55" t="s">
        <v>166</v>
      </c>
      <c r="U86" s="55" t="s">
        <v>166</v>
      </c>
      <c r="V86" s="55" t="s">
        <v>166</v>
      </c>
      <c r="W86" s="55" t="s">
        <v>166</v>
      </c>
      <c r="X86" s="55" t="s">
        <v>166</v>
      </c>
      <c r="Y86" s="55" t="s">
        <v>166</v>
      </c>
      <c r="Z86" s="55" t="s">
        <v>166</v>
      </c>
      <c r="AA86" s="55" t="s">
        <v>166</v>
      </c>
      <c r="AB86" s="55" t="s">
        <v>166</v>
      </c>
      <c r="AC86" s="132" t="s">
        <v>166</v>
      </c>
      <c r="AD86" s="132" t="s">
        <v>166</v>
      </c>
      <c r="AE86" s="132" t="s">
        <v>166</v>
      </c>
      <c r="AF86" s="132" t="s">
        <v>166</v>
      </c>
      <c r="AG86" s="132" t="s">
        <v>166</v>
      </c>
      <c r="AH86" s="132" t="s">
        <v>166</v>
      </c>
      <c r="AI86" s="132" t="s">
        <v>166</v>
      </c>
      <c r="AJ86" s="132" t="s">
        <v>166</v>
      </c>
      <c r="AK86" s="132" t="s">
        <v>166</v>
      </c>
      <c r="AL86" s="132" t="s">
        <v>166</v>
      </c>
      <c r="AM86" s="132" t="s">
        <v>166</v>
      </c>
      <c r="AN86" s="132" t="s">
        <v>166</v>
      </c>
      <c r="AO86" s="132" t="s">
        <v>166</v>
      </c>
      <c r="AP86" s="132" t="s">
        <v>166</v>
      </c>
      <c r="AQ86" s="132" t="s">
        <v>166</v>
      </c>
      <c r="AR86" s="132" t="s">
        <v>166</v>
      </c>
      <c r="AS86" s="132" t="s">
        <v>166</v>
      </c>
      <c r="AT86" s="132" t="s">
        <v>166</v>
      </c>
      <c r="AU86" s="132" t="s">
        <v>166</v>
      </c>
      <c r="AV86" s="132" t="s">
        <v>166</v>
      </c>
      <c r="AW86" s="132" t="s">
        <v>166</v>
      </c>
      <c r="AX86" s="132" t="s">
        <v>166</v>
      </c>
      <c r="AY86" s="132" t="s">
        <v>166</v>
      </c>
    </row>
    <row r="87" spans="1:51">
      <c r="A87" s="13" t="s">
        <v>229</v>
      </c>
      <c r="B87" s="4"/>
      <c r="C87" s="55" t="s">
        <v>166</v>
      </c>
      <c r="D87" s="55" t="s">
        <v>166</v>
      </c>
      <c r="E87" s="55" t="s">
        <v>166</v>
      </c>
      <c r="F87" s="55" t="s">
        <v>166</v>
      </c>
      <c r="G87" s="55" t="s">
        <v>166</v>
      </c>
      <c r="H87" s="55" t="s">
        <v>166</v>
      </c>
      <c r="I87" s="55" t="s">
        <v>166</v>
      </c>
      <c r="J87" s="55" t="s">
        <v>166</v>
      </c>
      <c r="K87" s="55" t="s">
        <v>166</v>
      </c>
      <c r="L87" s="55" t="s">
        <v>166</v>
      </c>
      <c r="M87" s="55" t="s">
        <v>166</v>
      </c>
      <c r="N87" s="55" t="s">
        <v>166</v>
      </c>
      <c r="O87" s="55" t="s">
        <v>166</v>
      </c>
      <c r="P87" s="55" t="s">
        <v>166</v>
      </c>
      <c r="Q87" s="55" t="s">
        <v>166</v>
      </c>
      <c r="R87" s="55" t="s">
        <v>166</v>
      </c>
      <c r="S87" s="55" t="s">
        <v>166</v>
      </c>
      <c r="T87" s="55" t="s">
        <v>166</v>
      </c>
      <c r="U87" s="55" t="s">
        <v>166</v>
      </c>
      <c r="V87" s="55" t="s">
        <v>166</v>
      </c>
      <c r="W87" s="55" t="s">
        <v>166</v>
      </c>
      <c r="X87" s="55" t="s">
        <v>166</v>
      </c>
      <c r="Y87" s="55" t="s">
        <v>166</v>
      </c>
      <c r="Z87" s="55" t="s">
        <v>166</v>
      </c>
      <c r="AA87" s="55" t="s">
        <v>166</v>
      </c>
      <c r="AB87" s="55" t="s">
        <v>166</v>
      </c>
      <c r="AC87" s="132" t="s">
        <v>166</v>
      </c>
      <c r="AD87" s="132" t="s">
        <v>166</v>
      </c>
      <c r="AE87" s="132" t="s">
        <v>166</v>
      </c>
      <c r="AF87" s="132" t="s">
        <v>166</v>
      </c>
      <c r="AG87" s="132" t="s">
        <v>166</v>
      </c>
      <c r="AH87" s="132" t="s">
        <v>166</v>
      </c>
      <c r="AI87" s="132" t="s">
        <v>166</v>
      </c>
      <c r="AJ87" s="132" t="s">
        <v>166</v>
      </c>
      <c r="AK87" s="132" t="s">
        <v>166</v>
      </c>
      <c r="AL87" s="132" t="s">
        <v>166</v>
      </c>
      <c r="AM87" s="132" t="s">
        <v>166</v>
      </c>
      <c r="AN87" s="132" t="s">
        <v>166</v>
      </c>
      <c r="AO87" s="132" t="s">
        <v>166</v>
      </c>
      <c r="AP87" s="132" t="s">
        <v>166</v>
      </c>
      <c r="AQ87" s="132" t="s">
        <v>166</v>
      </c>
      <c r="AR87" s="132" t="s">
        <v>166</v>
      </c>
      <c r="AS87" s="132" t="s">
        <v>166</v>
      </c>
      <c r="AT87" s="132" t="s">
        <v>166</v>
      </c>
      <c r="AU87" s="132" t="s">
        <v>166</v>
      </c>
      <c r="AV87" s="132" t="s">
        <v>166</v>
      </c>
      <c r="AW87" s="132" t="s">
        <v>166</v>
      </c>
      <c r="AX87" s="132" t="s">
        <v>166</v>
      </c>
      <c r="AY87" s="132" t="s">
        <v>166</v>
      </c>
    </row>
    <row r="88" spans="1:51">
      <c r="A88" s="13" t="s">
        <v>229</v>
      </c>
      <c r="B88" s="4"/>
      <c r="C88" s="55" t="s">
        <v>166</v>
      </c>
      <c r="D88" s="119" t="str">
        <f t="shared" ref="D88:AC88" si="79">C88</f>
        <v>-----</v>
      </c>
      <c r="E88" s="119" t="str">
        <f t="shared" si="79"/>
        <v>-----</v>
      </c>
      <c r="F88" s="119" t="str">
        <f t="shared" si="79"/>
        <v>-----</v>
      </c>
      <c r="G88" s="119" t="str">
        <f t="shared" si="79"/>
        <v>-----</v>
      </c>
      <c r="H88" s="119" t="str">
        <f t="shared" si="79"/>
        <v>-----</v>
      </c>
      <c r="I88" s="119" t="str">
        <f t="shared" si="79"/>
        <v>-----</v>
      </c>
      <c r="J88" s="119" t="str">
        <f t="shared" si="79"/>
        <v>-----</v>
      </c>
      <c r="K88" s="119" t="str">
        <f t="shared" si="79"/>
        <v>-----</v>
      </c>
      <c r="L88" s="119" t="str">
        <f t="shared" si="79"/>
        <v>-----</v>
      </c>
      <c r="M88" s="119" t="str">
        <f t="shared" si="79"/>
        <v>-----</v>
      </c>
      <c r="N88" s="119" t="str">
        <f t="shared" si="79"/>
        <v>-----</v>
      </c>
      <c r="O88" s="119" t="str">
        <f t="shared" si="79"/>
        <v>-----</v>
      </c>
      <c r="P88" s="119" t="str">
        <f t="shared" si="79"/>
        <v>-----</v>
      </c>
      <c r="Q88" s="119" t="str">
        <f t="shared" si="79"/>
        <v>-----</v>
      </c>
      <c r="R88" s="119" t="str">
        <f t="shared" si="79"/>
        <v>-----</v>
      </c>
      <c r="S88" s="119" t="str">
        <f t="shared" si="79"/>
        <v>-----</v>
      </c>
      <c r="T88" s="119" t="str">
        <f t="shared" si="79"/>
        <v>-----</v>
      </c>
      <c r="U88" s="119" t="str">
        <f t="shared" si="79"/>
        <v>-----</v>
      </c>
      <c r="V88" s="119" t="str">
        <f t="shared" si="79"/>
        <v>-----</v>
      </c>
      <c r="W88" s="119" t="str">
        <f t="shared" si="79"/>
        <v>-----</v>
      </c>
      <c r="X88" s="119" t="str">
        <f t="shared" si="79"/>
        <v>-----</v>
      </c>
      <c r="Y88" s="119" t="str">
        <f t="shared" si="79"/>
        <v>-----</v>
      </c>
      <c r="Z88" s="119" t="str">
        <f t="shared" si="79"/>
        <v>-----</v>
      </c>
      <c r="AA88" s="119" t="str">
        <f t="shared" si="79"/>
        <v>-----</v>
      </c>
      <c r="AB88" s="119" t="str">
        <f t="shared" si="79"/>
        <v>-----</v>
      </c>
      <c r="AC88" s="126" t="str">
        <f t="shared" si="79"/>
        <v>-----</v>
      </c>
      <c r="AD88" s="126" t="str">
        <f t="shared" ref="AD88:AX88" si="80">AC88</f>
        <v>-----</v>
      </c>
      <c r="AE88" s="126" t="str">
        <f t="shared" si="80"/>
        <v>-----</v>
      </c>
      <c r="AF88" s="126" t="str">
        <f t="shared" si="80"/>
        <v>-----</v>
      </c>
      <c r="AG88" s="126" t="str">
        <f t="shared" si="80"/>
        <v>-----</v>
      </c>
      <c r="AH88" s="126" t="str">
        <f t="shared" si="80"/>
        <v>-----</v>
      </c>
      <c r="AI88" s="126" t="str">
        <f t="shared" si="80"/>
        <v>-----</v>
      </c>
      <c r="AJ88" s="126" t="str">
        <f t="shared" si="80"/>
        <v>-----</v>
      </c>
      <c r="AK88" s="126" t="str">
        <f t="shared" si="80"/>
        <v>-----</v>
      </c>
      <c r="AL88" s="126" t="str">
        <f t="shared" si="80"/>
        <v>-----</v>
      </c>
      <c r="AM88" s="126" t="str">
        <f t="shared" si="80"/>
        <v>-----</v>
      </c>
      <c r="AN88" s="126" t="str">
        <f t="shared" si="80"/>
        <v>-----</v>
      </c>
      <c r="AO88" s="126" t="str">
        <f t="shared" si="80"/>
        <v>-----</v>
      </c>
      <c r="AP88" s="126" t="str">
        <f t="shared" si="80"/>
        <v>-----</v>
      </c>
      <c r="AQ88" s="126" t="str">
        <f t="shared" si="80"/>
        <v>-----</v>
      </c>
      <c r="AR88" s="126" t="str">
        <f t="shared" si="80"/>
        <v>-----</v>
      </c>
      <c r="AS88" s="126" t="str">
        <f t="shared" si="80"/>
        <v>-----</v>
      </c>
      <c r="AT88" s="126" t="str">
        <f t="shared" si="80"/>
        <v>-----</v>
      </c>
      <c r="AU88" s="126" t="str">
        <f t="shared" si="80"/>
        <v>-----</v>
      </c>
      <c r="AV88" s="126" t="str">
        <f t="shared" si="80"/>
        <v>-----</v>
      </c>
      <c r="AW88" s="126" t="str">
        <f t="shared" si="80"/>
        <v>-----</v>
      </c>
      <c r="AX88" s="126" t="str">
        <f t="shared" si="80"/>
        <v>-----</v>
      </c>
      <c r="AY88" s="126" t="str">
        <f>AX88</f>
        <v>-----</v>
      </c>
    </row>
    <row r="89" spans="1:51" ht="16.2" thickBot="1">
      <c r="A89" s="11" t="s">
        <v>190</v>
      </c>
      <c r="B89" s="12"/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9">
        <v>0</v>
      </c>
      <c r="AD89" s="39">
        <v>0</v>
      </c>
      <c r="AE89" s="39">
        <v>0</v>
      </c>
      <c r="AF89" s="39">
        <v>0</v>
      </c>
      <c r="AG89" s="39">
        <v>0</v>
      </c>
      <c r="AH89" s="39">
        <v>0</v>
      </c>
      <c r="AI89" s="39">
        <v>0</v>
      </c>
      <c r="AJ89" s="39">
        <v>0</v>
      </c>
      <c r="AK89" s="39">
        <v>0</v>
      </c>
      <c r="AL89" s="39">
        <v>0</v>
      </c>
      <c r="AM89" s="39">
        <v>0</v>
      </c>
      <c r="AN89" s="39">
        <v>0</v>
      </c>
      <c r="AO89" s="39">
        <v>0</v>
      </c>
      <c r="AP89" s="39">
        <v>0</v>
      </c>
      <c r="AQ89" s="39">
        <v>0</v>
      </c>
      <c r="AR89" s="39">
        <v>0</v>
      </c>
      <c r="AS89" s="39">
        <v>0</v>
      </c>
      <c r="AT89" s="39">
        <v>0</v>
      </c>
      <c r="AU89" s="39">
        <v>0</v>
      </c>
      <c r="AV89" s="39">
        <v>0</v>
      </c>
      <c r="AW89" s="39">
        <v>0</v>
      </c>
      <c r="AX89" s="39">
        <v>0</v>
      </c>
      <c r="AY89" s="39">
        <v>0</v>
      </c>
    </row>
    <row r="90" spans="1:51" ht="16.2" thickTop="1">
      <c r="A90" s="52" t="s">
        <v>173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</row>
    <row r="91" spans="1:51">
      <c r="A91" s="3" t="s">
        <v>191</v>
      </c>
      <c r="B91" s="4"/>
      <c r="C91" s="48" t="e">
        <f>C31+C42+C54+C55+C62</f>
        <v>#VALUE!</v>
      </c>
      <c r="D91" s="48" t="e">
        <f t="shared" ref="D91:AC91" si="81">(D31++D42+D55+D54+D62)</f>
        <v>#VALUE!</v>
      </c>
      <c r="E91" s="48" t="e">
        <f t="shared" si="81"/>
        <v>#VALUE!</v>
      </c>
      <c r="F91" s="48" t="e">
        <f t="shared" si="81"/>
        <v>#VALUE!</v>
      </c>
      <c r="G91" s="48" t="e">
        <f t="shared" si="81"/>
        <v>#VALUE!</v>
      </c>
      <c r="H91" s="48" t="e">
        <f t="shared" si="81"/>
        <v>#VALUE!</v>
      </c>
      <c r="I91" s="48" t="e">
        <f t="shared" si="81"/>
        <v>#VALUE!</v>
      </c>
      <c r="J91" s="48" t="e">
        <f t="shared" si="81"/>
        <v>#VALUE!</v>
      </c>
      <c r="K91" s="48" t="e">
        <f t="shared" si="81"/>
        <v>#VALUE!</v>
      </c>
      <c r="L91" s="48" t="e">
        <f t="shared" si="81"/>
        <v>#VALUE!</v>
      </c>
      <c r="M91" s="48" t="e">
        <f t="shared" si="81"/>
        <v>#VALUE!</v>
      </c>
      <c r="N91" s="48" t="e">
        <f t="shared" si="81"/>
        <v>#VALUE!</v>
      </c>
      <c r="O91" s="48" t="e">
        <f t="shared" si="81"/>
        <v>#VALUE!</v>
      </c>
      <c r="P91" s="48" t="e">
        <f t="shared" si="81"/>
        <v>#VALUE!</v>
      </c>
      <c r="Q91" s="48" t="e">
        <f t="shared" si="81"/>
        <v>#VALUE!</v>
      </c>
      <c r="R91" s="48" t="e">
        <f t="shared" si="81"/>
        <v>#VALUE!</v>
      </c>
      <c r="S91" s="48" t="e">
        <f t="shared" si="81"/>
        <v>#VALUE!</v>
      </c>
      <c r="T91" s="48" t="e">
        <f t="shared" si="81"/>
        <v>#VALUE!</v>
      </c>
      <c r="U91" s="48" t="e">
        <f t="shared" si="81"/>
        <v>#VALUE!</v>
      </c>
      <c r="V91" s="48" t="e">
        <f t="shared" si="81"/>
        <v>#VALUE!</v>
      </c>
      <c r="W91" s="48" t="e">
        <f t="shared" si="81"/>
        <v>#VALUE!</v>
      </c>
      <c r="X91" s="48" t="e">
        <f t="shared" si="81"/>
        <v>#VALUE!</v>
      </c>
      <c r="Y91" s="48" t="e">
        <f t="shared" si="81"/>
        <v>#VALUE!</v>
      </c>
      <c r="Z91" s="48" t="e">
        <f t="shared" si="81"/>
        <v>#VALUE!</v>
      </c>
      <c r="AA91" s="48" t="e">
        <f t="shared" si="81"/>
        <v>#VALUE!</v>
      </c>
      <c r="AB91" s="48" t="e">
        <f t="shared" si="81"/>
        <v>#VALUE!</v>
      </c>
      <c r="AC91" s="49" t="e">
        <f t="shared" si="81"/>
        <v>#VALUE!</v>
      </c>
      <c r="AD91" s="49" t="e">
        <f t="shared" ref="AD91:AX91" si="82">(AD31++AD42+AD55+AD54+AD62)</f>
        <v>#VALUE!</v>
      </c>
      <c r="AE91" s="49" t="e">
        <f t="shared" si="82"/>
        <v>#VALUE!</v>
      </c>
      <c r="AF91" s="49" t="e">
        <f t="shared" si="82"/>
        <v>#VALUE!</v>
      </c>
      <c r="AG91" s="49" t="e">
        <f t="shared" si="82"/>
        <v>#VALUE!</v>
      </c>
      <c r="AH91" s="49" t="e">
        <f t="shared" si="82"/>
        <v>#VALUE!</v>
      </c>
      <c r="AI91" s="49" t="e">
        <f t="shared" si="82"/>
        <v>#VALUE!</v>
      </c>
      <c r="AJ91" s="49" t="e">
        <f t="shared" si="82"/>
        <v>#VALUE!</v>
      </c>
      <c r="AK91" s="49" t="e">
        <f t="shared" si="82"/>
        <v>#VALUE!</v>
      </c>
      <c r="AL91" s="49" t="e">
        <f t="shared" si="82"/>
        <v>#VALUE!</v>
      </c>
      <c r="AM91" s="49" t="e">
        <f t="shared" si="82"/>
        <v>#VALUE!</v>
      </c>
      <c r="AN91" s="49" t="e">
        <f t="shared" si="82"/>
        <v>#VALUE!</v>
      </c>
      <c r="AO91" s="49" t="e">
        <f t="shared" si="82"/>
        <v>#VALUE!</v>
      </c>
      <c r="AP91" s="49" t="e">
        <f t="shared" si="82"/>
        <v>#VALUE!</v>
      </c>
      <c r="AQ91" s="49" t="e">
        <f t="shared" si="82"/>
        <v>#VALUE!</v>
      </c>
      <c r="AR91" s="49" t="e">
        <f t="shared" si="82"/>
        <v>#VALUE!</v>
      </c>
      <c r="AS91" s="49" t="e">
        <f t="shared" si="82"/>
        <v>#VALUE!</v>
      </c>
      <c r="AT91" s="49" t="e">
        <f t="shared" si="82"/>
        <v>#VALUE!</v>
      </c>
      <c r="AU91" s="49" t="e">
        <f t="shared" si="82"/>
        <v>#VALUE!</v>
      </c>
      <c r="AV91" s="49" t="e">
        <f t="shared" si="82"/>
        <v>#VALUE!</v>
      </c>
      <c r="AW91" s="49" t="e">
        <f t="shared" si="82"/>
        <v>#VALUE!</v>
      </c>
      <c r="AX91" s="49" t="e">
        <f t="shared" si="82"/>
        <v>#VALUE!</v>
      </c>
      <c r="AY91" s="49" t="e">
        <f>(AY31++AY42+AY55+AY54+AY62)</f>
        <v>#VALUE!</v>
      </c>
    </row>
    <row r="92" spans="1:51" ht="16.2" thickBot="1">
      <c r="A92" s="3" t="s">
        <v>192</v>
      </c>
      <c r="B92" s="4"/>
      <c r="C92" s="48">
        <f>C76+C89</f>
        <v>0</v>
      </c>
      <c r="D92" s="48">
        <f t="shared" ref="D92:AC92" si="83">(D76+D89)</f>
        <v>0</v>
      </c>
      <c r="E92" s="48">
        <f t="shared" si="83"/>
        <v>0</v>
      </c>
      <c r="F92" s="48">
        <f t="shared" si="83"/>
        <v>0</v>
      </c>
      <c r="G92" s="48">
        <f t="shared" si="83"/>
        <v>0</v>
      </c>
      <c r="H92" s="48">
        <f t="shared" si="83"/>
        <v>0</v>
      </c>
      <c r="I92" s="48">
        <f t="shared" si="83"/>
        <v>0</v>
      </c>
      <c r="J92" s="48">
        <f t="shared" si="83"/>
        <v>0</v>
      </c>
      <c r="K92" s="48">
        <f t="shared" si="83"/>
        <v>0</v>
      </c>
      <c r="L92" s="48">
        <f t="shared" si="83"/>
        <v>0</v>
      </c>
      <c r="M92" s="48">
        <f t="shared" si="83"/>
        <v>0</v>
      </c>
      <c r="N92" s="48">
        <f t="shared" si="83"/>
        <v>0</v>
      </c>
      <c r="O92" s="48">
        <f t="shared" si="83"/>
        <v>0</v>
      </c>
      <c r="P92" s="48">
        <f t="shared" si="83"/>
        <v>0</v>
      </c>
      <c r="Q92" s="48">
        <f t="shared" si="83"/>
        <v>0</v>
      </c>
      <c r="R92" s="48">
        <f t="shared" si="83"/>
        <v>0</v>
      </c>
      <c r="S92" s="48">
        <f t="shared" si="83"/>
        <v>0</v>
      </c>
      <c r="T92" s="48">
        <f t="shared" si="83"/>
        <v>0</v>
      </c>
      <c r="U92" s="48">
        <f t="shared" si="83"/>
        <v>0</v>
      </c>
      <c r="V92" s="48">
        <f t="shared" si="83"/>
        <v>0</v>
      </c>
      <c r="W92" s="48">
        <f t="shared" si="83"/>
        <v>0</v>
      </c>
      <c r="X92" s="48">
        <f t="shared" si="83"/>
        <v>0</v>
      </c>
      <c r="Y92" s="48">
        <f t="shared" si="83"/>
        <v>0</v>
      </c>
      <c r="Z92" s="48">
        <f t="shared" si="83"/>
        <v>0</v>
      </c>
      <c r="AA92" s="48">
        <f t="shared" si="83"/>
        <v>0</v>
      </c>
      <c r="AB92" s="48">
        <f t="shared" si="83"/>
        <v>0</v>
      </c>
      <c r="AC92" s="49">
        <f t="shared" si="83"/>
        <v>0</v>
      </c>
      <c r="AD92" s="49">
        <f t="shared" ref="AD92:AX92" si="84">(AD76+AD89)</f>
        <v>0</v>
      </c>
      <c r="AE92" s="49">
        <f t="shared" si="84"/>
        <v>0</v>
      </c>
      <c r="AF92" s="49">
        <f t="shared" si="84"/>
        <v>0</v>
      </c>
      <c r="AG92" s="49">
        <f t="shared" si="84"/>
        <v>0</v>
      </c>
      <c r="AH92" s="49">
        <f t="shared" si="84"/>
        <v>0</v>
      </c>
      <c r="AI92" s="49">
        <f t="shared" si="84"/>
        <v>0</v>
      </c>
      <c r="AJ92" s="49">
        <f t="shared" si="84"/>
        <v>0</v>
      </c>
      <c r="AK92" s="49">
        <f t="shared" si="84"/>
        <v>0</v>
      </c>
      <c r="AL92" s="49">
        <f t="shared" si="84"/>
        <v>0</v>
      </c>
      <c r="AM92" s="49">
        <f t="shared" si="84"/>
        <v>0</v>
      </c>
      <c r="AN92" s="49">
        <f t="shared" si="84"/>
        <v>0</v>
      </c>
      <c r="AO92" s="49">
        <f t="shared" si="84"/>
        <v>0</v>
      </c>
      <c r="AP92" s="49">
        <f t="shared" si="84"/>
        <v>0</v>
      </c>
      <c r="AQ92" s="49">
        <f t="shared" si="84"/>
        <v>0</v>
      </c>
      <c r="AR92" s="49">
        <f t="shared" si="84"/>
        <v>0</v>
      </c>
      <c r="AS92" s="49">
        <f t="shared" si="84"/>
        <v>0</v>
      </c>
      <c r="AT92" s="49">
        <f t="shared" si="84"/>
        <v>0</v>
      </c>
      <c r="AU92" s="49">
        <f t="shared" si="84"/>
        <v>0</v>
      </c>
      <c r="AV92" s="49">
        <f t="shared" si="84"/>
        <v>0</v>
      </c>
      <c r="AW92" s="49">
        <f t="shared" si="84"/>
        <v>0</v>
      </c>
      <c r="AX92" s="49">
        <f t="shared" si="84"/>
        <v>0</v>
      </c>
      <c r="AY92" s="49">
        <f>(AY76+AY89)</f>
        <v>0</v>
      </c>
    </row>
    <row r="93" spans="1:51" ht="16.8" thickTop="1" thickBot="1">
      <c r="A93" s="5" t="s">
        <v>193</v>
      </c>
      <c r="B93" s="6"/>
      <c r="C93" s="82" t="e">
        <f t="shared" ref="C93:AC93" si="85">C91+C92</f>
        <v>#VALUE!</v>
      </c>
      <c r="D93" s="82" t="e">
        <f t="shared" si="85"/>
        <v>#VALUE!</v>
      </c>
      <c r="E93" s="82" t="e">
        <f t="shared" si="85"/>
        <v>#VALUE!</v>
      </c>
      <c r="F93" s="82" t="e">
        <f t="shared" si="85"/>
        <v>#VALUE!</v>
      </c>
      <c r="G93" s="82" t="e">
        <f t="shared" si="85"/>
        <v>#VALUE!</v>
      </c>
      <c r="H93" s="82" t="e">
        <f t="shared" si="85"/>
        <v>#VALUE!</v>
      </c>
      <c r="I93" s="82" t="e">
        <f t="shared" si="85"/>
        <v>#VALUE!</v>
      </c>
      <c r="J93" s="82" t="e">
        <f t="shared" si="85"/>
        <v>#VALUE!</v>
      </c>
      <c r="K93" s="82" t="e">
        <f t="shared" si="85"/>
        <v>#VALUE!</v>
      </c>
      <c r="L93" s="82" t="e">
        <f t="shared" si="85"/>
        <v>#VALUE!</v>
      </c>
      <c r="M93" s="82" t="e">
        <f t="shared" si="85"/>
        <v>#VALUE!</v>
      </c>
      <c r="N93" s="82" t="e">
        <f t="shared" si="85"/>
        <v>#VALUE!</v>
      </c>
      <c r="O93" s="82" t="e">
        <f t="shared" si="85"/>
        <v>#VALUE!</v>
      </c>
      <c r="P93" s="82" t="e">
        <f t="shared" si="85"/>
        <v>#VALUE!</v>
      </c>
      <c r="Q93" s="82" t="e">
        <f t="shared" si="85"/>
        <v>#VALUE!</v>
      </c>
      <c r="R93" s="82" t="e">
        <f t="shared" si="85"/>
        <v>#VALUE!</v>
      </c>
      <c r="S93" s="82" t="e">
        <f t="shared" si="85"/>
        <v>#VALUE!</v>
      </c>
      <c r="T93" s="82" t="e">
        <f t="shared" si="85"/>
        <v>#VALUE!</v>
      </c>
      <c r="U93" s="82" t="e">
        <f t="shared" si="85"/>
        <v>#VALUE!</v>
      </c>
      <c r="V93" s="82" t="e">
        <f t="shared" si="85"/>
        <v>#VALUE!</v>
      </c>
      <c r="W93" s="82" t="e">
        <f t="shared" si="85"/>
        <v>#VALUE!</v>
      </c>
      <c r="X93" s="82" t="e">
        <f t="shared" si="85"/>
        <v>#VALUE!</v>
      </c>
      <c r="Y93" s="82" t="e">
        <f t="shared" si="85"/>
        <v>#VALUE!</v>
      </c>
      <c r="Z93" s="82" t="e">
        <f t="shared" si="85"/>
        <v>#VALUE!</v>
      </c>
      <c r="AA93" s="82" t="e">
        <f t="shared" si="85"/>
        <v>#VALUE!</v>
      </c>
      <c r="AB93" s="82" t="e">
        <f t="shared" si="85"/>
        <v>#VALUE!</v>
      </c>
      <c r="AC93" s="57" t="e">
        <f t="shared" si="85"/>
        <v>#VALUE!</v>
      </c>
      <c r="AD93" s="57" t="e">
        <f t="shared" ref="AD93:AY93" si="86">AD91+AD92</f>
        <v>#VALUE!</v>
      </c>
      <c r="AE93" s="57" t="e">
        <f t="shared" si="86"/>
        <v>#VALUE!</v>
      </c>
      <c r="AF93" s="57" t="e">
        <f t="shared" si="86"/>
        <v>#VALUE!</v>
      </c>
      <c r="AG93" s="57" t="e">
        <f t="shared" si="86"/>
        <v>#VALUE!</v>
      </c>
      <c r="AH93" s="57" t="e">
        <f t="shared" si="86"/>
        <v>#VALUE!</v>
      </c>
      <c r="AI93" s="57" t="e">
        <f t="shared" si="86"/>
        <v>#VALUE!</v>
      </c>
      <c r="AJ93" s="57" t="e">
        <f t="shared" si="86"/>
        <v>#VALUE!</v>
      </c>
      <c r="AK93" s="57" t="e">
        <f t="shared" si="86"/>
        <v>#VALUE!</v>
      </c>
      <c r="AL93" s="57" t="e">
        <f t="shared" si="86"/>
        <v>#VALUE!</v>
      </c>
      <c r="AM93" s="57" t="e">
        <f t="shared" si="86"/>
        <v>#VALUE!</v>
      </c>
      <c r="AN93" s="57" t="e">
        <f t="shared" si="86"/>
        <v>#VALUE!</v>
      </c>
      <c r="AO93" s="57" t="e">
        <f t="shared" si="86"/>
        <v>#VALUE!</v>
      </c>
      <c r="AP93" s="57" t="e">
        <f t="shared" si="86"/>
        <v>#VALUE!</v>
      </c>
      <c r="AQ93" s="57" t="e">
        <f t="shared" si="86"/>
        <v>#VALUE!</v>
      </c>
      <c r="AR93" s="57" t="e">
        <f t="shared" si="86"/>
        <v>#VALUE!</v>
      </c>
      <c r="AS93" s="57" t="e">
        <f t="shared" si="86"/>
        <v>#VALUE!</v>
      </c>
      <c r="AT93" s="57" t="e">
        <f t="shared" si="86"/>
        <v>#VALUE!</v>
      </c>
      <c r="AU93" s="57" t="e">
        <f t="shared" si="86"/>
        <v>#VALUE!</v>
      </c>
      <c r="AV93" s="57" t="e">
        <f t="shared" si="86"/>
        <v>#VALUE!</v>
      </c>
      <c r="AW93" s="57" t="e">
        <f t="shared" si="86"/>
        <v>#VALUE!</v>
      </c>
      <c r="AX93" s="57" t="e">
        <f t="shared" si="86"/>
        <v>#VALUE!</v>
      </c>
      <c r="AY93" s="57" t="e">
        <f t="shared" si="86"/>
        <v>#VALUE!</v>
      </c>
    </row>
    <row r="94" spans="1:51" ht="16.2" thickTop="1">
      <c r="A94" s="53" t="s">
        <v>173</v>
      </c>
      <c r="B94" s="1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</row>
    <row r="95" spans="1:51">
      <c r="A95" s="21" t="str">
        <f>A91</f>
        <v>Liability</v>
      </c>
      <c r="B95" s="18"/>
      <c r="C95" s="361" t="e">
        <f t="shared" ref="C95:AC95" si="87">C91</f>
        <v>#VALUE!</v>
      </c>
      <c r="D95" s="361" t="e">
        <f t="shared" si="87"/>
        <v>#VALUE!</v>
      </c>
      <c r="E95" s="361" t="e">
        <f t="shared" si="87"/>
        <v>#VALUE!</v>
      </c>
      <c r="F95" s="361" t="e">
        <f t="shared" si="87"/>
        <v>#VALUE!</v>
      </c>
      <c r="G95" s="361" t="e">
        <f t="shared" si="87"/>
        <v>#VALUE!</v>
      </c>
      <c r="H95" s="361" t="e">
        <f t="shared" si="87"/>
        <v>#VALUE!</v>
      </c>
      <c r="I95" s="361" t="e">
        <f t="shared" si="87"/>
        <v>#VALUE!</v>
      </c>
      <c r="J95" s="361" t="e">
        <f t="shared" si="87"/>
        <v>#VALUE!</v>
      </c>
      <c r="K95" s="361" t="e">
        <f t="shared" si="87"/>
        <v>#VALUE!</v>
      </c>
      <c r="L95" s="361" t="e">
        <f t="shared" si="87"/>
        <v>#VALUE!</v>
      </c>
      <c r="M95" s="361" t="e">
        <f t="shared" si="87"/>
        <v>#VALUE!</v>
      </c>
      <c r="N95" s="361" t="e">
        <f t="shared" si="87"/>
        <v>#VALUE!</v>
      </c>
      <c r="O95" s="361" t="e">
        <f t="shared" si="87"/>
        <v>#VALUE!</v>
      </c>
      <c r="P95" s="361" t="e">
        <f t="shared" si="87"/>
        <v>#VALUE!</v>
      </c>
      <c r="Q95" s="361" t="e">
        <f t="shared" si="87"/>
        <v>#VALUE!</v>
      </c>
      <c r="R95" s="361" t="e">
        <f t="shared" si="87"/>
        <v>#VALUE!</v>
      </c>
      <c r="S95" s="361" t="e">
        <f t="shared" si="87"/>
        <v>#VALUE!</v>
      </c>
      <c r="T95" s="361" t="e">
        <f t="shared" si="87"/>
        <v>#VALUE!</v>
      </c>
      <c r="U95" s="361" t="e">
        <f t="shared" si="87"/>
        <v>#VALUE!</v>
      </c>
      <c r="V95" s="361" t="e">
        <f t="shared" si="87"/>
        <v>#VALUE!</v>
      </c>
      <c r="W95" s="361" t="e">
        <f t="shared" si="87"/>
        <v>#VALUE!</v>
      </c>
      <c r="X95" s="361" t="e">
        <f t="shared" si="87"/>
        <v>#VALUE!</v>
      </c>
      <c r="Y95" s="361" t="e">
        <f t="shared" si="87"/>
        <v>#VALUE!</v>
      </c>
      <c r="Z95" s="361" t="e">
        <f t="shared" si="87"/>
        <v>#VALUE!</v>
      </c>
      <c r="AA95" s="361" t="e">
        <f t="shared" si="87"/>
        <v>#VALUE!</v>
      </c>
      <c r="AB95" s="361" t="e">
        <f t="shared" si="87"/>
        <v>#VALUE!</v>
      </c>
      <c r="AC95" s="372" t="e">
        <f t="shared" si="87"/>
        <v>#VALUE!</v>
      </c>
      <c r="AD95" s="372" t="e">
        <f t="shared" ref="AD95:AX95" si="88">AD91</f>
        <v>#VALUE!</v>
      </c>
      <c r="AE95" s="372" t="e">
        <f t="shared" si="88"/>
        <v>#VALUE!</v>
      </c>
      <c r="AF95" s="372" t="e">
        <f t="shared" si="88"/>
        <v>#VALUE!</v>
      </c>
      <c r="AG95" s="372" t="e">
        <f t="shared" si="88"/>
        <v>#VALUE!</v>
      </c>
      <c r="AH95" s="372" t="e">
        <f t="shared" si="88"/>
        <v>#VALUE!</v>
      </c>
      <c r="AI95" s="372" t="e">
        <f t="shared" si="88"/>
        <v>#VALUE!</v>
      </c>
      <c r="AJ95" s="372" t="e">
        <f t="shared" si="88"/>
        <v>#VALUE!</v>
      </c>
      <c r="AK95" s="372" t="e">
        <f t="shared" si="88"/>
        <v>#VALUE!</v>
      </c>
      <c r="AL95" s="372" t="e">
        <f t="shared" si="88"/>
        <v>#VALUE!</v>
      </c>
      <c r="AM95" s="372" t="e">
        <f t="shared" si="88"/>
        <v>#VALUE!</v>
      </c>
      <c r="AN95" s="372" t="e">
        <f t="shared" si="88"/>
        <v>#VALUE!</v>
      </c>
      <c r="AO95" s="372" t="e">
        <f t="shared" si="88"/>
        <v>#VALUE!</v>
      </c>
      <c r="AP95" s="372" t="e">
        <f t="shared" si="88"/>
        <v>#VALUE!</v>
      </c>
      <c r="AQ95" s="372" t="e">
        <f t="shared" si="88"/>
        <v>#VALUE!</v>
      </c>
      <c r="AR95" s="372" t="e">
        <f t="shared" si="88"/>
        <v>#VALUE!</v>
      </c>
      <c r="AS95" s="372" t="e">
        <f t="shared" si="88"/>
        <v>#VALUE!</v>
      </c>
      <c r="AT95" s="372" t="e">
        <f t="shared" si="88"/>
        <v>#VALUE!</v>
      </c>
      <c r="AU95" s="372" t="e">
        <f t="shared" si="88"/>
        <v>#VALUE!</v>
      </c>
      <c r="AV95" s="372" t="e">
        <f t="shared" si="88"/>
        <v>#VALUE!</v>
      </c>
      <c r="AW95" s="372" t="e">
        <f t="shared" si="88"/>
        <v>#VALUE!</v>
      </c>
      <c r="AX95" s="372" t="e">
        <f t="shared" si="88"/>
        <v>#VALUE!</v>
      </c>
      <c r="AY95" s="372" t="e">
        <f>AY91</f>
        <v>#VALUE!</v>
      </c>
    </row>
    <row r="96" spans="1:51" ht="16.2" thickBot="1">
      <c r="A96" s="21" t="str">
        <f>A92</f>
        <v>Physical Damage</v>
      </c>
      <c r="B96" s="18"/>
      <c r="C96" s="361">
        <f t="shared" ref="C96:AC96" si="89">C92</f>
        <v>0</v>
      </c>
      <c r="D96" s="361">
        <f t="shared" si="89"/>
        <v>0</v>
      </c>
      <c r="E96" s="361">
        <f t="shared" si="89"/>
        <v>0</v>
      </c>
      <c r="F96" s="361">
        <f t="shared" si="89"/>
        <v>0</v>
      </c>
      <c r="G96" s="361">
        <f t="shared" si="89"/>
        <v>0</v>
      </c>
      <c r="H96" s="361">
        <f t="shared" si="89"/>
        <v>0</v>
      </c>
      <c r="I96" s="361">
        <f t="shared" si="89"/>
        <v>0</v>
      </c>
      <c r="J96" s="361">
        <f t="shared" si="89"/>
        <v>0</v>
      </c>
      <c r="K96" s="361">
        <f t="shared" si="89"/>
        <v>0</v>
      </c>
      <c r="L96" s="361">
        <f t="shared" si="89"/>
        <v>0</v>
      </c>
      <c r="M96" s="361">
        <f t="shared" si="89"/>
        <v>0</v>
      </c>
      <c r="N96" s="361">
        <f t="shared" si="89"/>
        <v>0</v>
      </c>
      <c r="O96" s="361">
        <f t="shared" si="89"/>
        <v>0</v>
      </c>
      <c r="P96" s="361">
        <f t="shared" si="89"/>
        <v>0</v>
      </c>
      <c r="Q96" s="361">
        <f t="shared" si="89"/>
        <v>0</v>
      </c>
      <c r="R96" s="361">
        <f t="shared" si="89"/>
        <v>0</v>
      </c>
      <c r="S96" s="361">
        <f t="shared" si="89"/>
        <v>0</v>
      </c>
      <c r="T96" s="361">
        <f t="shared" si="89"/>
        <v>0</v>
      </c>
      <c r="U96" s="361">
        <f t="shared" si="89"/>
        <v>0</v>
      </c>
      <c r="V96" s="361">
        <f t="shared" si="89"/>
        <v>0</v>
      </c>
      <c r="W96" s="361">
        <f t="shared" si="89"/>
        <v>0</v>
      </c>
      <c r="X96" s="361">
        <f t="shared" si="89"/>
        <v>0</v>
      </c>
      <c r="Y96" s="361">
        <f t="shared" si="89"/>
        <v>0</v>
      </c>
      <c r="Z96" s="361">
        <f t="shared" si="89"/>
        <v>0</v>
      </c>
      <c r="AA96" s="361">
        <f t="shared" si="89"/>
        <v>0</v>
      </c>
      <c r="AB96" s="361">
        <f t="shared" si="89"/>
        <v>0</v>
      </c>
      <c r="AC96" s="372">
        <f t="shared" si="89"/>
        <v>0</v>
      </c>
      <c r="AD96" s="372">
        <f t="shared" ref="AD96:AX96" si="90">AD92</f>
        <v>0</v>
      </c>
      <c r="AE96" s="372">
        <f t="shared" si="90"/>
        <v>0</v>
      </c>
      <c r="AF96" s="372">
        <f t="shared" si="90"/>
        <v>0</v>
      </c>
      <c r="AG96" s="372">
        <f t="shared" si="90"/>
        <v>0</v>
      </c>
      <c r="AH96" s="372">
        <f t="shared" si="90"/>
        <v>0</v>
      </c>
      <c r="AI96" s="372">
        <f t="shared" si="90"/>
        <v>0</v>
      </c>
      <c r="AJ96" s="372">
        <f t="shared" si="90"/>
        <v>0</v>
      </c>
      <c r="AK96" s="372">
        <f t="shared" si="90"/>
        <v>0</v>
      </c>
      <c r="AL96" s="372">
        <f t="shared" si="90"/>
        <v>0</v>
      </c>
      <c r="AM96" s="372">
        <f t="shared" si="90"/>
        <v>0</v>
      </c>
      <c r="AN96" s="372">
        <f t="shared" si="90"/>
        <v>0</v>
      </c>
      <c r="AO96" s="372">
        <f t="shared" si="90"/>
        <v>0</v>
      </c>
      <c r="AP96" s="372">
        <f t="shared" si="90"/>
        <v>0</v>
      </c>
      <c r="AQ96" s="372">
        <f t="shared" si="90"/>
        <v>0</v>
      </c>
      <c r="AR96" s="372">
        <f t="shared" si="90"/>
        <v>0</v>
      </c>
      <c r="AS96" s="372">
        <f t="shared" si="90"/>
        <v>0</v>
      </c>
      <c r="AT96" s="372">
        <f t="shared" si="90"/>
        <v>0</v>
      </c>
      <c r="AU96" s="372">
        <f t="shared" si="90"/>
        <v>0</v>
      </c>
      <c r="AV96" s="372">
        <f t="shared" si="90"/>
        <v>0</v>
      </c>
      <c r="AW96" s="372">
        <f t="shared" si="90"/>
        <v>0</v>
      </c>
      <c r="AX96" s="372">
        <f t="shared" si="90"/>
        <v>0</v>
      </c>
      <c r="AY96" s="372">
        <f>AY92</f>
        <v>0</v>
      </c>
    </row>
    <row r="97" spans="1:51" ht="16.8" thickTop="1" thickBot="1">
      <c r="A97" s="364" t="s">
        <v>194</v>
      </c>
      <c r="B97" s="365"/>
      <c r="C97" s="366" t="e">
        <f>IF($I$7="X","N/A",C95+C96)</f>
        <v>#VALUE!</v>
      </c>
      <c r="D97" s="366" t="e">
        <f t="shared" ref="D97:AC97" si="91">IF($I$7="X","N/A",D95+D96)</f>
        <v>#VALUE!</v>
      </c>
      <c r="E97" s="366" t="e">
        <f t="shared" si="91"/>
        <v>#VALUE!</v>
      </c>
      <c r="F97" s="366" t="e">
        <f t="shared" si="91"/>
        <v>#VALUE!</v>
      </c>
      <c r="G97" s="366" t="e">
        <f t="shared" si="91"/>
        <v>#VALUE!</v>
      </c>
      <c r="H97" s="366" t="e">
        <f t="shared" si="91"/>
        <v>#VALUE!</v>
      </c>
      <c r="I97" s="366" t="e">
        <f t="shared" si="91"/>
        <v>#VALUE!</v>
      </c>
      <c r="J97" s="366" t="e">
        <f t="shared" si="91"/>
        <v>#VALUE!</v>
      </c>
      <c r="K97" s="366" t="e">
        <f t="shared" si="91"/>
        <v>#VALUE!</v>
      </c>
      <c r="L97" s="366" t="e">
        <f t="shared" si="91"/>
        <v>#VALUE!</v>
      </c>
      <c r="M97" s="366" t="e">
        <f t="shared" si="91"/>
        <v>#VALUE!</v>
      </c>
      <c r="N97" s="366" t="e">
        <f t="shared" si="91"/>
        <v>#VALUE!</v>
      </c>
      <c r="O97" s="366" t="e">
        <f t="shared" si="91"/>
        <v>#VALUE!</v>
      </c>
      <c r="P97" s="366" t="e">
        <f t="shared" si="91"/>
        <v>#VALUE!</v>
      </c>
      <c r="Q97" s="366" t="e">
        <f t="shared" si="91"/>
        <v>#VALUE!</v>
      </c>
      <c r="R97" s="366" t="e">
        <f t="shared" si="91"/>
        <v>#VALUE!</v>
      </c>
      <c r="S97" s="366" t="e">
        <f t="shared" si="91"/>
        <v>#VALUE!</v>
      </c>
      <c r="T97" s="366" t="e">
        <f t="shared" si="91"/>
        <v>#VALUE!</v>
      </c>
      <c r="U97" s="366" t="e">
        <f t="shared" si="91"/>
        <v>#VALUE!</v>
      </c>
      <c r="V97" s="366" t="e">
        <f t="shared" si="91"/>
        <v>#VALUE!</v>
      </c>
      <c r="W97" s="366" t="e">
        <f t="shared" si="91"/>
        <v>#VALUE!</v>
      </c>
      <c r="X97" s="366" t="e">
        <f t="shared" si="91"/>
        <v>#VALUE!</v>
      </c>
      <c r="Y97" s="366" t="e">
        <f t="shared" si="91"/>
        <v>#VALUE!</v>
      </c>
      <c r="Z97" s="366" t="e">
        <f t="shared" si="91"/>
        <v>#VALUE!</v>
      </c>
      <c r="AA97" s="366" t="e">
        <f t="shared" si="91"/>
        <v>#VALUE!</v>
      </c>
      <c r="AB97" s="366" t="e">
        <f t="shared" si="91"/>
        <v>#VALUE!</v>
      </c>
      <c r="AC97" s="373" t="e">
        <f t="shared" si="91"/>
        <v>#VALUE!</v>
      </c>
      <c r="AD97" s="373" t="e">
        <f t="shared" ref="AD97:AY97" si="92">IF($I$7="X","N/A",AD95+AD96)</f>
        <v>#VALUE!</v>
      </c>
      <c r="AE97" s="373" t="e">
        <f t="shared" si="92"/>
        <v>#VALUE!</v>
      </c>
      <c r="AF97" s="373" t="e">
        <f t="shared" si="92"/>
        <v>#VALUE!</v>
      </c>
      <c r="AG97" s="373" t="e">
        <f t="shared" si="92"/>
        <v>#VALUE!</v>
      </c>
      <c r="AH97" s="373" t="e">
        <f t="shared" si="92"/>
        <v>#VALUE!</v>
      </c>
      <c r="AI97" s="373" t="e">
        <f t="shared" si="92"/>
        <v>#VALUE!</v>
      </c>
      <c r="AJ97" s="373" t="e">
        <f t="shared" si="92"/>
        <v>#VALUE!</v>
      </c>
      <c r="AK97" s="373" t="e">
        <f t="shared" si="92"/>
        <v>#VALUE!</v>
      </c>
      <c r="AL97" s="373" t="e">
        <f t="shared" si="92"/>
        <v>#VALUE!</v>
      </c>
      <c r="AM97" s="373" t="e">
        <f t="shared" si="92"/>
        <v>#VALUE!</v>
      </c>
      <c r="AN97" s="373" t="e">
        <f t="shared" si="92"/>
        <v>#VALUE!</v>
      </c>
      <c r="AO97" s="373" t="e">
        <f t="shared" si="92"/>
        <v>#VALUE!</v>
      </c>
      <c r="AP97" s="373" t="e">
        <f t="shared" si="92"/>
        <v>#VALUE!</v>
      </c>
      <c r="AQ97" s="373" t="e">
        <f t="shared" si="92"/>
        <v>#VALUE!</v>
      </c>
      <c r="AR97" s="373" t="e">
        <f t="shared" si="92"/>
        <v>#VALUE!</v>
      </c>
      <c r="AS97" s="373" t="e">
        <f t="shared" si="92"/>
        <v>#VALUE!</v>
      </c>
      <c r="AT97" s="373" t="e">
        <f t="shared" si="92"/>
        <v>#VALUE!</v>
      </c>
      <c r="AU97" s="373" t="e">
        <f t="shared" si="92"/>
        <v>#VALUE!</v>
      </c>
      <c r="AV97" s="373" t="e">
        <f t="shared" si="92"/>
        <v>#VALUE!</v>
      </c>
      <c r="AW97" s="373" t="e">
        <f t="shared" si="92"/>
        <v>#VALUE!</v>
      </c>
      <c r="AX97" s="373" t="e">
        <f t="shared" si="92"/>
        <v>#VALUE!</v>
      </c>
      <c r="AY97" s="373" t="e">
        <f t="shared" si="92"/>
        <v>#VALUE!</v>
      </c>
    </row>
    <row r="98" spans="1:51" ht="16.2" thickTop="1">
      <c r="A98" s="122" t="s">
        <v>195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</row>
    <row r="99" spans="1:51">
      <c r="B99" s="14"/>
      <c r="C99" s="14"/>
    </row>
    <row r="100" spans="1:51">
      <c r="B100" s="15"/>
      <c r="C100" s="15"/>
    </row>
  </sheetData>
  <sheetProtection selectLockedCells="1"/>
  <phoneticPr fontId="0" type="noConversion"/>
  <dataValidations disablePrompts="1" count="1">
    <dataValidation type="list" allowBlank="1" showInputMessage="1" showErrorMessage="1" sqref="I7">
      <formula1>" ,X"</formula1>
    </dataValidation>
  </dataValidations>
  <printOptions horizontalCentered="1"/>
  <pageMargins left="0" right="0" top="0" bottom="0" header="0.5" footer="0.5"/>
  <pageSetup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58"/>
  <sheetViews>
    <sheetView topLeftCell="A43" zoomScaleNormal="100" workbookViewId="0">
      <selection activeCell="A18" sqref="A18"/>
    </sheetView>
  </sheetViews>
  <sheetFormatPr defaultRowHeight="15"/>
  <cols>
    <col min="1" max="1" width="2.08984375" customWidth="1"/>
    <col min="2" max="2" width="21.54296875" customWidth="1"/>
    <col min="4" max="4" width="10.08984375" customWidth="1"/>
    <col min="5" max="5" width="15.36328125" customWidth="1"/>
    <col min="6" max="6" width="20.6328125" customWidth="1"/>
    <col min="7" max="7" width="2.81640625" customWidth="1"/>
  </cols>
  <sheetData>
    <row r="1" spans="1:6" ht="18">
      <c r="A1" s="62" t="s">
        <v>104</v>
      </c>
      <c r="B1" s="61"/>
      <c r="C1" s="61"/>
      <c r="D1" s="61"/>
      <c r="E1" s="61"/>
      <c r="F1" s="61"/>
    </row>
    <row r="3" spans="1:6">
      <c r="A3" s="27" t="str">
        <f>EvalDate&amp;" New Jersey Automobile Insurance Premium Comparison Survey"</f>
        <v>2016 New Jersey Automobile Insurance Premium Comparison Survey</v>
      </c>
      <c r="B3" s="27"/>
      <c r="C3" s="27"/>
      <c r="D3" s="27"/>
      <c r="E3" s="27"/>
      <c r="F3" s="27"/>
    </row>
    <row r="5" spans="1:6">
      <c r="A5" s="66"/>
      <c r="B5" s="58"/>
    </row>
    <row r="8" spans="1:6">
      <c r="A8" t="s">
        <v>105</v>
      </c>
      <c r="B8" t="s">
        <v>106</v>
      </c>
      <c r="C8" s="59" t="str">
        <f>GroupName</f>
        <v>enter Group Name here</v>
      </c>
      <c r="D8" s="59"/>
      <c r="E8" s="59"/>
      <c r="F8" s="59"/>
    </row>
    <row r="10" spans="1:6">
      <c r="A10" t="s">
        <v>107</v>
      </c>
      <c r="B10" t="s">
        <v>108</v>
      </c>
      <c r="C10" s="59" t="str">
        <f>CompName</f>
        <v>enter Company Name here</v>
      </c>
      <c r="D10" s="59"/>
      <c r="E10" s="59"/>
      <c r="F10" s="59"/>
    </row>
    <row r="12" spans="1:6">
      <c r="A12" t="s">
        <v>109</v>
      </c>
      <c r="B12" t="s">
        <v>4</v>
      </c>
      <c r="C12" s="97" t="str">
        <f>GroupNum</f>
        <v>enter here</v>
      </c>
      <c r="E12" t="s">
        <v>8</v>
      </c>
      <c r="F12" s="98" t="str">
        <f>CompNum</f>
        <v>enter here</v>
      </c>
    </row>
    <row r="14" spans="1:6">
      <c r="A14" t="s">
        <v>110</v>
      </c>
      <c r="B14" t="s">
        <v>111</v>
      </c>
    </row>
    <row r="15" spans="1:6">
      <c r="B15" t="s">
        <v>112</v>
      </c>
      <c r="F15" s="341" t="s">
        <v>113</v>
      </c>
    </row>
    <row r="17" spans="1:6">
      <c r="A17" t="s">
        <v>114</v>
      </c>
      <c r="B17" s="66" t="s">
        <v>115</v>
      </c>
      <c r="C17" s="93"/>
      <c r="D17" s="93"/>
      <c r="E17" s="93"/>
      <c r="F17" s="114" t="s">
        <v>116</v>
      </c>
    </row>
    <row r="18" spans="1:6">
      <c r="C18" s="342"/>
      <c r="D18" s="118" t="s">
        <v>117</v>
      </c>
      <c r="E18" s="117"/>
      <c r="F18" s="153" t="s">
        <v>118</v>
      </c>
    </row>
    <row r="19" spans="1:6">
      <c r="C19" s="93"/>
      <c r="D19" s="93"/>
      <c r="E19" s="93"/>
    </row>
    <row r="20" spans="1:6">
      <c r="A20" t="s">
        <v>119</v>
      </c>
      <c r="B20" t="s">
        <v>120</v>
      </c>
    </row>
    <row r="22" spans="1:6">
      <c r="B22" t="s">
        <v>121</v>
      </c>
      <c r="C22" s="60" t="str">
        <f>ContactName</f>
        <v>enter contact name here</v>
      </c>
      <c r="D22" s="59"/>
      <c r="E22" s="59"/>
    </row>
    <row r="24" spans="1:6">
      <c r="B24" t="s">
        <v>122</v>
      </c>
      <c r="C24" s="60" t="str">
        <f>ContactTitle</f>
        <v>enter contact title here</v>
      </c>
      <c r="D24" s="59"/>
      <c r="E24" s="59"/>
    </row>
    <row r="26" spans="1:6">
      <c r="B26" t="s">
        <v>123</v>
      </c>
      <c r="C26" s="60" t="str">
        <f>ContactTelephone</f>
        <v>enter contact telephone here</v>
      </c>
      <c r="D26" s="59"/>
      <c r="E26" s="59"/>
    </row>
    <row r="28" spans="1:6">
      <c r="B28" t="s">
        <v>124</v>
      </c>
      <c r="C28" s="60" t="str">
        <f>ContactEMail</f>
        <v>enter contact e-mail here</v>
      </c>
      <c r="D28" s="59"/>
      <c r="E28" s="59"/>
    </row>
    <row r="30" spans="1:6">
      <c r="A30" t="s">
        <v>125</v>
      </c>
      <c r="B30" t="s">
        <v>126</v>
      </c>
    </row>
    <row r="32" spans="1:6">
      <c r="B32" t="s">
        <v>121</v>
      </c>
      <c r="C32" s="60" t="str">
        <f>OfficerName</f>
        <v>enter officer name here</v>
      </c>
      <c r="D32" s="59"/>
      <c r="E32" s="59"/>
    </row>
    <row r="34" spans="1:6">
      <c r="B34" t="s">
        <v>122</v>
      </c>
      <c r="C34" s="60" t="str">
        <f>OfficerTitle</f>
        <v>enter officer title here</v>
      </c>
      <c r="D34" s="59"/>
      <c r="E34" s="59"/>
    </row>
    <row r="36" spans="1:6">
      <c r="B36" t="s">
        <v>123</v>
      </c>
      <c r="C36" s="60" t="str">
        <f>OfficerTelephone</f>
        <v>enter officer telephone here</v>
      </c>
      <c r="D36" s="59"/>
      <c r="E36" s="59"/>
    </row>
    <row r="38" spans="1:6">
      <c r="B38" t="s">
        <v>124</v>
      </c>
      <c r="C38" s="60" t="str">
        <f>OfficerEMail</f>
        <v>enter officer e-mail here</v>
      </c>
      <c r="D38" s="59"/>
      <c r="E38" s="59"/>
    </row>
    <row r="41" spans="1:6" ht="15.6">
      <c r="A41" s="101" t="s">
        <v>127</v>
      </c>
      <c r="B41" s="101"/>
      <c r="C41" s="101"/>
      <c r="D41" s="101"/>
      <c r="E41" s="101"/>
      <c r="F41" s="101"/>
    </row>
    <row r="43" spans="1:6">
      <c r="A43" t="s">
        <v>128</v>
      </c>
    </row>
    <row r="45" spans="1:6">
      <c r="A45" s="102" t="s">
        <v>129</v>
      </c>
      <c r="B45" t="str">
        <f>"It has completed the attached worksheets in response to the " &amp;EvalDate &amp; " Annual Premium"</f>
        <v>It has completed the attached worksheets in response to the 2016 Annual Premium</v>
      </c>
    </row>
    <row r="46" spans="1:6">
      <c r="B46" t="s">
        <v>130</v>
      </c>
    </row>
    <row r="47" spans="1:6">
      <c r="B47" t="s">
        <v>131</v>
      </c>
    </row>
    <row r="48" spans="1:6">
      <c r="A48">
        <v>2</v>
      </c>
      <c r="B48" t="s">
        <v>132</v>
      </c>
    </row>
    <row r="49" spans="1:6">
      <c r="B49" t="s">
        <v>133</v>
      </c>
    </row>
    <row r="50" spans="1:6">
      <c r="A50">
        <v>3</v>
      </c>
      <c r="B50" t="s">
        <v>134</v>
      </c>
    </row>
    <row r="51" spans="1:6">
      <c r="B51" t="str">
        <f>"the company premiums on October 1, "&amp;EvalDate&amp;"."</f>
        <v>the company premiums on October 1, 2016.</v>
      </c>
    </row>
    <row r="53" spans="1:6">
      <c r="A53" t="s">
        <v>135</v>
      </c>
    </row>
    <row r="54" spans="1:6">
      <c r="A54" t="s">
        <v>136</v>
      </c>
    </row>
    <row r="57" spans="1:6">
      <c r="A57" s="59"/>
      <c r="B57" s="59"/>
      <c r="D57" s="59"/>
      <c r="E57" s="59"/>
      <c r="F57" s="59"/>
    </row>
    <row r="58" spans="1:6">
      <c r="A58" s="27" t="s">
        <v>137</v>
      </c>
      <c r="B58" s="27"/>
      <c r="D58" s="27" t="s">
        <v>138</v>
      </c>
      <c r="E58" s="27"/>
      <c r="F58" s="27"/>
    </row>
  </sheetData>
  <phoneticPr fontId="0" type="noConversion"/>
  <dataValidations count="1">
    <dataValidation type="list" allowBlank="1" showInputMessage="1" showErrorMessage="1" sqref="F15">
      <formula1>"No Rates Submitted,Split Liability Limit,Combined Single Limit"</formula1>
    </dataValidation>
  </dataValidations>
  <pageMargins left="0.75" right="0.75" top="1" bottom="1" header="0.5" footer="0.5"/>
  <pageSetup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67"/>
  <sheetViews>
    <sheetView topLeftCell="A46" zoomScale="85" zoomScaleNormal="100" workbookViewId="0">
      <selection activeCell="A18" sqref="A18"/>
    </sheetView>
  </sheetViews>
  <sheetFormatPr defaultColWidth="8.54296875" defaultRowHeight="15"/>
  <cols>
    <col min="1" max="1" width="9.90625" customWidth="1"/>
    <col min="2" max="4" width="10.81640625" customWidth="1"/>
    <col min="5" max="5" width="10.81640625" style="43" customWidth="1"/>
    <col min="6" max="11" width="10.81640625" customWidth="1"/>
  </cols>
  <sheetData>
    <row r="1" spans="1:11" ht="18">
      <c r="A1" s="28" t="str">
        <f>"Appendix # 3"</f>
        <v>Appendix # 3</v>
      </c>
      <c r="B1" s="28"/>
      <c r="C1" s="28"/>
      <c r="D1" s="27"/>
      <c r="E1" s="220"/>
      <c r="F1" s="27"/>
      <c r="G1" s="28"/>
      <c r="H1" s="27"/>
      <c r="I1" s="27"/>
      <c r="J1" s="27"/>
      <c r="K1" s="27"/>
    </row>
    <row r="2" spans="1:11" ht="18">
      <c r="A2" s="28"/>
      <c r="B2" s="28"/>
      <c r="C2" s="28"/>
      <c r="D2" s="27"/>
      <c r="E2" s="220"/>
      <c r="F2" s="27"/>
      <c r="G2" s="27"/>
      <c r="H2" s="27"/>
      <c r="I2" s="27"/>
      <c r="J2" s="27"/>
      <c r="K2" s="27"/>
    </row>
    <row r="3" spans="1:11" ht="18">
      <c r="B3" s="23"/>
      <c r="C3" s="23"/>
      <c r="E3" s="221"/>
      <c r="F3" s="22"/>
    </row>
    <row r="4" spans="1:11">
      <c r="A4" s="43" t="s">
        <v>139</v>
      </c>
      <c r="B4" t="str">
        <f>IF(LEFT(GroupName,5)="enter","enter Group Name on Start page",GroupName)</f>
        <v>enter Group Name on Start page</v>
      </c>
      <c r="I4" t="s">
        <v>140</v>
      </c>
      <c r="K4" s="139" t="str">
        <f>IF(LEFT(GroupNum,5)="enter","enter Group # on Start page",GroupNum)</f>
        <v>enter Group # on Start page</v>
      </c>
    </row>
    <row r="6" spans="1:11">
      <c r="A6" t="s">
        <v>141</v>
      </c>
      <c r="B6" t="str">
        <f>IF(LEFT(CompName,5)="enter","enter Company Name on Start page",CompName)</f>
        <v>enter Company Name on Start page</v>
      </c>
      <c r="I6" t="s">
        <v>142</v>
      </c>
      <c r="K6" s="140" t="str">
        <f>IF(LEFT(CompNum,5)="enter","enter Co. # on Start page",CompNum)</f>
        <v>enter Co. # on Start page</v>
      </c>
    </row>
    <row r="8" spans="1:11" ht="18">
      <c r="A8" s="99">
        <f>EvalDate</f>
        <v>2016</v>
      </c>
      <c r="B8" s="32"/>
      <c r="C8" s="32"/>
      <c r="D8" s="33"/>
      <c r="E8" s="222"/>
      <c r="F8" s="32"/>
      <c r="G8" s="32"/>
      <c r="H8" s="32"/>
      <c r="I8" s="32"/>
      <c r="J8" s="32"/>
      <c r="K8" s="34"/>
    </row>
    <row r="9" spans="1:11" ht="18.600000000000001" thickBot="1">
      <c r="A9" s="100" t="s">
        <v>143</v>
      </c>
      <c r="B9" s="36"/>
      <c r="C9" s="36"/>
      <c r="D9" s="35"/>
      <c r="E9" s="223"/>
      <c r="F9" s="36"/>
      <c r="G9" s="36"/>
      <c r="H9" s="36"/>
      <c r="I9" s="36"/>
      <c r="J9" s="36"/>
      <c r="K9" s="37"/>
    </row>
    <row r="10" spans="1:11" ht="15.6" thickTop="1">
      <c r="A10" s="24" t="s">
        <v>144</v>
      </c>
      <c r="B10" s="26" t="s">
        <v>145</v>
      </c>
      <c r="C10" s="26" t="s">
        <v>146</v>
      </c>
      <c r="D10" s="26" t="s">
        <v>147</v>
      </c>
      <c r="E10" s="224" t="s">
        <v>148</v>
      </c>
      <c r="F10" s="26" t="s">
        <v>149</v>
      </c>
      <c r="G10" s="26" t="s">
        <v>150</v>
      </c>
      <c r="H10" s="26" t="s">
        <v>151</v>
      </c>
      <c r="I10" s="26" t="s">
        <v>152</v>
      </c>
      <c r="J10" s="26" t="s">
        <v>153</v>
      </c>
      <c r="K10" s="26" t="s">
        <v>154</v>
      </c>
    </row>
    <row r="11" spans="1:11">
      <c r="A11" s="24">
        <v>101</v>
      </c>
      <c r="B11" s="166" t="s">
        <v>46</v>
      </c>
      <c r="C11" s="121" t="e">
        <f>TotalRate_N1A_01</f>
        <v>#VALUE!</v>
      </c>
      <c r="D11" s="121" t="e">
        <f>TotalRate_N1B_01</f>
        <v>#VALUE!</v>
      </c>
      <c r="E11" s="225" t="e">
        <f>TotalRate_N2A_01</f>
        <v>#VALUE!</v>
      </c>
      <c r="F11" s="121" t="e">
        <f>TotalRate_N2B_01</f>
        <v>#VALUE!</v>
      </c>
      <c r="G11" s="121" t="e">
        <f>TotalRate_N3A_01</f>
        <v>#VALUE!</v>
      </c>
      <c r="H11" s="121" t="e">
        <f>TotalRate_N3B_01</f>
        <v>#VALUE!</v>
      </c>
      <c r="I11" s="121" t="e">
        <f>TotalRate_N4A_01</f>
        <v>#VALUE!</v>
      </c>
      <c r="J11" s="121" t="e">
        <f>TotalRate_N4B_01</f>
        <v>#VALUE!</v>
      </c>
      <c r="K11" s="121" t="e">
        <f>TotalRate_N1X_01</f>
        <v>#VALUE!</v>
      </c>
    </row>
    <row r="12" spans="1:11">
      <c r="A12" s="24">
        <v>102</v>
      </c>
      <c r="B12" s="166" t="s">
        <v>49</v>
      </c>
      <c r="C12" s="121" t="e">
        <f>TotalRate_N1A_02</f>
        <v>#VALUE!</v>
      </c>
      <c r="D12" s="121" t="e">
        <f>TotalRate_N1B_02</f>
        <v>#VALUE!</v>
      </c>
      <c r="E12" s="225" t="e">
        <f>TotalRate_N2A_02</f>
        <v>#VALUE!</v>
      </c>
      <c r="F12" s="121" t="e">
        <f>TotalRate_N2B_02</f>
        <v>#VALUE!</v>
      </c>
      <c r="G12" s="121" t="e">
        <f>TotalRate_N3A_02</f>
        <v>#VALUE!</v>
      </c>
      <c r="H12" s="121" t="e">
        <f>TotalRate_N3B_02</f>
        <v>#VALUE!</v>
      </c>
      <c r="I12" s="121" t="e">
        <f>TotalRate_N4A_02</f>
        <v>#VALUE!</v>
      </c>
      <c r="J12" s="121" t="e">
        <f>TotalRate_N4B_02</f>
        <v>#VALUE!</v>
      </c>
      <c r="K12" s="121" t="e">
        <f>TotalRate_N1X_02</f>
        <v>#VALUE!</v>
      </c>
    </row>
    <row r="13" spans="1:11">
      <c r="A13" s="24">
        <v>103</v>
      </c>
      <c r="B13" s="166" t="s">
        <v>50</v>
      </c>
      <c r="C13" s="121" t="e">
        <f>TotalRate_N1A_03</f>
        <v>#VALUE!</v>
      </c>
      <c r="D13" s="121" t="e">
        <f>TotalRate_N1B_03</f>
        <v>#VALUE!</v>
      </c>
      <c r="E13" s="225" t="e">
        <f>TotalRate_N2A_03</f>
        <v>#VALUE!</v>
      </c>
      <c r="F13" s="121" t="e">
        <f>TotalRate_N2B_03</f>
        <v>#VALUE!</v>
      </c>
      <c r="G13" s="121" t="e">
        <f>TotalRate_N3A_03</f>
        <v>#VALUE!</v>
      </c>
      <c r="H13" s="121" t="e">
        <f>TotalRate_N3B_03</f>
        <v>#VALUE!</v>
      </c>
      <c r="I13" s="121" t="e">
        <f>TotalRate_N4A_03</f>
        <v>#VALUE!</v>
      </c>
      <c r="J13" s="121" t="e">
        <f>TotalRate_N4B_03</f>
        <v>#VALUE!</v>
      </c>
      <c r="K13" s="121" t="e">
        <f>TotalRate_N1X_03</f>
        <v>#VALUE!</v>
      </c>
    </row>
    <row r="14" spans="1:11">
      <c r="A14" s="24">
        <v>104</v>
      </c>
      <c r="B14" s="166" t="s">
        <v>51</v>
      </c>
      <c r="C14" s="121" t="e">
        <f>TotalRate_N1A_04</f>
        <v>#VALUE!</v>
      </c>
      <c r="D14" s="121" t="e">
        <f>TotalRate_N1B_04</f>
        <v>#VALUE!</v>
      </c>
      <c r="E14" s="225" t="e">
        <f>TotalRate_N2A_04</f>
        <v>#VALUE!</v>
      </c>
      <c r="F14" s="121" t="e">
        <f>TotalRate_N2B_04</f>
        <v>#VALUE!</v>
      </c>
      <c r="G14" s="121" t="e">
        <f>TotalRate_N3A_04</f>
        <v>#VALUE!</v>
      </c>
      <c r="H14" s="121" t="e">
        <f>TotalRate_N3B_04</f>
        <v>#VALUE!</v>
      </c>
      <c r="I14" s="121" t="e">
        <f>TotalRate_N4A_04</f>
        <v>#VALUE!</v>
      </c>
      <c r="J14" s="121" t="e">
        <f>TotalRate_N4B_04</f>
        <v>#VALUE!</v>
      </c>
      <c r="K14" s="121" t="e">
        <f>TotalRate_N1X_04</f>
        <v>#VALUE!</v>
      </c>
    </row>
    <row r="15" spans="1:11">
      <c r="A15" s="24">
        <f>A14+1</f>
        <v>105</v>
      </c>
      <c r="B15" s="166" t="s">
        <v>52</v>
      </c>
      <c r="C15" s="121" t="e">
        <f>TotalRate_N1A_05</f>
        <v>#VALUE!</v>
      </c>
      <c r="D15" s="121" t="e">
        <f>TotalRate_N1B_05</f>
        <v>#VALUE!</v>
      </c>
      <c r="E15" s="225" t="e">
        <f>TotalRate_N2A_05</f>
        <v>#VALUE!</v>
      </c>
      <c r="F15" s="121" t="e">
        <f>TotalRate_N2B_05</f>
        <v>#VALUE!</v>
      </c>
      <c r="G15" s="121" t="e">
        <f>TotalRate_N3A_05</f>
        <v>#VALUE!</v>
      </c>
      <c r="H15" s="121" t="e">
        <f>TotalRate_N3B_05</f>
        <v>#VALUE!</v>
      </c>
      <c r="I15" s="121" t="e">
        <f>TotalRate_N4A_05</f>
        <v>#VALUE!</v>
      </c>
      <c r="J15" s="121" t="e">
        <f>TotalRate_N4B_05</f>
        <v>#VALUE!</v>
      </c>
      <c r="K15" s="121" t="e">
        <f>TotalRate_N1X_05</f>
        <v>#VALUE!</v>
      </c>
    </row>
    <row r="16" spans="1:11">
      <c r="A16" s="24">
        <f t="shared" ref="A16:A59" si="0">A15+1</f>
        <v>106</v>
      </c>
      <c r="B16" s="166" t="s">
        <v>53</v>
      </c>
      <c r="C16" s="121" t="e">
        <f>TotalRate_N1A_06</f>
        <v>#VALUE!</v>
      </c>
      <c r="D16" s="121" t="e">
        <f>TotalRate_N1B_06</f>
        <v>#VALUE!</v>
      </c>
      <c r="E16" s="225" t="e">
        <f>TotalRate_N2A_06</f>
        <v>#VALUE!</v>
      </c>
      <c r="F16" s="121" t="e">
        <f>TotalRate_N2B_06</f>
        <v>#VALUE!</v>
      </c>
      <c r="G16" s="121" t="e">
        <f>TotalRate_N3A_06</f>
        <v>#VALUE!</v>
      </c>
      <c r="H16" s="121" t="e">
        <f>TotalRate_N3B_06</f>
        <v>#VALUE!</v>
      </c>
      <c r="I16" s="121" t="e">
        <f>TotalRate_N4A_06</f>
        <v>#VALUE!</v>
      </c>
      <c r="J16" s="121" t="e">
        <f>TotalRate_N4B_06</f>
        <v>#VALUE!</v>
      </c>
      <c r="K16" s="121" t="e">
        <f>TotalRate_N1X_06</f>
        <v>#VALUE!</v>
      </c>
    </row>
    <row r="17" spans="1:11" ht="15" customHeight="1">
      <c r="A17" s="24">
        <f t="shared" si="0"/>
        <v>107</v>
      </c>
      <c r="B17" s="166" t="s">
        <v>54</v>
      </c>
      <c r="C17" s="121" t="e">
        <f>TotalRate_N1A_07</f>
        <v>#VALUE!</v>
      </c>
      <c r="D17" s="121" t="e">
        <f>TotalRate_N1B_07</f>
        <v>#VALUE!</v>
      </c>
      <c r="E17" s="225" t="e">
        <f>TotalRate_N2A_07</f>
        <v>#VALUE!</v>
      </c>
      <c r="F17" s="121" t="e">
        <f>TotalRate_N2B_07</f>
        <v>#VALUE!</v>
      </c>
      <c r="G17" s="121" t="e">
        <f>TotalRate_N3A_07</f>
        <v>#VALUE!</v>
      </c>
      <c r="H17" s="121" t="e">
        <f>TotalRate_N3B_07</f>
        <v>#VALUE!</v>
      </c>
      <c r="I17" s="121" t="e">
        <f>TotalRate_N4A_07</f>
        <v>#VALUE!</v>
      </c>
      <c r="J17" s="121" t="e">
        <f>TotalRate_N4B_07</f>
        <v>#VALUE!</v>
      </c>
      <c r="K17" s="121" t="e">
        <f>TotalRate_N1X_07</f>
        <v>#VALUE!</v>
      </c>
    </row>
    <row r="18" spans="1:11" ht="15" customHeight="1">
      <c r="A18" s="24">
        <f t="shared" si="0"/>
        <v>108</v>
      </c>
      <c r="B18" s="166" t="s">
        <v>55</v>
      </c>
      <c r="C18" s="121" t="e">
        <f>TotalRate_N1A_08</f>
        <v>#VALUE!</v>
      </c>
      <c r="D18" s="121" t="e">
        <f>TotalRate_N1B_08</f>
        <v>#VALUE!</v>
      </c>
      <c r="E18" s="225" t="e">
        <f>TotalRate_N2A_08</f>
        <v>#VALUE!</v>
      </c>
      <c r="F18" s="121" t="e">
        <f>TotalRate_N2B_08</f>
        <v>#VALUE!</v>
      </c>
      <c r="G18" s="121" t="e">
        <f>TotalRate_N3A_08</f>
        <v>#VALUE!</v>
      </c>
      <c r="H18" s="121" t="e">
        <f>TotalRate_N3B_08</f>
        <v>#VALUE!</v>
      </c>
      <c r="I18" s="121" t="e">
        <f>TotalRate_N4A_08</f>
        <v>#VALUE!</v>
      </c>
      <c r="J18" s="121" t="e">
        <f>TotalRate_N4B_08</f>
        <v>#VALUE!</v>
      </c>
      <c r="K18" s="121" t="e">
        <f>TotalRate_N1X_08</f>
        <v>#VALUE!</v>
      </c>
    </row>
    <row r="19" spans="1:11" ht="15" customHeight="1">
      <c r="A19" s="24">
        <f t="shared" si="0"/>
        <v>109</v>
      </c>
      <c r="B19" s="166" t="s">
        <v>56</v>
      </c>
      <c r="C19" s="121" t="e">
        <f>TotalRate_N1A_10</f>
        <v>#VALUE!</v>
      </c>
      <c r="D19" s="121" t="e">
        <f>TotalRate_N1B_10</f>
        <v>#VALUE!</v>
      </c>
      <c r="E19" s="225" t="e">
        <f>TotalRate_N2A_10</f>
        <v>#VALUE!</v>
      </c>
      <c r="F19" s="121" t="e">
        <f>TotalRate_N2B_10</f>
        <v>#VALUE!</v>
      </c>
      <c r="G19" s="121" t="e">
        <f>TotalRate_N3A_10</f>
        <v>#VALUE!</v>
      </c>
      <c r="H19" s="121" t="e">
        <f>TotalRate_N3B_10</f>
        <v>#VALUE!</v>
      </c>
      <c r="I19" s="121" t="e">
        <f>TotalRate_N4A_10</f>
        <v>#VALUE!</v>
      </c>
      <c r="J19" s="121" t="e">
        <f>TotalRate_N4B_10</f>
        <v>#VALUE!</v>
      </c>
      <c r="K19" s="121" t="e">
        <f>TotalRate_N1X_10</f>
        <v>#VALUE!</v>
      </c>
    </row>
    <row r="20" spans="1:11" ht="15" customHeight="1">
      <c r="A20" s="24">
        <f t="shared" si="0"/>
        <v>110</v>
      </c>
      <c r="B20" s="166" t="s">
        <v>57</v>
      </c>
      <c r="C20" s="121" t="e">
        <f>TotalRate_N1A_11</f>
        <v>#VALUE!</v>
      </c>
      <c r="D20" s="121" t="e">
        <f>TotalRate_N1B_11</f>
        <v>#VALUE!</v>
      </c>
      <c r="E20" s="225" t="e">
        <f>TotalRate_N2A_11</f>
        <v>#VALUE!</v>
      </c>
      <c r="F20" s="121" t="e">
        <f>TotalRate_N2B_11</f>
        <v>#VALUE!</v>
      </c>
      <c r="G20" s="121" t="e">
        <f>TotalRate_N3A_11</f>
        <v>#VALUE!</v>
      </c>
      <c r="H20" s="121" t="e">
        <f>TotalRate_N3B_11</f>
        <v>#VALUE!</v>
      </c>
      <c r="I20" s="121" t="e">
        <f>TotalRate_N4A_11</f>
        <v>#VALUE!</v>
      </c>
      <c r="J20" s="121" t="e">
        <f>TotalRate_N4B_11</f>
        <v>#VALUE!</v>
      </c>
      <c r="K20" s="121" t="e">
        <f>TotalRate_N1X_11</f>
        <v>#VALUE!</v>
      </c>
    </row>
    <row r="21" spans="1:11" ht="15" customHeight="1">
      <c r="A21" s="24">
        <f t="shared" si="0"/>
        <v>111</v>
      </c>
      <c r="B21" s="166" t="s">
        <v>58</v>
      </c>
      <c r="C21" s="121" t="e">
        <f>TotalRate_N1A_12</f>
        <v>#VALUE!</v>
      </c>
      <c r="D21" s="121" t="e">
        <f>TotalRate_N1B_12</f>
        <v>#VALUE!</v>
      </c>
      <c r="E21" s="225" t="e">
        <f>TotalRate_N2A_12</f>
        <v>#VALUE!</v>
      </c>
      <c r="F21" s="121" t="e">
        <f>TotalRate_N2B_12</f>
        <v>#VALUE!</v>
      </c>
      <c r="G21" s="121" t="e">
        <f>TotalRate_N3A_12</f>
        <v>#VALUE!</v>
      </c>
      <c r="H21" s="121" t="e">
        <f>TotalRate_N3B_12</f>
        <v>#VALUE!</v>
      </c>
      <c r="I21" s="121" t="e">
        <f>TotalRate_N4A_12</f>
        <v>#VALUE!</v>
      </c>
      <c r="J21" s="121" t="e">
        <f>TotalRate_N4B_12</f>
        <v>#VALUE!</v>
      </c>
      <c r="K21" s="121" t="e">
        <f>TotalRate_N1X_12</f>
        <v>#VALUE!</v>
      </c>
    </row>
    <row r="22" spans="1:11" ht="15" customHeight="1">
      <c r="A22" s="24">
        <f t="shared" si="0"/>
        <v>112</v>
      </c>
      <c r="B22" s="166" t="s">
        <v>59</v>
      </c>
      <c r="C22" s="121" t="e">
        <f>TotalRate_N1A_13</f>
        <v>#VALUE!</v>
      </c>
      <c r="D22" s="121" t="e">
        <f>TotalRate_N1B_13</f>
        <v>#VALUE!</v>
      </c>
      <c r="E22" s="225" t="e">
        <f>TotalRate_N2A_13</f>
        <v>#VALUE!</v>
      </c>
      <c r="F22" s="121" t="e">
        <f>TotalRate_N2B_13</f>
        <v>#VALUE!</v>
      </c>
      <c r="G22" s="121" t="e">
        <f>TotalRate_N3A_13</f>
        <v>#VALUE!</v>
      </c>
      <c r="H22" s="121" t="e">
        <f>TotalRate_N3B_13</f>
        <v>#VALUE!</v>
      </c>
      <c r="I22" s="121" t="e">
        <f>TotalRate_N4A_13</f>
        <v>#VALUE!</v>
      </c>
      <c r="J22" s="121" t="e">
        <f>TotalRate_N4B_13</f>
        <v>#VALUE!</v>
      </c>
      <c r="K22" s="121" t="e">
        <f>TotalRate_N1X_13</f>
        <v>#VALUE!</v>
      </c>
    </row>
    <row r="23" spans="1:11" ht="15" customHeight="1">
      <c r="A23" s="24">
        <f t="shared" si="0"/>
        <v>113</v>
      </c>
      <c r="B23" s="166" t="s">
        <v>60</v>
      </c>
      <c r="C23" s="121" t="e">
        <f>TotalRate_N1A_14</f>
        <v>#VALUE!</v>
      </c>
      <c r="D23" s="121" t="e">
        <f>TotalRate_N1B_14</f>
        <v>#VALUE!</v>
      </c>
      <c r="E23" s="225" t="e">
        <f>TotalRate_N2A_14</f>
        <v>#VALUE!</v>
      </c>
      <c r="F23" s="121" t="e">
        <f>TotalRate_N2B_14</f>
        <v>#VALUE!</v>
      </c>
      <c r="G23" s="121" t="e">
        <f>TotalRate_N3A_14</f>
        <v>#VALUE!</v>
      </c>
      <c r="H23" s="121" t="e">
        <f>TotalRate_N3B_14</f>
        <v>#VALUE!</v>
      </c>
      <c r="I23" s="121" t="e">
        <f>TotalRate_N4A_14</f>
        <v>#VALUE!</v>
      </c>
      <c r="J23" s="121" t="e">
        <f>TotalRate_N4B_14</f>
        <v>#VALUE!</v>
      </c>
      <c r="K23" s="121" t="e">
        <f>TotalRate_N1X_14</f>
        <v>#VALUE!</v>
      </c>
    </row>
    <row r="24" spans="1:11" ht="15" customHeight="1">
      <c r="A24" s="24">
        <f t="shared" si="0"/>
        <v>114</v>
      </c>
      <c r="B24" s="166" t="s">
        <v>61</v>
      </c>
      <c r="C24" s="121" t="e">
        <f>TotalRate_N1A_15</f>
        <v>#VALUE!</v>
      </c>
      <c r="D24" s="121" t="e">
        <f>TotalRate_N1B_15</f>
        <v>#VALUE!</v>
      </c>
      <c r="E24" s="225" t="e">
        <f>TotalRate_N2A_15</f>
        <v>#VALUE!</v>
      </c>
      <c r="F24" s="121" t="e">
        <f>TotalRate_N2B_15</f>
        <v>#VALUE!</v>
      </c>
      <c r="G24" s="121" t="e">
        <f>TotalRate_N3A_15</f>
        <v>#VALUE!</v>
      </c>
      <c r="H24" s="121" t="e">
        <f>TotalRate_N3B_15</f>
        <v>#VALUE!</v>
      </c>
      <c r="I24" s="121" t="e">
        <f>TotalRate_N4A_15</f>
        <v>#VALUE!</v>
      </c>
      <c r="J24" s="121" t="e">
        <f>TotalRate_N4B_15</f>
        <v>#VALUE!</v>
      </c>
      <c r="K24" s="121" t="e">
        <f>TotalRate_N1X_15</f>
        <v>#VALUE!</v>
      </c>
    </row>
    <row r="25" spans="1:11" ht="15" customHeight="1">
      <c r="A25" s="24">
        <f t="shared" si="0"/>
        <v>115</v>
      </c>
      <c r="B25" s="166" t="s">
        <v>62</v>
      </c>
      <c r="C25" s="121" t="e">
        <f>TotalRate_N1A_16</f>
        <v>#VALUE!</v>
      </c>
      <c r="D25" s="121" t="e">
        <f>TotalRate_N1B_16</f>
        <v>#VALUE!</v>
      </c>
      <c r="E25" s="225" t="e">
        <f>TotalRate_N2A_16</f>
        <v>#VALUE!</v>
      </c>
      <c r="F25" s="121" t="e">
        <f>TotalRate_N2B_16</f>
        <v>#VALUE!</v>
      </c>
      <c r="G25" s="121" t="e">
        <f>TotalRate_N3A_16</f>
        <v>#VALUE!</v>
      </c>
      <c r="H25" s="121" t="e">
        <f>TotalRate_N3B_16</f>
        <v>#VALUE!</v>
      </c>
      <c r="I25" s="121" t="e">
        <f>TotalRate_N4A_16</f>
        <v>#VALUE!</v>
      </c>
      <c r="J25" s="121" t="e">
        <f>TotalRate_N4B_16</f>
        <v>#VALUE!</v>
      </c>
      <c r="K25" s="121" t="e">
        <f>TotalRate_N1X_16</f>
        <v>#VALUE!</v>
      </c>
    </row>
    <row r="26" spans="1:11" ht="15" customHeight="1">
      <c r="A26" s="24">
        <f t="shared" si="0"/>
        <v>116</v>
      </c>
      <c r="B26" s="166" t="s">
        <v>63</v>
      </c>
      <c r="C26" s="121" t="e">
        <f>TotalRate_N1A_17</f>
        <v>#VALUE!</v>
      </c>
      <c r="D26" s="121" t="e">
        <f>TotalRate_N1B_17</f>
        <v>#VALUE!</v>
      </c>
      <c r="E26" s="225" t="e">
        <f>TotalRate_N2A_17</f>
        <v>#VALUE!</v>
      </c>
      <c r="F26" s="121" t="e">
        <f>TotalRate_N2B_17</f>
        <v>#VALUE!</v>
      </c>
      <c r="G26" s="121" t="e">
        <f>TotalRate_N3A_17</f>
        <v>#VALUE!</v>
      </c>
      <c r="H26" s="121" t="e">
        <f>TotalRate_N3B_17</f>
        <v>#VALUE!</v>
      </c>
      <c r="I26" s="121" t="e">
        <f>TotalRate_N4A_17</f>
        <v>#VALUE!</v>
      </c>
      <c r="J26" s="121" t="e">
        <f>TotalRate_N4B_17</f>
        <v>#VALUE!</v>
      </c>
      <c r="K26" s="121" t="e">
        <f>TotalRate_N1X_17</f>
        <v>#VALUE!</v>
      </c>
    </row>
    <row r="27" spans="1:11" ht="15" customHeight="1">
      <c r="A27" s="24">
        <f t="shared" si="0"/>
        <v>117</v>
      </c>
      <c r="B27" s="166" t="s">
        <v>64</v>
      </c>
      <c r="C27" s="121" t="e">
        <f>TotalRate_N1A_19</f>
        <v>#VALUE!</v>
      </c>
      <c r="D27" s="121" t="e">
        <f>TotalRate_N1B_19</f>
        <v>#VALUE!</v>
      </c>
      <c r="E27" s="225" t="e">
        <f>TotalRate_N2A_19</f>
        <v>#VALUE!</v>
      </c>
      <c r="F27" s="121" t="e">
        <f>TotalRate_N2B_19</f>
        <v>#VALUE!</v>
      </c>
      <c r="G27" s="121" t="e">
        <f>TotalRate_N3A_19</f>
        <v>#VALUE!</v>
      </c>
      <c r="H27" s="121" t="e">
        <f>TotalRate_N3B_19</f>
        <v>#VALUE!</v>
      </c>
      <c r="I27" s="121" t="e">
        <f>TotalRate_N4A_19</f>
        <v>#VALUE!</v>
      </c>
      <c r="J27" s="121" t="e">
        <f>TotalRate_N4B_19</f>
        <v>#VALUE!</v>
      </c>
      <c r="K27" s="121" t="e">
        <f>TotalRate_N1X_19</f>
        <v>#VALUE!</v>
      </c>
    </row>
    <row r="28" spans="1:11" ht="15" customHeight="1">
      <c r="A28" s="24">
        <f t="shared" si="0"/>
        <v>118</v>
      </c>
      <c r="B28" s="166" t="s">
        <v>65</v>
      </c>
      <c r="C28" s="121" t="e">
        <f>TotalRate_N1A_22</f>
        <v>#VALUE!</v>
      </c>
      <c r="D28" s="121" t="e">
        <f>TotalRate_N1B_22</f>
        <v>#VALUE!</v>
      </c>
      <c r="E28" s="225" t="e">
        <f>TotalRate_N2A_22</f>
        <v>#VALUE!</v>
      </c>
      <c r="F28" s="121" t="e">
        <f>TotalRate_N2B_22</f>
        <v>#VALUE!</v>
      </c>
      <c r="G28" s="121" t="e">
        <f>TotalRate_N3A_22</f>
        <v>#VALUE!</v>
      </c>
      <c r="H28" s="121" t="e">
        <f>TotalRate_N3B_22</f>
        <v>#VALUE!</v>
      </c>
      <c r="I28" s="121" t="e">
        <f>TotalRate_N4A_22</f>
        <v>#VALUE!</v>
      </c>
      <c r="J28" s="121" t="e">
        <f>TotalRate_N4B_22</f>
        <v>#VALUE!</v>
      </c>
      <c r="K28" s="121" t="e">
        <f>TotalRate_N1X_22</f>
        <v>#VALUE!</v>
      </c>
    </row>
    <row r="29" spans="1:11" ht="15" customHeight="1">
      <c r="A29" s="24">
        <f t="shared" si="0"/>
        <v>119</v>
      </c>
      <c r="B29" s="166" t="s">
        <v>66</v>
      </c>
      <c r="C29" s="121" t="e">
        <f>TotalRate_N1A_23</f>
        <v>#VALUE!</v>
      </c>
      <c r="D29" s="121" t="e">
        <f>TotalRate_N1B_23</f>
        <v>#VALUE!</v>
      </c>
      <c r="E29" s="225" t="e">
        <f>TotalRate_N2A_23</f>
        <v>#VALUE!</v>
      </c>
      <c r="F29" s="121" t="e">
        <f>TotalRate_N2B_23</f>
        <v>#VALUE!</v>
      </c>
      <c r="G29" s="121" t="e">
        <f>TotalRate_N3A_23</f>
        <v>#VALUE!</v>
      </c>
      <c r="H29" s="121" t="e">
        <f>TotalRate_N3B_23</f>
        <v>#VALUE!</v>
      </c>
      <c r="I29" s="121" t="e">
        <f>TotalRate_N4A_23</f>
        <v>#VALUE!</v>
      </c>
      <c r="J29" s="121" t="e">
        <f>TotalRate_N4B_23</f>
        <v>#VALUE!</v>
      </c>
      <c r="K29" s="121" t="e">
        <f>TotalRate_N1X_23</f>
        <v>#VALUE!</v>
      </c>
    </row>
    <row r="30" spans="1:11" ht="15" customHeight="1">
      <c r="A30" s="24">
        <f t="shared" si="0"/>
        <v>120</v>
      </c>
      <c r="B30" s="166" t="s">
        <v>67</v>
      </c>
      <c r="C30" s="121" t="e">
        <f>TotalRate_N1A_24</f>
        <v>#VALUE!</v>
      </c>
      <c r="D30" s="121" t="e">
        <f>TotalRate_N1B_24</f>
        <v>#VALUE!</v>
      </c>
      <c r="E30" s="225" t="e">
        <f>TotalRate_N2A_24</f>
        <v>#VALUE!</v>
      </c>
      <c r="F30" s="121" t="e">
        <f>TotalRate_N2B_24</f>
        <v>#VALUE!</v>
      </c>
      <c r="G30" s="121" t="e">
        <f>TotalRate_N3A_24</f>
        <v>#VALUE!</v>
      </c>
      <c r="H30" s="121" t="e">
        <f>TotalRate_N3B_24</f>
        <v>#VALUE!</v>
      </c>
      <c r="I30" s="121" t="e">
        <f>TotalRate_N4A_24</f>
        <v>#VALUE!</v>
      </c>
      <c r="J30" s="121" t="e">
        <f>TotalRate_N4B_24</f>
        <v>#VALUE!</v>
      </c>
      <c r="K30" s="121" t="e">
        <f>TotalRate_N1X_24</f>
        <v>#VALUE!</v>
      </c>
    </row>
    <row r="31" spans="1:11" ht="15" customHeight="1">
      <c r="A31" s="24">
        <f t="shared" si="0"/>
        <v>121</v>
      </c>
      <c r="B31" s="166" t="s">
        <v>68</v>
      </c>
      <c r="C31" s="121" t="e">
        <f>TotalRate_N1A_25</f>
        <v>#VALUE!</v>
      </c>
      <c r="D31" s="121" t="e">
        <f>TotalRate_N1B_25</f>
        <v>#VALUE!</v>
      </c>
      <c r="E31" s="225" t="e">
        <f>TotalRate_N2A_25</f>
        <v>#VALUE!</v>
      </c>
      <c r="F31" s="121" t="e">
        <f>TotalRate_N2B_25</f>
        <v>#VALUE!</v>
      </c>
      <c r="G31" s="121" t="e">
        <f>TotalRate_N3A_25</f>
        <v>#VALUE!</v>
      </c>
      <c r="H31" s="121" t="e">
        <f>TotalRate_N3B_25</f>
        <v>#VALUE!</v>
      </c>
      <c r="I31" s="121" t="e">
        <f>TotalRate_N4A_25</f>
        <v>#VALUE!</v>
      </c>
      <c r="J31" s="121" t="e">
        <f>TotalRate_N4B_25</f>
        <v>#VALUE!</v>
      </c>
      <c r="K31" s="121" t="e">
        <f>TotalRate_N1X_25</f>
        <v>#VALUE!</v>
      </c>
    </row>
    <row r="32" spans="1:11" ht="15" customHeight="1">
      <c r="A32" s="24">
        <f t="shared" si="0"/>
        <v>122</v>
      </c>
      <c r="B32" s="166" t="s">
        <v>69</v>
      </c>
      <c r="C32" s="121" t="e">
        <f>TotalRate_N1A_26</f>
        <v>#VALUE!</v>
      </c>
      <c r="D32" s="121" t="e">
        <f>TotalRate_N1B_26</f>
        <v>#VALUE!</v>
      </c>
      <c r="E32" s="225" t="e">
        <f>TotalRate_N2A_26</f>
        <v>#VALUE!</v>
      </c>
      <c r="F32" s="121" t="e">
        <f>TotalRate_N2B_26</f>
        <v>#VALUE!</v>
      </c>
      <c r="G32" s="121" t="e">
        <f>TotalRate_N3A_26</f>
        <v>#VALUE!</v>
      </c>
      <c r="H32" s="121" t="e">
        <f>TotalRate_N3B_26</f>
        <v>#VALUE!</v>
      </c>
      <c r="I32" s="121" t="e">
        <f>TotalRate_N4A_26</f>
        <v>#VALUE!</v>
      </c>
      <c r="J32" s="121" t="e">
        <f>TotalRate_N4B_26</f>
        <v>#VALUE!</v>
      </c>
      <c r="K32" s="121" t="e">
        <f>TotalRate_N1X_26</f>
        <v>#VALUE!</v>
      </c>
    </row>
    <row r="33" spans="1:11" ht="15" customHeight="1">
      <c r="A33" s="24">
        <f t="shared" si="0"/>
        <v>123</v>
      </c>
      <c r="B33" s="166" t="s">
        <v>70</v>
      </c>
      <c r="C33" s="121" t="e">
        <f>TotalRate_N1A_27</f>
        <v>#VALUE!</v>
      </c>
      <c r="D33" s="121" t="e">
        <f>TotalRate_N1B_27</f>
        <v>#VALUE!</v>
      </c>
      <c r="E33" s="225" t="e">
        <f>TotalRate_N2A_27</f>
        <v>#VALUE!</v>
      </c>
      <c r="F33" s="121" t="e">
        <f>TotalRate_N2B_27</f>
        <v>#VALUE!</v>
      </c>
      <c r="G33" s="121" t="e">
        <f>TotalRate_N3A_27</f>
        <v>#VALUE!</v>
      </c>
      <c r="H33" s="121" t="e">
        <f>TotalRate_N3B_27</f>
        <v>#VALUE!</v>
      </c>
      <c r="I33" s="121" t="e">
        <f>TotalRate_N4A_27</f>
        <v>#VALUE!</v>
      </c>
      <c r="J33" s="121" t="e">
        <f>TotalRate_N4B_27</f>
        <v>#VALUE!</v>
      </c>
      <c r="K33" s="121" t="e">
        <f>TotalRate_N1X_27</f>
        <v>#VALUE!</v>
      </c>
    </row>
    <row r="34" spans="1:11" ht="15" customHeight="1">
      <c r="A34" s="24">
        <f t="shared" si="0"/>
        <v>124</v>
      </c>
      <c r="B34" s="166" t="s">
        <v>71</v>
      </c>
      <c r="C34" s="121" t="e">
        <f>TotalRate_N1A_31</f>
        <v>#VALUE!</v>
      </c>
      <c r="D34" s="121" t="e">
        <f>TotalRate_N1B_31</f>
        <v>#VALUE!</v>
      </c>
      <c r="E34" s="225" t="e">
        <f>TotalRate_N2A_31</f>
        <v>#VALUE!</v>
      </c>
      <c r="F34" s="121" t="e">
        <f>TotalRate_N2B_31</f>
        <v>#VALUE!</v>
      </c>
      <c r="G34" s="121" t="e">
        <f>TotalRate_N3A_31</f>
        <v>#VALUE!</v>
      </c>
      <c r="H34" s="121" t="e">
        <f>TotalRate_N3B_31</f>
        <v>#VALUE!</v>
      </c>
      <c r="I34" s="121" t="e">
        <f>TotalRate_N4A_31</f>
        <v>#VALUE!</v>
      </c>
      <c r="J34" s="121" t="e">
        <f>TotalRate_N4B_31</f>
        <v>#VALUE!</v>
      </c>
      <c r="K34" s="121" t="e">
        <f>TotalRate_N1X_31</f>
        <v>#VALUE!</v>
      </c>
    </row>
    <row r="35" spans="1:11" ht="15" customHeight="1">
      <c r="A35" s="24">
        <f t="shared" si="0"/>
        <v>125</v>
      </c>
      <c r="B35" s="166" t="s">
        <v>72</v>
      </c>
      <c r="C35" s="121" t="e">
        <f>TotalRate_N1A_38</f>
        <v>#VALUE!</v>
      </c>
      <c r="D35" s="121" t="e">
        <f>TotalRate_N1B_38</f>
        <v>#VALUE!</v>
      </c>
      <c r="E35" s="225" t="e">
        <f>TotalRate_N2A_38</f>
        <v>#VALUE!</v>
      </c>
      <c r="F35" s="121" t="e">
        <f>TotalRate_N2B_38</f>
        <v>#VALUE!</v>
      </c>
      <c r="G35" s="121" t="e">
        <f>TotalRate_N3A_38</f>
        <v>#VALUE!</v>
      </c>
      <c r="H35" s="121" t="e">
        <f>TotalRate_N3B_38</f>
        <v>#VALUE!</v>
      </c>
      <c r="I35" s="121" t="e">
        <f>TotalRate_N4A_38</f>
        <v>#VALUE!</v>
      </c>
      <c r="J35" s="121" t="e">
        <f>TotalRate_N4B_38</f>
        <v>#VALUE!</v>
      </c>
      <c r="K35" s="121" t="e">
        <f>TotalRate_N1X_38</f>
        <v>#VALUE!</v>
      </c>
    </row>
    <row r="36" spans="1:11" ht="15" customHeight="1">
      <c r="A36" s="24">
        <f t="shared" si="0"/>
        <v>126</v>
      </c>
      <c r="B36" s="166" t="s">
        <v>73</v>
      </c>
      <c r="C36" s="121" t="e">
        <f>TotalRate_N1A_39</f>
        <v>#VALUE!</v>
      </c>
      <c r="D36" s="121" t="e">
        <f>TotalRate_N1B_39</f>
        <v>#VALUE!</v>
      </c>
      <c r="E36" s="225" t="e">
        <f>TotalRate_N2A_39</f>
        <v>#VALUE!</v>
      </c>
      <c r="F36" s="121" t="e">
        <f>TotalRate_N2B_39</f>
        <v>#VALUE!</v>
      </c>
      <c r="G36" s="121" t="e">
        <f>TotalRate_N3A_39</f>
        <v>#VALUE!</v>
      </c>
      <c r="H36" s="121" t="e">
        <f>TotalRate_N3B_39</f>
        <v>#VALUE!</v>
      </c>
      <c r="I36" s="121" t="e">
        <f>TotalRate_N4A_39</f>
        <v>#VALUE!</v>
      </c>
      <c r="J36" s="121" t="e">
        <f>TotalRate_N4B_39</f>
        <v>#VALUE!</v>
      </c>
      <c r="K36" s="121" t="e">
        <f>TotalRate_N1X_39</f>
        <v>#VALUE!</v>
      </c>
    </row>
    <row r="37" spans="1:11" ht="15" customHeight="1">
      <c r="A37" s="24">
        <f t="shared" si="0"/>
        <v>127</v>
      </c>
      <c r="B37" s="166" t="s">
        <v>74</v>
      </c>
      <c r="C37" s="121" t="e">
        <f>TotalRate_N1A_40</f>
        <v>#VALUE!</v>
      </c>
      <c r="D37" s="121" t="e">
        <f>TotalRate_N1B_40</f>
        <v>#VALUE!</v>
      </c>
      <c r="E37" s="225" t="e">
        <f>TotalRate_N2A_40</f>
        <v>#VALUE!</v>
      </c>
      <c r="F37" s="121" t="e">
        <f>TotalRate_N2B_40</f>
        <v>#VALUE!</v>
      </c>
      <c r="G37" s="121" t="e">
        <f>TotalRate_N3A_40</f>
        <v>#VALUE!</v>
      </c>
      <c r="H37" s="121" t="e">
        <f>TotalRate_N3B_40</f>
        <v>#VALUE!</v>
      </c>
      <c r="I37" s="121" t="e">
        <f>TotalRate_N4A_40</f>
        <v>#VALUE!</v>
      </c>
      <c r="J37" s="121" t="e">
        <f>TotalRate_N4B_40</f>
        <v>#VALUE!</v>
      </c>
      <c r="K37" s="121" t="e">
        <f>TotalRate_N1X_40</f>
        <v>#VALUE!</v>
      </c>
    </row>
    <row r="38" spans="1:11">
      <c r="A38" s="24">
        <f t="shared" si="0"/>
        <v>128</v>
      </c>
      <c r="B38" s="166" t="s">
        <v>75</v>
      </c>
      <c r="C38" s="121" t="e">
        <f>'Example 1A'!AD97</f>
        <v>#VALUE!</v>
      </c>
      <c r="D38" s="121" t="e">
        <f>'Example 1B'!AD97</f>
        <v>#VALUE!</v>
      </c>
      <c r="E38" s="225" t="e">
        <f>'Example 2A'!AD97</f>
        <v>#VALUE!</v>
      </c>
      <c r="F38" s="225" t="e">
        <f>'Example 2B'!AD97</f>
        <v>#VALUE!</v>
      </c>
      <c r="G38" s="121" t="e">
        <f>'Example 3A'!AD97</f>
        <v>#VALUE!</v>
      </c>
      <c r="H38" s="121" t="e">
        <f>'Example 3B'!AD97</f>
        <v>#VALUE!</v>
      </c>
      <c r="I38" s="121" t="e">
        <f>'Example 4A'!AD97</f>
        <v>#VALUE!</v>
      </c>
      <c r="J38" s="121" t="e">
        <f>'Example 4B'!AD97</f>
        <v>#VALUE!</v>
      </c>
      <c r="K38" s="121" t="e">
        <f>'Example 5'!AD97</f>
        <v>#VALUE!</v>
      </c>
    </row>
    <row r="39" spans="1:11">
      <c r="A39" s="24">
        <f t="shared" si="0"/>
        <v>129</v>
      </c>
      <c r="B39" s="166" t="s">
        <v>76</v>
      </c>
      <c r="C39" s="121" t="e">
        <f>'Example 1A'!AE97</f>
        <v>#VALUE!</v>
      </c>
      <c r="D39" s="121" t="e">
        <f>'Example 1B'!AE97</f>
        <v>#VALUE!</v>
      </c>
      <c r="E39" s="225" t="e">
        <f>'Example 2A'!AE97</f>
        <v>#VALUE!</v>
      </c>
      <c r="F39" s="225" t="e">
        <f>'Example 2B'!AE97</f>
        <v>#VALUE!</v>
      </c>
      <c r="G39" s="121" t="e">
        <f>'Example 3A'!AE97</f>
        <v>#VALUE!</v>
      </c>
      <c r="H39" s="121" t="e">
        <f>'Example 3B'!AE97</f>
        <v>#VALUE!</v>
      </c>
      <c r="I39" s="121" t="e">
        <f>'Example 4A'!AE97</f>
        <v>#VALUE!</v>
      </c>
      <c r="J39" s="121" t="e">
        <f>'Example 4B'!AE97</f>
        <v>#VALUE!</v>
      </c>
      <c r="K39" s="121" t="e">
        <f>'Example 5'!AE97</f>
        <v>#VALUE!</v>
      </c>
    </row>
    <row r="40" spans="1:11">
      <c r="A40" s="24">
        <f t="shared" si="0"/>
        <v>130</v>
      </c>
      <c r="B40" s="166" t="s">
        <v>77</v>
      </c>
      <c r="C40" s="121" t="e">
        <f>'Example 1A'!AF97</f>
        <v>#VALUE!</v>
      </c>
      <c r="D40" s="121" t="e">
        <f>'Example 1B'!AF97</f>
        <v>#VALUE!</v>
      </c>
      <c r="E40" s="225" t="e">
        <f>'Example 2A'!AF97</f>
        <v>#VALUE!</v>
      </c>
      <c r="F40" s="225" t="e">
        <f>'Example 2B'!AF97</f>
        <v>#VALUE!</v>
      </c>
      <c r="G40" s="121" t="e">
        <f>'Example 3A'!AF97</f>
        <v>#VALUE!</v>
      </c>
      <c r="H40" s="121" t="e">
        <f>'Example 3B'!AF97</f>
        <v>#VALUE!</v>
      </c>
      <c r="I40" s="121" t="e">
        <f>'Example 4A'!AF97</f>
        <v>#VALUE!</v>
      </c>
      <c r="J40" s="121" t="e">
        <f>'Example 4B'!AF97</f>
        <v>#VALUE!</v>
      </c>
      <c r="K40" s="121" t="e">
        <f>'Example 5'!AF97</f>
        <v>#VALUE!</v>
      </c>
    </row>
    <row r="41" spans="1:11">
      <c r="A41" s="24">
        <f t="shared" si="0"/>
        <v>131</v>
      </c>
      <c r="B41" s="166" t="s">
        <v>78</v>
      </c>
      <c r="C41" s="121" t="e">
        <f>'Example 1A'!AG97</f>
        <v>#VALUE!</v>
      </c>
      <c r="D41" s="121" t="e">
        <f>'Example 1B'!AG97</f>
        <v>#VALUE!</v>
      </c>
      <c r="E41" s="225" t="e">
        <f>'Example 2A'!AG97</f>
        <v>#VALUE!</v>
      </c>
      <c r="F41" s="225" t="e">
        <f>'Example 2B'!AG97</f>
        <v>#VALUE!</v>
      </c>
      <c r="G41" s="121" t="e">
        <f>'Example 3A'!AG97</f>
        <v>#VALUE!</v>
      </c>
      <c r="H41" s="121" t="e">
        <f>'Example 3B'!AG97</f>
        <v>#VALUE!</v>
      </c>
      <c r="I41" s="121" t="e">
        <f>'Example 4A'!AG97</f>
        <v>#VALUE!</v>
      </c>
      <c r="J41" s="121" t="e">
        <f>'Example 4B'!AG97</f>
        <v>#VALUE!</v>
      </c>
      <c r="K41" s="121" t="e">
        <f>'Example 5'!AG97</f>
        <v>#VALUE!</v>
      </c>
    </row>
    <row r="42" spans="1:11">
      <c r="A42" s="24">
        <f t="shared" si="0"/>
        <v>132</v>
      </c>
      <c r="B42" s="166" t="s">
        <v>79</v>
      </c>
      <c r="C42" s="121" t="e">
        <f>'Example 1A'!AH97</f>
        <v>#VALUE!</v>
      </c>
      <c r="D42" s="121" t="e">
        <f>'Example 1B'!AH97</f>
        <v>#VALUE!</v>
      </c>
      <c r="E42" s="225" t="e">
        <f>'Example 2A'!AH97</f>
        <v>#VALUE!</v>
      </c>
      <c r="F42" s="225" t="e">
        <f>'Example 2B'!AH97</f>
        <v>#VALUE!</v>
      </c>
      <c r="G42" s="121" t="e">
        <f>'Example 3A'!AH97</f>
        <v>#VALUE!</v>
      </c>
      <c r="H42" s="121" t="e">
        <f>'Example 3B'!AH97</f>
        <v>#VALUE!</v>
      </c>
      <c r="I42" s="121" t="e">
        <f>'Example 4A'!AH97</f>
        <v>#VALUE!</v>
      </c>
      <c r="J42" s="121" t="e">
        <f>'Example 4B'!AH97</f>
        <v>#VALUE!</v>
      </c>
      <c r="K42" s="121" t="e">
        <f>'Example 5'!AH97</f>
        <v>#VALUE!</v>
      </c>
    </row>
    <row r="43" spans="1:11">
      <c r="A43" s="24">
        <f t="shared" si="0"/>
        <v>133</v>
      </c>
      <c r="B43" s="166" t="s">
        <v>80</v>
      </c>
      <c r="C43" s="121" t="e">
        <f>'Example 1A'!AI97</f>
        <v>#VALUE!</v>
      </c>
      <c r="D43" s="121" t="e">
        <f>'Example 1B'!AI97</f>
        <v>#VALUE!</v>
      </c>
      <c r="E43" s="225" t="e">
        <f>'Example 2A'!AI97</f>
        <v>#VALUE!</v>
      </c>
      <c r="F43" s="225" t="e">
        <f>'Example 2B'!AI97</f>
        <v>#VALUE!</v>
      </c>
      <c r="G43" s="121" t="e">
        <f>'Example 3A'!AI97</f>
        <v>#VALUE!</v>
      </c>
      <c r="H43" s="121" t="e">
        <f>'Example 3B'!AI97</f>
        <v>#VALUE!</v>
      </c>
      <c r="I43" s="121" t="e">
        <f>'Example 4A'!AI97</f>
        <v>#VALUE!</v>
      </c>
      <c r="J43" s="121" t="e">
        <f>'Example 4B'!AI97</f>
        <v>#VALUE!</v>
      </c>
      <c r="K43" s="121" t="e">
        <f>'Example 5'!AI97</f>
        <v>#VALUE!</v>
      </c>
    </row>
    <row r="44" spans="1:11">
      <c r="A44" s="24">
        <f t="shared" si="0"/>
        <v>134</v>
      </c>
      <c r="B44" s="166" t="s">
        <v>81</v>
      </c>
      <c r="C44" s="121" t="e">
        <f>'Example 1A'!AJ97</f>
        <v>#VALUE!</v>
      </c>
      <c r="D44" s="121" t="e">
        <f>'Example 1B'!AJ97</f>
        <v>#VALUE!</v>
      </c>
      <c r="E44" s="225" t="e">
        <f>'Example 2A'!AJ97</f>
        <v>#VALUE!</v>
      </c>
      <c r="F44" s="225" t="e">
        <f>'Example 2B'!AJ97</f>
        <v>#VALUE!</v>
      </c>
      <c r="G44" s="121" t="e">
        <f>'Example 3A'!AJ97</f>
        <v>#VALUE!</v>
      </c>
      <c r="H44" s="121" t="e">
        <f>'Example 3B'!AJ97</f>
        <v>#VALUE!</v>
      </c>
      <c r="I44" s="121" t="e">
        <f>'Example 4A'!AJ97</f>
        <v>#VALUE!</v>
      </c>
      <c r="J44" s="121" t="e">
        <f>'Example 4B'!AJ97</f>
        <v>#VALUE!</v>
      </c>
      <c r="K44" s="121" t="e">
        <f>'Example 5'!AJ97</f>
        <v>#VALUE!</v>
      </c>
    </row>
    <row r="45" spans="1:11">
      <c r="A45" s="24">
        <f t="shared" si="0"/>
        <v>135</v>
      </c>
      <c r="B45" s="166" t="s">
        <v>82</v>
      </c>
      <c r="C45" s="121" t="e">
        <f>'Example 1A'!AK97</f>
        <v>#VALUE!</v>
      </c>
      <c r="D45" s="121" t="e">
        <f>'Example 1B'!AK97</f>
        <v>#VALUE!</v>
      </c>
      <c r="E45" s="225" t="e">
        <f>'Example 2A'!AK97</f>
        <v>#VALUE!</v>
      </c>
      <c r="F45" s="225" t="e">
        <f>'Example 2B'!AK97</f>
        <v>#VALUE!</v>
      </c>
      <c r="G45" s="121" t="e">
        <f>'Example 3A'!AK97</f>
        <v>#VALUE!</v>
      </c>
      <c r="H45" s="121" t="e">
        <f>'Example 3B'!AK97</f>
        <v>#VALUE!</v>
      </c>
      <c r="I45" s="121" t="e">
        <f>'Example 4A'!AK97</f>
        <v>#VALUE!</v>
      </c>
      <c r="J45" s="121" t="e">
        <f>'Example 4B'!AK97</f>
        <v>#VALUE!</v>
      </c>
      <c r="K45" s="121" t="e">
        <f>'Example 5'!AK97</f>
        <v>#VALUE!</v>
      </c>
    </row>
    <row r="46" spans="1:11">
      <c r="A46" s="24">
        <f t="shared" si="0"/>
        <v>136</v>
      </c>
      <c r="B46" s="166" t="s">
        <v>83</v>
      </c>
      <c r="C46" s="121" t="e">
        <f>'Example 1A'!AL97</f>
        <v>#VALUE!</v>
      </c>
      <c r="D46" s="121" t="e">
        <f>'Example 1B'!AL97</f>
        <v>#VALUE!</v>
      </c>
      <c r="E46" s="225" t="e">
        <f>'Example 2A'!AL97</f>
        <v>#VALUE!</v>
      </c>
      <c r="F46" s="225" t="e">
        <f>'Example 2B'!AL97</f>
        <v>#VALUE!</v>
      </c>
      <c r="G46" s="121" t="e">
        <f>'Example 3A'!AL97</f>
        <v>#VALUE!</v>
      </c>
      <c r="H46" s="121" t="e">
        <f>'Example 3B'!AL97</f>
        <v>#VALUE!</v>
      </c>
      <c r="I46" s="121" t="e">
        <f>'Example 4A'!AL97</f>
        <v>#VALUE!</v>
      </c>
      <c r="J46" s="121" t="e">
        <f>'Example 4B'!AL97</f>
        <v>#VALUE!</v>
      </c>
      <c r="K46" s="121" t="e">
        <f>'Example 5'!AL97</f>
        <v>#VALUE!</v>
      </c>
    </row>
    <row r="47" spans="1:11">
      <c r="A47" s="24">
        <f t="shared" si="0"/>
        <v>137</v>
      </c>
      <c r="B47" s="166" t="s">
        <v>84</v>
      </c>
      <c r="C47" s="121" t="e">
        <f>'Example 1A'!AM97</f>
        <v>#VALUE!</v>
      </c>
      <c r="D47" s="121" t="e">
        <f>'Example 1B'!AM97</f>
        <v>#VALUE!</v>
      </c>
      <c r="E47" s="225" t="e">
        <f>'Example 2A'!AM97</f>
        <v>#VALUE!</v>
      </c>
      <c r="F47" s="225" t="e">
        <f>'Example 2B'!AM97</f>
        <v>#VALUE!</v>
      </c>
      <c r="G47" s="121" t="e">
        <f>'Example 3A'!AM97</f>
        <v>#VALUE!</v>
      </c>
      <c r="H47" s="121" t="e">
        <f>'Example 3B'!AM97</f>
        <v>#VALUE!</v>
      </c>
      <c r="I47" s="121" t="e">
        <f>'Example 4A'!AM97</f>
        <v>#VALUE!</v>
      </c>
      <c r="J47" s="121" t="e">
        <f>'Example 4B'!AM97</f>
        <v>#VALUE!</v>
      </c>
      <c r="K47" s="121" t="e">
        <f>'Example 5'!AM97</f>
        <v>#VALUE!</v>
      </c>
    </row>
    <row r="48" spans="1:11">
      <c r="A48" s="24">
        <f t="shared" si="0"/>
        <v>138</v>
      </c>
      <c r="B48" s="166" t="s">
        <v>85</v>
      </c>
      <c r="C48" s="121" t="e">
        <f>'Example 1A'!AN97</f>
        <v>#VALUE!</v>
      </c>
      <c r="D48" s="121" t="e">
        <f>'Example 1B'!AN97</f>
        <v>#VALUE!</v>
      </c>
      <c r="E48" s="225" t="e">
        <f>'Example 2A'!AN97</f>
        <v>#VALUE!</v>
      </c>
      <c r="F48" s="225" t="e">
        <f>'Example 2B'!AN97</f>
        <v>#VALUE!</v>
      </c>
      <c r="G48" s="121" t="e">
        <f>'Example 3A'!AN97</f>
        <v>#VALUE!</v>
      </c>
      <c r="H48" s="121" t="e">
        <f>'Example 3B'!AN97</f>
        <v>#VALUE!</v>
      </c>
      <c r="I48" s="121" t="e">
        <f>'Example 4A'!AN97</f>
        <v>#VALUE!</v>
      </c>
      <c r="J48" s="121" t="e">
        <f>'Example 4B'!AN97</f>
        <v>#VALUE!</v>
      </c>
      <c r="K48" s="121" t="e">
        <f>'Example 5'!AN97</f>
        <v>#VALUE!</v>
      </c>
    </row>
    <row r="49" spans="1:11">
      <c r="A49" s="24">
        <f t="shared" si="0"/>
        <v>139</v>
      </c>
      <c r="B49" s="166" t="s">
        <v>86</v>
      </c>
      <c r="C49" s="121" t="e">
        <f>'Example 1A'!AO97</f>
        <v>#VALUE!</v>
      </c>
      <c r="D49" s="121" t="e">
        <f>'Example 1B'!AO97</f>
        <v>#VALUE!</v>
      </c>
      <c r="E49" s="225" t="e">
        <f>'Example 2A'!AO97</f>
        <v>#VALUE!</v>
      </c>
      <c r="F49" s="225" t="e">
        <f>'Example 2B'!AO97</f>
        <v>#VALUE!</v>
      </c>
      <c r="G49" s="121" t="e">
        <f>'Example 3A'!AO97</f>
        <v>#VALUE!</v>
      </c>
      <c r="H49" s="121" t="e">
        <f>'Example 3B'!AO97</f>
        <v>#VALUE!</v>
      </c>
      <c r="I49" s="121" t="e">
        <f>'Example 4A'!AO97</f>
        <v>#VALUE!</v>
      </c>
      <c r="J49" s="121" t="e">
        <f>'Example 4B'!AO97</f>
        <v>#VALUE!</v>
      </c>
      <c r="K49" s="121" t="e">
        <f>'Example 5'!AO97</f>
        <v>#VALUE!</v>
      </c>
    </row>
    <row r="50" spans="1:11">
      <c r="A50" s="24">
        <f t="shared" si="0"/>
        <v>140</v>
      </c>
      <c r="B50" s="166" t="s">
        <v>87</v>
      </c>
      <c r="C50" s="121" t="e">
        <f>'Example 1A'!AP97</f>
        <v>#VALUE!</v>
      </c>
      <c r="D50" s="121" t="e">
        <f>'Example 1B'!AP97</f>
        <v>#VALUE!</v>
      </c>
      <c r="E50" s="225" t="e">
        <f>'Example 2A'!AP97</f>
        <v>#VALUE!</v>
      </c>
      <c r="F50" s="225" t="e">
        <f>'Example 2B'!AP97</f>
        <v>#VALUE!</v>
      </c>
      <c r="G50" s="121" t="e">
        <f>'Example 3A'!AP97</f>
        <v>#VALUE!</v>
      </c>
      <c r="H50" s="121" t="e">
        <f>'Example 3B'!AP97</f>
        <v>#VALUE!</v>
      </c>
      <c r="I50" s="121" t="e">
        <f>'Example 4A'!AP97</f>
        <v>#VALUE!</v>
      </c>
      <c r="J50" s="121" t="e">
        <f>'Example 4B'!AP97</f>
        <v>#VALUE!</v>
      </c>
      <c r="K50" s="121" t="e">
        <f>'Example 5'!AP97</f>
        <v>#VALUE!</v>
      </c>
    </row>
    <row r="51" spans="1:11">
      <c r="A51" s="24">
        <f t="shared" si="0"/>
        <v>141</v>
      </c>
      <c r="B51" s="166" t="s">
        <v>88</v>
      </c>
      <c r="C51" s="121" t="e">
        <f>'Example 1A'!AQ97</f>
        <v>#VALUE!</v>
      </c>
      <c r="D51" s="121" t="e">
        <f>'Example 1B'!AQ97</f>
        <v>#VALUE!</v>
      </c>
      <c r="E51" s="225" t="e">
        <f>'Example 2A'!AQ97</f>
        <v>#VALUE!</v>
      </c>
      <c r="F51" s="225" t="e">
        <f>'Example 2B'!AQ97</f>
        <v>#VALUE!</v>
      </c>
      <c r="G51" s="121" t="e">
        <f>'Example 3A'!AQ97</f>
        <v>#VALUE!</v>
      </c>
      <c r="H51" s="121" t="e">
        <f>'Example 3B'!AQ97</f>
        <v>#VALUE!</v>
      </c>
      <c r="I51" s="121" t="e">
        <f>'Example 4A'!AQ97</f>
        <v>#VALUE!</v>
      </c>
      <c r="J51" s="121" t="e">
        <f>'Example 4B'!AQ97</f>
        <v>#VALUE!</v>
      </c>
      <c r="K51" s="121" t="e">
        <f>'Example 5'!AQ97</f>
        <v>#VALUE!</v>
      </c>
    </row>
    <row r="52" spans="1:11">
      <c r="A52" s="24">
        <f t="shared" si="0"/>
        <v>142</v>
      </c>
      <c r="B52" s="166" t="s">
        <v>89</v>
      </c>
      <c r="C52" s="121" t="e">
        <f>'Example 1A'!AR97</f>
        <v>#VALUE!</v>
      </c>
      <c r="D52" s="121" t="e">
        <f>'Example 1B'!AR97</f>
        <v>#VALUE!</v>
      </c>
      <c r="E52" s="225" t="e">
        <f>'Example 2A'!AR97</f>
        <v>#VALUE!</v>
      </c>
      <c r="F52" s="225" t="e">
        <f>'Example 2B'!AR97</f>
        <v>#VALUE!</v>
      </c>
      <c r="G52" s="121" t="e">
        <f>'Example 3A'!AR97</f>
        <v>#VALUE!</v>
      </c>
      <c r="H52" s="121" t="e">
        <f>'Example 3B'!AR97</f>
        <v>#VALUE!</v>
      </c>
      <c r="I52" s="121" t="e">
        <f>'Example 4A'!AR97</f>
        <v>#VALUE!</v>
      </c>
      <c r="J52" s="121" t="e">
        <f>'Example 4B'!AR97</f>
        <v>#VALUE!</v>
      </c>
      <c r="K52" s="121" t="e">
        <f>'Example 5'!AR97</f>
        <v>#VALUE!</v>
      </c>
    </row>
    <row r="53" spans="1:11">
      <c r="A53" s="24">
        <f t="shared" si="0"/>
        <v>143</v>
      </c>
      <c r="B53" s="166" t="s">
        <v>90</v>
      </c>
      <c r="C53" s="121" t="e">
        <f>'Example 1A'!AS97</f>
        <v>#VALUE!</v>
      </c>
      <c r="D53" s="121" t="e">
        <f>'Example 1B'!AS97</f>
        <v>#VALUE!</v>
      </c>
      <c r="E53" s="225" t="e">
        <f>'Example 2A'!AS97</f>
        <v>#VALUE!</v>
      </c>
      <c r="F53" s="225" t="e">
        <f>'Example 2B'!AS97</f>
        <v>#VALUE!</v>
      </c>
      <c r="G53" s="121" t="e">
        <f>'Example 3A'!AS97</f>
        <v>#VALUE!</v>
      </c>
      <c r="H53" s="121" t="e">
        <f>'Example 3B'!AS97</f>
        <v>#VALUE!</v>
      </c>
      <c r="I53" s="121" t="e">
        <f>'Example 4A'!AS97</f>
        <v>#VALUE!</v>
      </c>
      <c r="J53" s="121" t="e">
        <f>'Example 4B'!AS97</f>
        <v>#VALUE!</v>
      </c>
      <c r="K53" s="121" t="e">
        <f>'Example 5'!AS97</f>
        <v>#VALUE!</v>
      </c>
    </row>
    <row r="54" spans="1:11">
      <c r="A54" s="24">
        <f t="shared" si="0"/>
        <v>144</v>
      </c>
      <c r="B54" s="166" t="s">
        <v>91</v>
      </c>
      <c r="C54" s="121" t="e">
        <f>'Example 1A'!AT97</f>
        <v>#VALUE!</v>
      </c>
      <c r="D54" s="121" t="e">
        <f>'Example 1B'!AT97</f>
        <v>#VALUE!</v>
      </c>
      <c r="E54" s="225" t="e">
        <f>'Example 2A'!AT97</f>
        <v>#VALUE!</v>
      </c>
      <c r="F54" s="225" t="e">
        <f>'Example 2B'!AT97</f>
        <v>#VALUE!</v>
      </c>
      <c r="G54" s="121" t="e">
        <f>'Example 3A'!AT97</f>
        <v>#VALUE!</v>
      </c>
      <c r="H54" s="121" t="e">
        <f>'Example 3B'!AT97</f>
        <v>#VALUE!</v>
      </c>
      <c r="I54" s="121" t="e">
        <f>'Example 4A'!AT97</f>
        <v>#VALUE!</v>
      </c>
      <c r="J54" s="121" t="e">
        <f>'Example 4B'!AT97</f>
        <v>#VALUE!</v>
      </c>
      <c r="K54" s="121" t="e">
        <f>'Example 5'!AT97</f>
        <v>#VALUE!</v>
      </c>
    </row>
    <row r="55" spans="1:11">
      <c r="A55" s="24">
        <f t="shared" si="0"/>
        <v>145</v>
      </c>
      <c r="B55" s="166" t="s">
        <v>92</v>
      </c>
      <c r="C55" s="121" t="e">
        <f>'Example 1A'!AU97</f>
        <v>#VALUE!</v>
      </c>
      <c r="D55" s="121" t="e">
        <f>'Example 1B'!AU97</f>
        <v>#VALUE!</v>
      </c>
      <c r="E55" s="225" t="e">
        <f>'Example 2A'!AU97</f>
        <v>#VALUE!</v>
      </c>
      <c r="F55" s="225" t="e">
        <f>'Example 2B'!AU97</f>
        <v>#VALUE!</v>
      </c>
      <c r="G55" s="121" t="e">
        <f>'Example 3A'!AU97</f>
        <v>#VALUE!</v>
      </c>
      <c r="H55" s="121" t="e">
        <f>'Example 3B'!AU97</f>
        <v>#VALUE!</v>
      </c>
      <c r="I55" s="121" t="e">
        <f>'Example 4A'!AU97</f>
        <v>#VALUE!</v>
      </c>
      <c r="J55" s="121" t="e">
        <f>'Example 4B'!AU97</f>
        <v>#VALUE!</v>
      </c>
      <c r="K55" s="121" t="e">
        <f>'Example 5'!AU97</f>
        <v>#VALUE!</v>
      </c>
    </row>
    <row r="56" spans="1:11">
      <c r="A56" s="24">
        <f t="shared" si="0"/>
        <v>146</v>
      </c>
      <c r="B56" s="166" t="s">
        <v>93</v>
      </c>
      <c r="C56" s="121" t="e">
        <f>'Example 1A'!AV97</f>
        <v>#VALUE!</v>
      </c>
      <c r="D56" s="121" t="e">
        <f>'Example 1B'!AV97</f>
        <v>#VALUE!</v>
      </c>
      <c r="E56" s="225" t="e">
        <f>'Example 2A'!AV97</f>
        <v>#VALUE!</v>
      </c>
      <c r="F56" s="225" t="e">
        <f>'Example 2B'!AV97</f>
        <v>#VALUE!</v>
      </c>
      <c r="G56" s="121" t="e">
        <f>'Example 3A'!AV97</f>
        <v>#VALUE!</v>
      </c>
      <c r="H56" s="121" t="e">
        <f>'Example 3B'!AV97</f>
        <v>#VALUE!</v>
      </c>
      <c r="I56" s="121" t="e">
        <f>'Example 4A'!AV97</f>
        <v>#VALUE!</v>
      </c>
      <c r="J56" s="121" t="e">
        <f>'Example 4B'!AV97</f>
        <v>#VALUE!</v>
      </c>
      <c r="K56" s="121" t="e">
        <f>'Example 5'!AV97</f>
        <v>#VALUE!</v>
      </c>
    </row>
    <row r="57" spans="1:11">
      <c r="A57" s="24">
        <f t="shared" si="0"/>
        <v>147</v>
      </c>
      <c r="B57" s="166" t="s">
        <v>94</v>
      </c>
      <c r="C57" s="121" t="e">
        <f>'Example 1A'!AW97</f>
        <v>#VALUE!</v>
      </c>
      <c r="D57" s="121" t="e">
        <f>'Example 1B'!AW97</f>
        <v>#VALUE!</v>
      </c>
      <c r="E57" s="225" t="e">
        <f>'Example 2A'!AW97</f>
        <v>#VALUE!</v>
      </c>
      <c r="F57" s="225" t="e">
        <f>'Example 2B'!AW97</f>
        <v>#VALUE!</v>
      </c>
      <c r="G57" s="121" t="e">
        <f>'Example 3A'!AW97</f>
        <v>#VALUE!</v>
      </c>
      <c r="H57" s="121" t="e">
        <f>'Example 3B'!AW97</f>
        <v>#VALUE!</v>
      </c>
      <c r="I57" s="121" t="e">
        <f>'Example 4A'!AW97</f>
        <v>#VALUE!</v>
      </c>
      <c r="J57" s="121" t="e">
        <f>'Example 4B'!AW97</f>
        <v>#VALUE!</v>
      </c>
      <c r="K57" s="121" t="e">
        <f>'Example 5'!AW97</f>
        <v>#VALUE!</v>
      </c>
    </row>
    <row r="58" spans="1:11">
      <c r="A58" s="24">
        <f t="shared" si="0"/>
        <v>148</v>
      </c>
      <c r="B58" s="166" t="s">
        <v>95</v>
      </c>
      <c r="C58" s="121" t="e">
        <f>'Example 1A'!AX97</f>
        <v>#VALUE!</v>
      </c>
      <c r="D58" s="121" t="e">
        <f>'Example 1B'!AX97</f>
        <v>#VALUE!</v>
      </c>
      <c r="E58" s="225" t="e">
        <f>'Example 2A'!AX97</f>
        <v>#VALUE!</v>
      </c>
      <c r="F58" s="225" t="e">
        <f>'Example 2B'!AX97</f>
        <v>#VALUE!</v>
      </c>
      <c r="G58" s="121" t="e">
        <f>'Example 3A'!AX97</f>
        <v>#VALUE!</v>
      </c>
      <c r="H58" s="121" t="e">
        <f>'Example 3B'!AX97</f>
        <v>#VALUE!</v>
      </c>
      <c r="I58" s="121" t="e">
        <f>'Example 4A'!AX97</f>
        <v>#VALUE!</v>
      </c>
      <c r="J58" s="121" t="e">
        <f>'Example 4B'!AX97</f>
        <v>#VALUE!</v>
      </c>
      <c r="K58" s="121" t="e">
        <f>'Example 5'!AX97</f>
        <v>#VALUE!</v>
      </c>
    </row>
    <row r="59" spans="1:11">
      <c r="A59" s="24">
        <f t="shared" si="0"/>
        <v>149</v>
      </c>
      <c r="B59" s="166" t="s">
        <v>96</v>
      </c>
      <c r="C59" s="121" t="e">
        <f>'Example 1A'!AY97</f>
        <v>#VALUE!</v>
      </c>
      <c r="D59" s="121" t="e">
        <f>'Example 1B'!AY97</f>
        <v>#VALUE!</v>
      </c>
      <c r="E59" s="225" t="e">
        <f>'Example 2A'!AY97</f>
        <v>#VALUE!</v>
      </c>
      <c r="F59" s="225" t="e">
        <f>'Example 2B'!AY97</f>
        <v>#VALUE!</v>
      </c>
      <c r="G59" s="121" t="e">
        <f>'Example 3A'!AY97</f>
        <v>#VALUE!</v>
      </c>
      <c r="H59" s="121" t="e">
        <f>'Example 3B'!AY97</f>
        <v>#VALUE!</v>
      </c>
      <c r="I59" s="121" t="e">
        <f>'Example 4A'!AY97</f>
        <v>#VALUE!</v>
      </c>
      <c r="J59" s="121" t="e">
        <f>'Example 4B'!AY97</f>
        <v>#VALUE!</v>
      </c>
      <c r="K59" s="121" t="e">
        <f>'Example 5'!AY97</f>
        <v>#VALUE!</v>
      </c>
    </row>
    <row r="63" spans="1:11">
      <c r="A63" s="25"/>
      <c r="B63" s="25" t="s">
        <v>103</v>
      </c>
      <c r="C63" s="25"/>
      <c r="D63" s="343"/>
      <c r="E63" s="344"/>
      <c r="F63" s="343"/>
      <c r="G63" s="343"/>
      <c r="H63" s="343"/>
      <c r="I63" s="343"/>
      <c r="J63" s="343"/>
      <c r="K63" s="343"/>
    </row>
    <row r="64" spans="1:11">
      <c r="A64" s="25"/>
      <c r="B64" s="25"/>
      <c r="C64" s="25"/>
      <c r="D64" s="343"/>
      <c r="E64" s="344"/>
      <c r="F64" s="343"/>
      <c r="G64" s="343"/>
      <c r="H64" s="343"/>
      <c r="I64" s="343"/>
      <c r="J64" s="343"/>
      <c r="K64" s="343"/>
    </row>
    <row r="65" spans="1:11">
      <c r="A65" s="25"/>
      <c r="B65" s="25"/>
      <c r="C65" s="25"/>
      <c r="D65" s="343"/>
      <c r="E65" s="344"/>
      <c r="F65" s="343"/>
      <c r="G65" s="343"/>
      <c r="H65" s="343"/>
      <c r="I65" s="343"/>
      <c r="J65" s="343"/>
      <c r="K65" s="343"/>
    </row>
    <row r="66" spans="1:11">
      <c r="A66" s="25"/>
      <c r="B66" s="25"/>
      <c r="C66" s="25"/>
      <c r="D66" s="343"/>
      <c r="E66" s="344"/>
      <c r="F66" s="343"/>
      <c r="G66" s="343"/>
      <c r="H66" s="343"/>
      <c r="I66" s="343"/>
      <c r="J66" s="343"/>
      <c r="K66" s="343"/>
    </row>
    <row r="67" spans="1:11">
      <c r="A67" s="25"/>
      <c r="B67" s="25"/>
      <c r="C67" s="25"/>
      <c r="D67" s="343"/>
      <c r="E67" s="344"/>
      <c r="F67" s="343"/>
      <c r="G67" s="343"/>
      <c r="H67" s="343"/>
      <c r="I67" s="343"/>
      <c r="J67" s="343"/>
      <c r="K67" s="343"/>
    </row>
  </sheetData>
  <sheetProtection selectLockedCells="1"/>
  <phoneticPr fontId="0" type="noConversion"/>
  <printOptions horizontalCentered="1"/>
  <pageMargins left="0" right="0" top="0" bottom="0" header="0.5" footer="0.5"/>
  <pageSetup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BB118"/>
  <sheetViews>
    <sheetView zoomScale="75" workbookViewId="0">
      <selection activeCell="B6" sqref="B6"/>
    </sheetView>
  </sheetViews>
  <sheetFormatPr defaultColWidth="12.81640625" defaultRowHeight="15.6"/>
  <cols>
    <col min="1" max="1" width="12.81640625" style="2"/>
    <col min="2" max="3" width="12.6328125" style="2" customWidth="1"/>
    <col min="4" max="29" width="14.81640625" style="2" customWidth="1"/>
    <col min="30" max="16384" width="12.81640625" style="2"/>
  </cols>
  <sheetData>
    <row r="1" spans="1:53" s="107" customFormat="1">
      <c r="A1" s="45" t="str">
        <f>"Appendix #4 - New Rating Example 1A - " &amp; EvalDate</f>
        <v>Appendix #4 - New Rating Example 1A - 2016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spans="1:53">
      <c r="A2" s="16" t="str">
        <f>"#" &amp; TEXT(GroupNum,"0000") &amp; " " &amp; GroupName</f>
        <v>#enter here enter Group Name here</v>
      </c>
      <c r="G2" s="16" t="str">
        <f>"#" &amp; CompNum &amp; " " &amp; CompName</f>
        <v>#enter here enter Company Name here</v>
      </c>
    </row>
    <row r="3" spans="1:53">
      <c r="A3" s="16"/>
    </row>
    <row r="4" spans="1:53">
      <c r="A4" s="17" t="s">
        <v>155</v>
      </c>
      <c r="B4" s="2" t="s">
        <v>156</v>
      </c>
    </row>
    <row r="5" spans="1:53">
      <c r="A5" s="17" t="s">
        <v>157</v>
      </c>
      <c r="B5" s="2" t="s">
        <v>158</v>
      </c>
    </row>
    <row r="6" spans="1:53" ht="16.2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53" ht="16.2" thickTop="1">
      <c r="A7" s="3" t="str">
        <f>'Example 5'!A7</f>
        <v>Class Code</v>
      </c>
      <c r="B7" s="345" t="s">
        <v>5</v>
      </c>
      <c r="D7" s="4" t="str">
        <f>'Example 5'!D7</f>
        <v>Class Factor</v>
      </c>
      <c r="E7" s="346" t="s">
        <v>5</v>
      </c>
      <c r="F7" s="105"/>
      <c r="G7" s="4" t="s">
        <v>159</v>
      </c>
      <c r="H7" s="4"/>
      <c r="I7" s="347"/>
      <c r="J7" s="4" t="s">
        <v>160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348"/>
      <c r="AD7" s="348"/>
      <c r="AE7" s="348"/>
      <c r="AF7" s="348"/>
      <c r="AG7" s="348"/>
      <c r="AH7" s="348"/>
      <c r="AI7" s="348"/>
      <c r="AJ7" s="348"/>
      <c r="AK7" s="348"/>
      <c r="AL7" s="348"/>
      <c r="AM7" s="348"/>
      <c r="AN7" s="348"/>
      <c r="AO7" s="348"/>
      <c r="AP7" s="348"/>
      <c r="AQ7" s="348"/>
      <c r="AR7" s="348"/>
      <c r="AS7" s="348"/>
      <c r="AT7" s="348"/>
      <c r="AU7" s="348"/>
      <c r="AV7" s="348"/>
      <c r="AW7" s="348"/>
      <c r="AX7" s="348"/>
      <c r="AY7" s="349"/>
    </row>
    <row r="8" spans="1:53">
      <c r="A8" s="3" t="str">
        <f>'Example 5'!A8</f>
        <v>Tier Number</v>
      </c>
      <c r="B8" s="350" t="s">
        <v>5</v>
      </c>
      <c r="D8" s="4" t="str">
        <f>'Example 5'!D8</f>
        <v>Tier Factor</v>
      </c>
      <c r="E8" s="351" t="s">
        <v>5</v>
      </c>
      <c r="F8" s="106"/>
      <c r="G8" s="352" t="s">
        <v>161</v>
      </c>
      <c r="H8" s="352"/>
      <c r="I8" s="352"/>
      <c r="J8" s="353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53"/>
      <c r="AD8" s="353"/>
      <c r="AE8" s="353"/>
      <c r="AF8" s="353"/>
      <c r="AG8" s="353"/>
      <c r="AH8" s="353"/>
      <c r="AI8" s="353"/>
      <c r="AJ8" s="353"/>
      <c r="AK8" s="353"/>
      <c r="AL8" s="353"/>
      <c r="AM8" s="353"/>
      <c r="AN8" s="353"/>
      <c r="AO8" s="353"/>
      <c r="AP8" s="353"/>
      <c r="AQ8" s="353"/>
      <c r="AR8" s="353"/>
      <c r="AS8" s="353"/>
      <c r="AT8" s="353"/>
      <c r="AU8" s="353"/>
      <c r="AV8" s="353"/>
      <c r="AW8" s="353"/>
      <c r="AX8" s="353"/>
      <c r="AY8" s="354"/>
    </row>
    <row r="9" spans="1:53">
      <c r="A9" s="3" t="str">
        <f>'Example 5'!A9</f>
        <v>Model Year</v>
      </c>
      <c r="B9" s="350" t="s">
        <v>5</v>
      </c>
      <c r="D9" s="4" t="str">
        <f>'Example 5'!D9</f>
        <v>Model Yr Factor</v>
      </c>
      <c r="E9" s="351" t="s">
        <v>5</v>
      </c>
      <c r="F9" s="106"/>
      <c r="G9" s="352"/>
      <c r="H9" s="352"/>
      <c r="I9" s="352"/>
      <c r="J9" s="353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53"/>
      <c r="AD9" s="353"/>
      <c r="AE9" s="353"/>
      <c r="AF9" s="353"/>
      <c r="AG9" s="353"/>
      <c r="AH9" s="353"/>
      <c r="AI9" s="353"/>
      <c r="AJ9" s="353"/>
      <c r="AK9" s="353"/>
      <c r="AL9" s="353"/>
      <c r="AM9" s="353"/>
      <c r="AN9" s="353"/>
      <c r="AO9" s="353"/>
      <c r="AP9" s="353"/>
      <c r="AQ9" s="353"/>
      <c r="AR9" s="353"/>
      <c r="AS9" s="353"/>
      <c r="AT9" s="353"/>
      <c r="AU9" s="353"/>
      <c r="AV9" s="353"/>
      <c r="AW9" s="353"/>
      <c r="AX9" s="353"/>
      <c r="AY9" s="354"/>
    </row>
    <row r="10" spans="1:53">
      <c r="A10" s="3" t="str">
        <f>'Example 5'!A10</f>
        <v>Symbol</v>
      </c>
      <c r="B10" s="350" t="s">
        <v>5</v>
      </c>
      <c r="D10" s="4" t="str">
        <f>'Example 5'!D10</f>
        <v>Symbol Factor</v>
      </c>
      <c r="E10" s="351" t="s">
        <v>5</v>
      </c>
      <c r="F10" s="106"/>
      <c r="G10" s="352"/>
      <c r="H10" s="352"/>
      <c r="I10" s="352"/>
      <c r="J10" s="353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53"/>
      <c r="AD10" s="353"/>
      <c r="AE10" s="353"/>
      <c r="AF10" s="353"/>
      <c r="AG10" s="353"/>
      <c r="AH10" s="353"/>
      <c r="AI10" s="353"/>
      <c r="AJ10" s="353"/>
      <c r="AK10" s="353"/>
      <c r="AL10" s="353"/>
      <c r="AM10" s="353"/>
      <c r="AN10" s="353"/>
      <c r="AO10" s="353"/>
      <c r="AP10" s="353"/>
      <c r="AQ10" s="353"/>
      <c r="AR10" s="353"/>
      <c r="AS10" s="353"/>
      <c r="AT10" s="353"/>
      <c r="AU10" s="353"/>
      <c r="AV10" s="353"/>
      <c r="AW10" s="353"/>
      <c r="AX10" s="353"/>
      <c r="AY10" s="354"/>
      <c r="BA10" s="215"/>
    </row>
    <row r="11" spans="1:53">
      <c r="A11" s="3" t="str">
        <f>'Example 5'!A11</f>
        <v>BI/CSL Limits</v>
      </c>
      <c r="B11" s="355" t="s">
        <v>5</v>
      </c>
      <c r="D11" s="4" t="str">
        <f>'Example 5'!D11</f>
        <v>PIP Limits</v>
      </c>
      <c r="E11" s="356" t="s">
        <v>5</v>
      </c>
      <c r="F11" s="106"/>
      <c r="G11" s="352"/>
      <c r="H11" s="352"/>
      <c r="I11" s="352"/>
      <c r="J11" s="357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5"/>
      <c r="AD11" s="305"/>
      <c r="AE11" s="305"/>
      <c r="AF11" s="305"/>
      <c r="AG11" s="305"/>
      <c r="AH11" s="305"/>
      <c r="AI11" s="305"/>
      <c r="AJ11" s="305"/>
      <c r="AK11" s="305"/>
      <c r="AL11" s="305"/>
      <c r="AM11" s="305"/>
      <c r="AN11" s="305"/>
      <c r="AO11" s="305"/>
      <c r="AP11" s="305"/>
      <c r="AQ11" s="305"/>
      <c r="AR11" s="305"/>
      <c r="AS11" s="305"/>
      <c r="AT11" s="305"/>
      <c r="AU11" s="305"/>
      <c r="AV11" s="305"/>
      <c r="AW11" s="305"/>
      <c r="AX11" s="305"/>
      <c r="AY11" s="308"/>
    </row>
    <row r="12" spans="1:53">
      <c r="A12" s="3" t="str">
        <f>'Example 5'!A12</f>
        <v>PD Limit</v>
      </c>
      <c r="B12" s="358" t="s">
        <v>5</v>
      </c>
      <c r="D12" s="116" t="str">
        <f>'Example 5'!D12</f>
        <v>Comp. Ded.</v>
      </c>
      <c r="E12" s="359" t="s">
        <v>5</v>
      </c>
      <c r="F12" s="8"/>
      <c r="G12" s="352"/>
      <c r="H12" s="352"/>
      <c r="I12" s="352"/>
      <c r="J12" s="357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5"/>
      <c r="AD12" s="305"/>
      <c r="AE12" s="305"/>
      <c r="AF12" s="305"/>
      <c r="AG12" s="305"/>
      <c r="AH12" s="305"/>
      <c r="AI12" s="305"/>
      <c r="AJ12" s="305"/>
      <c r="AK12" s="305"/>
      <c r="AL12" s="305"/>
      <c r="AM12" s="305"/>
      <c r="AN12" s="305"/>
      <c r="AO12" s="305"/>
      <c r="AP12" s="305"/>
      <c r="AQ12" s="305"/>
      <c r="AR12" s="305"/>
      <c r="AS12" s="305"/>
      <c r="AT12" s="305"/>
      <c r="AU12" s="305"/>
      <c r="AV12" s="305"/>
      <c r="AW12" s="305"/>
      <c r="AX12" s="305"/>
      <c r="AY12" s="308"/>
    </row>
    <row r="13" spans="1:53">
      <c r="A13" s="3" t="str">
        <f>'Example 5'!A13</f>
        <v>UM Limits</v>
      </c>
      <c r="B13" s="355" t="s">
        <v>5</v>
      </c>
      <c r="D13" s="116" t="str">
        <f>'Example 5'!D13</f>
        <v>Coll Ded.</v>
      </c>
      <c r="E13" s="359" t="s">
        <v>5</v>
      </c>
      <c r="F13" s="8"/>
      <c r="G13" s="352"/>
      <c r="H13" s="352"/>
      <c r="I13" s="352"/>
      <c r="J13" s="357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5"/>
      <c r="AD13" s="305"/>
      <c r="AE13" s="305"/>
      <c r="AF13" s="305"/>
      <c r="AG13" s="305"/>
      <c r="AH13" s="305"/>
      <c r="AI13" s="305"/>
      <c r="AJ13" s="305"/>
      <c r="AK13" s="305"/>
      <c r="AL13" s="305"/>
      <c r="AM13" s="305"/>
      <c r="AN13" s="305"/>
      <c r="AO13" s="305"/>
      <c r="AP13" s="305"/>
      <c r="AQ13" s="305"/>
      <c r="AR13" s="305"/>
      <c r="AS13" s="305"/>
      <c r="AT13" s="305"/>
      <c r="AU13" s="305"/>
      <c r="AV13" s="305"/>
      <c r="AW13" s="305"/>
      <c r="AX13" s="305"/>
      <c r="AY13" s="308"/>
    </row>
    <row r="14" spans="1:53" ht="16.2" thickBot="1">
      <c r="A14" s="3" t="s">
        <v>162</v>
      </c>
      <c r="B14" s="163" t="str">
        <f>IF(AND(MID($C$18,11,1)="L",MID($C$43,12,1)="L",MID($C$56,11,1)="L",MID($H$18,11,1)="L",MID($H$43,12,1)="L",MID($H$56,11,1)="L"),"Limited",IF(AND(MID($C$18,11,1)="U",MID($C$43,12,1)="U",MID($C$56,11,1)="U",MID($H$18,11,1)="U",MID($H$43,12,1)="U",MID($H$56,11,1)="U"),"Unlimited","Basic"))</f>
        <v>Limited</v>
      </c>
      <c r="D14" s="116" t="s">
        <v>163</v>
      </c>
      <c r="E14" s="360" t="s">
        <v>5</v>
      </c>
      <c r="F14" s="8"/>
      <c r="G14" s="352"/>
      <c r="H14" s="352"/>
      <c r="I14" s="352"/>
      <c r="J14" s="353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6"/>
      <c r="AD14" s="307"/>
      <c r="AE14" s="307"/>
      <c r="AF14" s="307"/>
      <c r="AG14" s="307"/>
      <c r="AH14" s="307"/>
      <c r="AI14" s="307"/>
      <c r="AJ14" s="307"/>
      <c r="AK14" s="307"/>
      <c r="AL14" s="307"/>
      <c r="AM14" s="307"/>
      <c r="AN14" s="307"/>
      <c r="AO14" s="307"/>
      <c r="AP14" s="307"/>
      <c r="AQ14" s="307"/>
      <c r="AR14" s="307"/>
      <c r="AS14" s="307"/>
      <c r="AT14" s="307"/>
      <c r="AU14" s="307"/>
      <c r="AV14" s="307"/>
      <c r="AW14" s="307"/>
      <c r="AX14" s="307"/>
      <c r="AY14" s="309"/>
    </row>
    <row r="15" spans="1:53" ht="16.2" thickTop="1">
      <c r="A15" s="5"/>
      <c r="B15" s="8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170"/>
    </row>
    <row r="16" spans="1:53">
      <c r="A16" s="3" t="s">
        <v>164</v>
      </c>
      <c r="B16" s="8"/>
      <c r="C16" s="9" t="str">
        <f t="shared" ref="C16:AY16" si="0">VLOOKUP(C17,Terr,2,FALSE)</f>
        <v>07001</v>
      </c>
      <c r="D16" s="9" t="str">
        <f t="shared" si="0"/>
        <v>07002</v>
      </c>
      <c r="E16" s="9" t="str">
        <f t="shared" si="0"/>
        <v>07003</v>
      </c>
      <c r="F16" s="9" t="str">
        <f t="shared" si="0"/>
        <v>07960</v>
      </c>
      <c r="G16" s="9" t="str">
        <f t="shared" si="0"/>
        <v>07065</v>
      </c>
      <c r="H16" s="9" t="str">
        <f t="shared" si="0"/>
        <v>07042</v>
      </c>
      <c r="I16" s="9" t="str">
        <f t="shared" si="0"/>
        <v>07650</v>
      </c>
      <c r="J16" s="9" t="str">
        <f t="shared" si="0"/>
        <v>07012</v>
      </c>
      <c r="K16" s="9" t="str">
        <f t="shared" si="0"/>
        <v>08805</v>
      </c>
      <c r="L16" s="9" t="str">
        <f t="shared" si="0"/>
        <v>07310</v>
      </c>
      <c r="M16" s="9" t="str">
        <f t="shared" si="0"/>
        <v>07073</v>
      </c>
      <c r="N16" s="9" t="str">
        <f t="shared" si="0"/>
        <v>07052</v>
      </c>
      <c r="O16" s="9" t="str">
        <f t="shared" si="0"/>
        <v>08807</v>
      </c>
      <c r="P16" s="9" t="str">
        <f t="shared" si="0"/>
        <v>07063</v>
      </c>
      <c r="Q16" s="9" t="str">
        <f t="shared" si="0"/>
        <v>07666</v>
      </c>
      <c r="R16" s="9" t="str">
        <f t="shared" si="0"/>
        <v>08901</v>
      </c>
      <c r="S16" s="9" t="str">
        <f t="shared" si="0"/>
        <v>07645</v>
      </c>
      <c r="T16" s="9" t="str">
        <f t="shared" si="0"/>
        <v>07866</v>
      </c>
      <c r="U16" s="9" t="str">
        <f t="shared" si="0"/>
        <v>07663</v>
      </c>
      <c r="V16" s="9" t="str">
        <f t="shared" si="0"/>
        <v>07840</v>
      </c>
      <c r="W16" s="9" t="str">
        <f t="shared" si="0"/>
        <v>07652</v>
      </c>
      <c r="X16" s="9" t="str">
        <f t="shared" si="0"/>
        <v>07733</v>
      </c>
      <c r="Y16" s="9" t="str">
        <f t="shared" si="0"/>
        <v>07740</v>
      </c>
      <c r="Z16" s="9" t="str">
        <f t="shared" si="0"/>
        <v>08735</v>
      </c>
      <c r="AA16" s="9" t="str">
        <f t="shared" si="0"/>
        <v>08821</v>
      </c>
      <c r="AB16" s="9" t="str">
        <f t="shared" si="0"/>
        <v>08002</v>
      </c>
      <c r="AC16" s="9" t="str">
        <f t="shared" si="0"/>
        <v>08328</v>
      </c>
      <c r="AD16" s="9" t="str">
        <f>VLOOKUP(AD17,Terr,2,FALSE)</f>
        <v>08753</v>
      </c>
      <c r="AE16" s="9" t="str">
        <f t="shared" si="0"/>
        <v>08030</v>
      </c>
      <c r="AF16" s="9" t="str">
        <f t="shared" si="0"/>
        <v>08079</v>
      </c>
      <c r="AG16" s="9" t="str">
        <f t="shared" si="0"/>
        <v>08540</v>
      </c>
      <c r="AH16" s="9" t="str">
        <f t="shared" si="0"/>
        <v>08046</v>
      </c>
      <c r="AI16" s="9" t="str">
        <f t="shared" si="0"/>
        <v>08109</v>
      </c>
      <c r="AJ16" s="9" t="str">
        <f t="shared" si="0"/>
        <v>08360</v>
      </c>
      <c r="AK16" s="9" t="str">
        <f t="shared" si="0"/>
        <v>08204</v>
      </c>
      <c r="AL16" s="9" t="str">
        <f t="shared" si="0"/>
        <v>08611</v>
      </c>
      <c r="AM16" s="9" t="str">
        <f t="shared" si="0"/>
        <v>08610</v>
      </c>
      <c r="AN16" s="9" t="str">
        <f t="shared" si="0"/>
        <v>08701</v>
      </c>
      <c r="AO16" s="9" t="str">
        <f t="shared" si="0"/>
        <v>08361</v>
      </c>
      <c r="AP16" s="9" t="str">
        <f t="shared" si="0"/>
        <v>08861</v>
      </c>
      <c r="AQ16" s="9" t="str">
        <f t="shared" si="0"/>
        <v>08401</v>
      </c>
      <c r="AR16" s="9" t="str">
        <f t="shared" si="0"/>
        <v>08102</v>
      </c>
      <c r="AS16" s="9" t="str">
        <f t="shared" si="0"/>
        <v>07513</v>
      </c>
      <c r="AT16" s="9" t="str">
        <f t="shared" si="0"/>
        <v>07201</v>
      </c>
      <c r="AU16" s="9" t="str">
        <f t="shared" si="0"/>
        <v>07103</v>
      </c>
      <c r="AV16" s="9" t="str">
        <f t="shared" si="0"/>
        <v>07087</v>
      </c>
      <c r="AW16" s="9" t="str">
        <f t="shared" si="0"/>
        <v>07055</v>
      </c>
      <c r="AX16" s="9" t="str">
        <f t="shared" si="0"/>
        <v>07017</v>
      </c>
      <c r="AY16" s="9" t="str">
        <f t="shared" si="0"/>
        <v>07047</v>
      </c>
    </row>
    <row r="17" spans="1:54">
      <c r="A17" s="3" t="str">
        <f>'Example 5'!A17</f>
        <v>TERRITORY:</v>
      </c>
      <c r="B17" s="4"/>
      <c r="C17" s="72">
        <v>101</v>
      </c>
      <c r="D17" s="72">
        <f>C17+1</f>
        <v>102</v>
      </c>
      <c r="E17" s="72">
        <f t="shared" ref="E17:AC17" si="1">D17+1</f>
        <v>103</v>
      </c>
      <c r="F17" s="72">
        <f t="shared" si="1"/>
        <v>104</v>
      </c>
      <c r="G17" s="72">
        <f t="shared" si="1"/>
        <v>105</v>
      </c>
      <c r="H17" s="72">
        <f t="shared" si="1"/>
        <v>106</v>
      </c>
      <c r="I17" s="72">
        <f t="shared" si="1"/>
        <v>107</v>
      </c>
      <c r="J17" s="72">
        <f t="shared" si="1"/>
        <v>108</v>
      </c>
      <c r="K17" s="72">
        <f t="shared" si="1"/>
        <v>109</v>
      </c>
      <c r="L17" s="72">
        <f t="shared" si="1"/>
        <v>110</v>
      </c>
      <c r="M17" s="72">
        <f t="shared" si="1"/>
        <v>111</v>
      </c>
      <c r="N17" s="72">
        <f t="shared" si="1"/>
        <v>112</v>
      </c>
      <c r="O17" s="72">
        <f t="shared" si="1"/>
        <v>113</v>
      </c>
      <c r="P17" s="72">
        <f t="shared" si="1"/>
        <v>114</v>
      </c>
      <c r="Q17" s="72">
        <f t="shared" si="1"/>
        <v>115</v>
      </c>
      <c r="R17" s="72">
        <f t="shared" si="1"/>
        <v>116</v>
      </c>
      <c r="S17" s="72">
        <f t="shared" si="1"/>
        <v>117</v>
      </c>
      <c r="T17" s="72">
        <f t="shared" si="1"/>
        <v>118</v>
      </c>
      <c r="U17" s="72">
        <f t="shared" si="1"/>
        <v>119</v>
      </c>
      <c r="V17" s="72">
        <f t="shared" si="1"/>
        <v>120</v>
      </c>
      <c r="W17" s="72">
        <f t="shared" si="1"/>
        <v>121</v>
      </c>
      <c r="X17" s="72">
        <f t="shared" si="1"/>
        <v>122</v>
      </c>
      <c r="Y17" s="72">
        <f t="shared" si="1"/>
        <v>123</v>
      </c>
      <c r="Z17" s="72">
        <f t="shared" si="1"/>
        <v>124</v>
      </c>
      <c r="AA17" s="72">
        <f t="shared" si="1"/>
        <v>125</v>
      </c>
      <c r="AB17" s="72">
        <f t="shared" si="1"/>
        <v>126</v>
      </c>
      <c r="AC17" s="72">
        <f t="shared" si="1"/>
        <v>127</v>
      </c>
      <c r="AD17" s="169">
        <f t="shared" ref="AD17:AJ17" si="2">AC17+1</f>
        <v>128</v>
      </c>
      <c r="AE17" s="169">
        <f t="shared" si="2"/>
        <v>129</v>
      </c>
      <c r="AF17" s="169">
        <f t="shared" si="2"/>
        <v>130</v>
      </c>
      <c r="AG17" s="169">
        <f t="shared" si="2"/>
        <v>131</v>
      </c>
      <c r="AH17" s="169">
        <f t="shared" si="2"/>
        <v>132</v>
      </c>
      <c r="AI17" s="169">
        <f t="shared" si="2"/>
        <v>133</v>
      </c>
      <c r="AJ17" s="169">
        <f t="shared" si="2"/>
        <v>134</v>
      </c>
      <c r="AK17" s="169">
        <f t="shared" ref="AK17:AP17" si="3">AJ17+1</f>
        <v>135</v>
      </c>
      <c r="AL17" s="169">
        <f t="shared" si="3"/>
        <v>136</v>
      </c>
      <c r="AM17" s="169">
        <f t="shared" si="3"/>
        <v>137</v>
      </c>
      <c r="AN17" s="169">
        <f t="shared" si="3"/>
        <v>138</v>
      </c>
      <c r="AO17" s="169">
        <f t="shared" si="3"/>
        <v>139</v>
      </c>
      <c r="AP17" s="169">
        <f t="shared" si="3"/>
        <v>140</v>
      </c>
      <c r="AQ17" s="169">
        <f>AP17+1</f>
        <v>141</v>
      </c>
      <c r="AR17" s="169">
        <f>AQ17+1</f>
        <v>142</v>
      </c>
      <c r="AS17" s="169">
        <f>AR17+1</f>
        <v>143</v>
      </c>
      <c r="AT17" s="169">
        <f t="shared" ref="AT17:AY17" si="4">AS17+1</f>
        <v>144</v>
      </c>
      <c r="AU17" s="169">
        <f t="shared" si="4"/>
        <v>145</v>
      </c>
      <c r="AV17" s="169">
        <f t="shared" si="4"/>
        <v>146</v>
      </c>
      <c r="AW17" s="169">
        <f t="shared" si="4"/>
        <v>147</v>
      </c>
      <c r="AX17" s="169">
        <f t="shared" si="4"/>
        <v>148</v>
      </c>
      <c r="AY17" s="169">
        <f t="shared" si="4"/>
        <v>149</v>
      </c>
    </row>
    <row r="18" spans="1:54" ht="16.2" thickBot="1">
      <c r="A18" s="13" t="str">
        <f>'Example 5'!A18</f>
        <v/>
      </c>
      <c r="B18" s="4"/>
      <c r="C18" s="73" t="str">
        <f t="shared" ref="C18:AY18" si="5">"BaseRateBIL_" &amp; TEXT(C$17,"00")</f>
        <v>BaseRateBIL_101</v>
      </c>
      <c r="D18" s="73" t="str">
        <f t="shared" si="5"/>
        <v>BaseRateBIL_102</v>
      </c>
      <c r="E18" s="73" t="str">
        <f t="shared" si="5"/>
        <v>BaseRateBIL_103</v>
      </c>
      <c r="F18" s="73" t="str">
        <f t="shared" si="5"/>
        <v>BaseRateBIL_104</v>
      </c>
      <c r="G18" s="73" t="str">
        <f t="shared" si="5"/>
        <v>BaseRateBIL_105</v>
      </c>
      <c r="H18" s="73" t="str">
        <f t="shared" si="5"/>
        <v>BaseRateBIL_106</v>
      </c>
      <c r="I18" s="73" t="str">
        <f t="shared" si="5"/>
        <v>BaseRateBIL_107</v>
      </c>
      <c r="J18" s="73" t="str">
        <f t="shared" si="5"/>
        <v>BaseRateBIL_108</v>
      </c>
      <c r="K18" s="73" t="str">
        <f t="shared" si="5"/>
        <v>BaseRateBIL_109</v>
      </c>
      <c r="L18" s="73" t="str">
        <f t="shared" si="5"/>
        <v>BaseRateBIL_110</v>
      </c>
      <c r="M18" s="73" t="str">
        <f t="shared" si="5"/>
        <v>BaseRateBIL_111</v>
      </c>
      <c r="N18" s="73" t="str">
        <f t="shared" si="5"/>
        <v>BaseRateBIL_112</v>
      </c>
      <c r="O18" s="73" t="str">
        <f t="shared" si="5"/>
        <v>BaseRateBIL_113</v>
      </c>
      <c r="P18" s="73" t="str">
        <f t="shared" si="5"/>
        <v>BaseRateBIL_114</v>
      </c>
      <c r="Q18" s="73" t="str">
        <f t="shared" si="5"/>
        <v>BaseRateBIL_115</v>
      </c>
      <c r="R18" s="73" t="str">
        <f t="shared" si="5"/>
        <v>BaseRateBIL_116</v>
      </c>
      <c r="S18" s="73" t="str">
        <f t="shared" si="5"/>
        <v>BaseRateBIL_117</v>
      </c>
      <c r="T18" s="73" t="str">
        <f t="shared" si="5"/>
        <v>BaseRateBIL_118</v>
      </c>
      <c r="U18" s="73" t="str">
        <f t="shared" si="5"/>
        <v>BaseRateBIL_119</v>
      </c>
      <c r="V18" s="73" t="str">
        <f t="shared" si="5"/>
        <v>BaseRateBIL_120</v>
      </c>
      <c r="W18" s="73" t="str">
        <f t="shared" si="5"/>
        <v>BaseRateBIL_121</v>
      </c>
      <c r="X18" s="73" t="str">
        <f t="shared" si="5"/>
        <v>BaseRateBIL_122</v>
      </c>
      <c r="Y18" s="73" t="str">
        <f t="shared" si="5"/>
        <v>BaseRateBIL_123</v>
      </c>
      <c r="Z18" s="73" t="str">
        <f t="shared" si="5"/>
        <v>BaseRateBIL_124</v>
      </c>
      <c r="AA18" s="73" t="str">
        <f t="shared" si="5"/>
        <v>BaseRateBIL_125</v>
      </c>
      <c r="AB18" s="73" t="str">
        <f t="shared" si="5"/>
        <v>BaseRateBIL_126</v>
      </c>
      <c r="AC18" s="167" t="str">
        <f t="shared" si="5"/>
        <v>BaseRateBIL_127</v>
      </c>
      <c r="AD18" s="167" t="str">
        <f t="shared" si="5"/>
        <v>BaseRateBIL_128</v>
      </c>
      <c r="AE18" s="167" t="str">
        <f t="shared" si="5"/>
        <v>BaseRateBIL_129</v>
      </c>
      <c r="AF18" s="167" t="str">
        <f t="shared" si="5"/>
        <v>BaseRateBIL_130</v>
      </c>
      <c r="AG18" s="167" t="str">
        <f t="shared" si="5"/>
        <v>BaseRateBIL_131</v>
      </c>
      <c r="AH18" s="167" t="str">
        <f t="shared" si="5"/>
        <v>BaseRateBIL_132</v>
      </c>
      <c r="AI18" s="167" t="str">
        <f t="shared" si="5"/>
        <v>BaseRateBIL_133</v>
      </c>
      <c r="AJ18" s="167" t="str">
        <f t="shared" si="5"/>
        <v>BaseRateBIL_134</v>
      </c>
      <c r="AK18" s="167" t="str">
        <f t="shared" si="5"/>
        <v>BaseRateBIL_135</v>
      </c>
      <c r="AL18" s="167" t="str">
        <f t="shared" si="5"/>
        <v>BaseRateBIL_136</v>
      </c>
      <c r="AM18" s="167" t="str">
        <f t="shared" si="5"/>
        <v>BaseRateBIL_137</v>
      </c>
      <c r="AN18" s="167" t="str">
        <f t="shared" si="5"/>
        <v>BaseRateBIL_138</v>
      </c>
      <c r="AO18" s="167" t="str">
        <f t="shared" si="5"/>
        <v>BaseRateBIL_139</v>
      </c>
      <c r="AP18" s="167" t="str">
        <f t="shared" si="5"/>
        <v>BaseRateBIL_140</v>
      </c>
      <c r="AQ18" s="167" t="str">
        <f t="shared" si="5"/>
        <v>BaseRateBIL_141</v>
      </c>
      <c r="AR18" s="167" t="str">
        <f t="shared" si="5"/>
        <v>BaseRateBIL_142</v>
      </c>
      <c r="AS18" s="167" t="str">
        <f t="shared" si="5"/>
        <v>BaseRateBIL_143</v>
      </c>
      <c r="AT18" s="167" t="str">
        <f t="shared" si="5"/>
        <v>BaseRateBIL_144</v>
      </c>
      <c r="AU18" s="167" t="str">
        <f t="shared" si="5"/>
        <v>BaseRateBIL_145</v>
      </c>
      <c r="AV18" s="167" t="str">
        <f t="shared" si="5"/>
        <v>BaseRateBIL_146</v>
      </c>
      <c r="AW18" s="167" t="str">
        <f t="shared" si="5"/>
        <v>BaseRateBIL_147</v>
      </c>
      <c r="AX18" s="167" t="str">
        <f t="shared" si="5"/>
        <v>BaseRateBIL_148</v>
      </c>
      <c r="AY18" s="167" t="str">
        <f t="shared" si="5"/>
        <v>BaseRateBIL_149</v>
      </c>
      <c r="BA18" s="170"/>
      <c r="BB18" s="170"/>
    </row>
    <row r="19" spans="1:54" ht="16.2" thickTop="1">
      <c r="A19" s="21" t="str">
        <f>IF(PremiumLimit="Combined Single Limit","CSL Ltd. Base Rate","Bodily Injury Ltd. Base Rate")</f>
        <v>Bodily Injury Ltd. Base Rate</v>
      </c>
      <c r="B19" s="4"/>
      <c r="C19" s="124" t="str">
        <f>BaseRateBIL_01</f>
        <v xml:space="preserve">enter   </v>
      </c>
      <c r="D19" s="124" t="str">
        <f>BaseRateBIL_02</f>
        <v xml:space="preserve">enter   </v>
      </c>
      <c r="E19" s="124" t="str">
        <f>BaseRateBIL_03</f>
        <v xml:space="preserve">enter   </v>
      </c>
      <c r="F19" s="124" t="str">
        <f>BaseRateBIL_04</f>
        <v xml:space="preserve">enter   </v>
      </c>
      <c r="G19" s="124" t="str">
        <f>BaseRateBIL_05</f>
        <v xml:space="preserve">enter   </v>
      </c>
      <c r="H19" s="124" t="str">
        <f>BaseRateBIL_06</f>
        <v xml:space="preserve">enter   </v>
      </c>
      <c r="I19" s="124" t="str">
        <f>BaseRateBIL_07</f>
        <v xml:space="preserve">enter   </v>
      </c>
      <c r="J19" s="168" t="str">
        <f>BaseRateBIL_08</f>
        <v xml:space="preserve">enter   </v>
      </c>
      <c r="K19" s="253" t="str">
        <f>BaseRateBIL_10</f>
        <v xml:space="preserve">enter   </v>
      </c>
      <c r="L19" s="254" t="str">
        <f>BaseRateBIL_11</f>
        <v xml:space="preserve">enter   </v>
      </c>
      <c r="M19" s="250" t="str">
        <f>BaseRateBIL_12</f>
        <v xml:space="preserve">enter   </v>
      </c>
      <c r="N19" s="234" t="str">
        <f>BaseRateBIL_13</f>
        <v xml:space="preserve">enter   </v>
      </c>
      <c r="O19" s="234" t="str">
        <f>BaseRateBIL_14</f>
        <v xml:space="preserve">enter   </v>
      </c>
      <c r="P19" s="234" t="str">
        <f>BaseRateBIL_15</f>
        <v xml:space="preserve">enter   </v>
      </c>
      <c r="Q19" s="234" t="str">
        <f>BaseRateBIL_16</f>
        <v xml:space="preserve">enter   </v>
      </c>
      <c r="R19" s="234" t="str">
        <f>BaseRateBIL_17</f>
        <v xml:space="preserve">enter   </v>
      </c>
      <c r="S19" s="234" t="str">
        <f>BaseRateBIL_19</f>
        <v xml:space="preserve">enter   </v>
      </c>
      <c r="T19" s="234" t="str">
        <f>BaseRateBIL_22</f>
        <v xml:space="preserve">enter   </v>
      </c>
      <c r="U19" s="234" t="str">
        <f>BaseRateBIL_23</f>
        <v xml:space="preserve">enter   </v>
      </c>
      <c r="V19" s="234" t="str">
        <f>BaseRateBIL_24</f>
        <v xml:space="preserve">enter   </v>
      </c>
      <c r="W19" s="234" t="str">
        <f>BaseRateBIL_25</f>
        <v xml:space="preserve">enter   </v>
      </c>
      <c r="X19" s="234" t="str">
        <f>BaseRateBIL_26</f>
        <v xml:space="preserve">enter   </v>
      </c>
      <c r="Y19" s="234" t="str">
        <f>BaseRateBIL_27</f>
        <v xml:space="preserve">enter   </v>
      </c>
      <c r="Z19" s="234" t="str">
        <f>BaseRateBIL_31</f>
        <v xml:space="preserve">enter   </v>
      </c>
      <c r="AA19" s="234" t="str">
        <f>BaseRateBIL_38</f>
        <v xml:space="preserve">enter   </v>
      </c>
      <c r="AB19" s="235" t="str">
        <f>BaseRateBIL_39</f>
        <v xml:space="preserve">enter   </v>
      </c>
      <c r="AC19" s="236" t="str">
        <f>BaseRateBIL_40</f>
        <v xml:space="preserve">enter   </v>
      </c>
      <c r="AD19" s="237" t="str">
        <f>Start!C63</f>
        <v xml:space="preserve">enter   </v>
      </c>
      <c r="AE19" s="188" t="str">
        <f>Start!C64</f>
        <v xml:space="preserve">enter   </v>
      </c>
      <c r="AF19" s="172" t="str">
        <f>Start!C65</f>
        <v xml:space="preserve">enter   </v>
      </c>
      <c r="AG19" s="172" t="str">
        <f>Start!C66</f>
        <v xml:space="preserve">enter   </v>
      </c>
      <c r="AH19" s="172" t="str">
        <f>Start!C67</f>
        <v xml:space="preserve">enter   </v>
      </c>
      <c r="AI19" s="172" t="str">
        <f>Start!C68</f>
        <v xml:space="preserve">enter   </v>
      </c>
      <c r="AJ19" s="172" t="str">
        <f>Start!C69</f>
        <v xml:space="preserve">enter   </v>
      </c>
      <c r="AK19" s="172" t="str">
        <f>Start!C70</f>
        <v xml:space="preserve">enter   </v>
      </c>
      <c r="AL19" s="172" t="str">
        <f>Start!C71</f>
        <v xml:space="preserve">enter   </v>
      </c>
      <c r="AM19" s="172" t="str">
        <f>Start!C72</f>
        <v xml:space="preserve">enter   </v>
      </c>
      <c r="AN19" s="172" t="str">
        <f>Start!C73</f>
        <v xml:space="preserve">enter   </v>
      </c>
      <c r="AO19" s="172" t="str">
        <f>Start!C74</f>
        <v xml:space="preserve">enter   </v>
      </c>
      <c r="AP19" s="172" t="str">
        <f>Start!C75</f>
        <v xml:space="preserve">enter   </v>
      </c>
      <c r="AQ19" s="172" t="str">
        <f>Start!C76</f>
        <v xml:space="preserve">enter   </v>
      </c>
      <c r="AR19" s="172" t="str">
        <f>Start!C77</f>
        <v xml:space="preserve">enter   </v>
      </c>
      <c r="AS19" s="172" t="str">
        <f>Start!C78</f>
        <v xml:space="preserve">enter   </v>
      </c>
      <c r="AT19" s="172" t="str">
        <f>Start!C79</f>
        <v xml:space="preserve">enter   </v>
      </c>
      <c r="AU19" s="172" t="str">
        <f>Start!C80</f>
        <v xml:space="preserve">enter   </v>
      </c>
      <c r="AV19" s="172" t="str">
        <f>Start!C81</f>
        <v xml:space="preserve">enter   </v>
      </c>
      <c r="AW19" s="172" t="str">
        <f>Start!C82</f>
        <v xml:space="preserve">enter   </v>
      </c>
      <c r="AX19" s="172" t="str">
        <f>Start!C83</f>
        <v xml:space="preserve">enter   </v>
      </c>
      <c r="AY19" s="191" t="str">
        <f>Start!C84</f>
        <v xml:space="preserve">enter   </v>
      </c>
    </row>
    <row r="20" spans="1:54">
      <c r="A20" s="3" t="s">
        <v>165</v>
      </c>
      <c r="B20" s="4"/>
      <c r="C20" s="301" t="s">
        <v>166</v>
      </c>
      <c r="D20" s="119" t="str">
        <f t="shared" ref="D20:AC20" si="6">C20</f>
        <v>-----</v>
      </c>
      <c r="E20" s="119" t="str">
        <f t="shared" si="6"/>
        <v>-----</v>
      </c>
      <c r="F20" s="119" t="str">
        <f t="shared" si="6"/>
        <v>-----</v>
      </c>
      <c r="G20" s="119" t="str">
        <f t="shared" si="6"/>
        <v>-----</v>
      </c>
      <c r="H20" s="119" t="str">
        <f t="shared" si="6"/>
        <v>-----</v>
      </c>
      <c r="I20" s="119" t="str">
        <f t="shared" si="6"/>
        <v>-----</v>
      </c>
      <c r="J20" s="171" t="str">
        <f t="shared" si="6"/>
        <v>-----</v>
      </c>
      <c r="K20" s="255" t="str">
        <f t="shared" si="6"/>
        <v>-----</v>
      </c>
      <c r="L20" s="256" t="str">
        <f t="shared" si="6"/>
        <v>-----</v>
      </c>
      <c r="M20" s="251" t="str">
        <f t="shared" si="6"/>
        <v>-----</v>
      </c>
      <c r="N20" s="119" t="str">
        <f t="shared" si="6"/>
        <v>-----</v>
      </c>
      <c r="O20" s="119" t="str">
        <f t="shared" si="6"/>
        <v>-----</v>
      </c>
      <c r="P20" s="119" t="str">
        <f t="shared" si="6"/>
        <v>-----</v>
      </c>
      <c r="Q20" s="119" t="str">
        <f t="shared" si="6"/>
        <v>-----</v>
      </c>
      <c r="R20" s="119" t="str">
        <f t="shared" si="6"/>
        <v>-----</v>
      </c>
      <c r="S20" s="119" t="str">
        <f t="shared" si="6"/>
        <v>-----</v>
      </c>
      <c r="T20" s="119" t="str">
        <f t="shared" si="6"/>
        <v>-----</v>
      </c>
      <c r="U20" s="119" t="str">
        <f t="shared" si="6"/>
        <v>-----</v>
      </c>
      <c r="V20" s="119" t="str">
        <f t="shared" si="6"/>
        <v>-----</v>
      </c>
      <c r="W20" s="119" t="str">
        <f t="shared" si="6"/>
        <v>-----</v>
      </c>
      <c r="X20" s="119" t="str">
        <f t="shared" si="6"/>
        <v>-----</v>
      </c>
      <c r="Y20" s="119" t="str">
        <f t="shared" si="6"/>
        <v>-----</v>
      </c>
      <c r="Z20" s="119" t="str">
        <f t="shared" si="6"/>
        <v>-----</v>
      </c>
      <c r="AA20" s="119" t="str">
        <f t="shared" si="6"/>
        <v>-----</v>
      </c>
      <c r="AB20" s="171" t="str">
        <f t="shared" si="6"/>
        <v>-----</v>
      </c>
      <c r="AC20" s="173" t="str">
        <f t="shared" si="6"/>
        <v>-----</v>
      </c>
      <c r="AD20" s="239" t="str">
        <f t="shared" ref="AD20:AJ20" si="7">AC20</f>
        <v>-----</v>
      </c>
      <c r="AE20" s="186" t="str">
        <f t="shared" si="7"/>
        <v>-----</v>
      </c>
      <c r="AF20" s="186" t="str">
        <f t="shared" si="7"/>
        <v>-----</v>
      </c>
      <c r="AG20" s="186" t="str">
        <f t="shared" si="7"/>
        <v>-----</v>
      </c>
      <c r="AH20" s="186" t="str">
        <f t="shared" si="7"/>
        <v>-----</v>
      </c>
      <c r="AI20" s="186" t="str">
        <f t="shared" si="7"/>
        <v>-----</v>
      </c>
      <c r="AJ20" s="186" t="str">
        <f t="shared" si="7"/>
        <v>-----</v>
      </c>
      <c r="AK20" s="186" t="str">
        <f t="shared" ref="AK20:AY20" si="8">AJ20</f>
        <v>-----</v>
      </c>
      <c r="AL20" s="186" t="str">
        <f t="shared" si="8"/>
        <v>-----</v>
      </c>
      <c r="AM20" s="186" t="str">
        <f t="shared" si="8"/>
        <v>-----</v>
      </c>
      <c r="AN20" s="186" t="str">
        <f t="shared" si="8"/>
        <v>-----</v>
      </c>
      <c r="AO20" s="186" t="str">
        <f t="shared" si="8"/>
        <v>-----</v>
      </c>
      <c r="AP20" s="186" t="str">
        <f t="shared" si="8"/>
        <v>-----</v>
      </c>
      <c r="AQ20" s="186" t="str">
        <f t="shared" si="8"/>
        <v>-----</v>
      </c>
      <c r="AR20" s="186" t="str">
        <f t="shared" si="8"/>
        <v>-----</v>
      </c>
      <c r="AS20" s="186" t="str">
        <f t="shared" si="8"/>
        <v>-----</v>
      </c>
      <c r="AT20" s="186" t="str">
        <f t="shared" si="8"/>
        <v>-----</v>
      </c>
      <c r="AU20" s="186" t="str">
        <f t="shared" si="8"/>
        <v>-----</v>
      </c>
      <c r="AV20" s="186" t="str">
        <f t="shared" si="8"/>
        <v>-----</v>
      </c>
      <c r="AW20" s="186" t="str">
        <f t="shared" si="8"/>
        <v>-----</v>
      </c>
      <c r="AX20" s="186" t="str">
        <f t="shared" si="8"/>
        <v>-----</v>
      </c>
      <c r="AY20" s="187" t="str">
        <f t="shared" si="8"/>
        <v>-----</v>
      </c>
    </row>
    <row r="21" spans="1:54">
      <c r="A21" s="3" t="s">
        <v>167</v>
      </c>
      <c r="B21" s="4"/>
      <c r="C21" s="301" t="s">
        <v>166</v>
      </c>
      <c r="D21" s="119" t="str">
        <f t="shared" ref="D21:AC21" si="9">C21</f>
        <v>-----</v>
      </c>
      <c r="E21" s="119" t="str">
        <f t="shared" si="9"/>
        <v>-----</v>
      </c>
      <c r="F21" s="119" t="str">
        <f t="shared" si="9"/>
        <v>-----</v>
      </c>
      <c r="G21" s="119" t="str">
        <f t="shared" si="9"/>
        <v>-----</v>
      </c>
      <c r="H21" s="119" t="str">
        <f t="shared" si="9"/>
        <v>-----</v>
      </c>
      <c r="I21" s="119" t="str">
        <f t="shared" si="9"/>
        <v>-----</v>
      </c>
      <c r="J21" s="171" t="str">
        <f t="shared" si="9"/>
        <v>-----</v>
      </c>
      <c r="K21" s="255" t="str">
        <f t="shared" si="9"/>
        <v>-----</v>
      </c>
      <c r="L21" s="256" t="str">
        <f t="shared" si="9"/>
        <v>-----</v>
      </c>
      <c r="M21" s="251" t="str">
        <f t="shared" si="9"/>
        <v>-----</v>
      </c>
      <c r="N21" s="119" t="str">
        <f t="shared" si="9"/>
        <v>-----</v>
      </c>
      <c r="O21" s="119" t="str">
        <f t="shared" si="9"/>
        <v>-----</v>
      </c>
      <c r="P21" s="119" t="str">
        <f t="shared" si="9"/>
        <v>-----</v>
      </c>
      <c r="Q21" s="119" t="str">
        <f t="shared" si="9"/>
        <v>-----</v>
      </c>
      <c r="R21" s="119" t="str">
        <f t="shared" si="9"/>
        <v>-----</v>
      </c>
      <c r="S21" s="119" t="str">
        <f t="shared" si="9"/>
        <v>-----</v>
      </c>
      <c r="T21" s="119" t="str">
        <f t="shared" si="9"/>
        <v>-----</v>
      </c>
      <c r="U21" s="119" t="str">
        <f t="shared" si="9"/>
        <v>-----</v>
      </c>
      <c r="V21" s="119" t="str">
        <f t="shared" si="9"/>
        <v>-----</v>
      </c>
      <c r="W21" s="119" t="str">
        <f t="shared" si="9"/>
        <v>-----</v>
      </c>
      <c r="X21" s="119" t="str">
        <f t="shared" si="9"/>
        <v>-----</v>
      </c>
      <c r="Y21" s="119" t="str">
        <f t="shared" si="9"/>
        <v>-----</v>
      </c>
      <c r="Z21" s="119" t="str">
        <f t="shared" si="9"/>
        <v>-----</v>
      </c>
      <c r="AA21" s="119" t="str">
        <f t="shared" si="9"/>
        <v>-----</v>
      </c>
      <c r="AB21" s="171" t="str">
        <f t="shared" si="9"/>
        <v>-----</v>
      </c>
      <c r="AC21" s="186" t="str">
        <f t="shared" si="9"/>
        <v>-----</v>
      </c>
      <c r="AD21" s="240" t="str">
        <f t="shared" ref="AD21:AJ21" si="10">AC21</f>
        <v>-----</v>
      </c>
      <c r="AE21" s="173" t="str">
        <f t="shared" si="10"/>
        <v>-----</v>
      </c>
      <c r="AF21" s="173" t="str">
        <f t="shared" si="10"/>
        <v>-----</v>
      </c>
      <c r="AG21" s="173" t="str">
        <f t="shared" si="10"/>
        <v>-----</v>
      </c>
      <c r="AH21" s="173" t="str">
        <f t="shared" si="10"/>
        <v>-----</v>
      </c>
      <c r="AI21" s="173" t="str">
        <f t="shared" si="10"/>
        <v>-----</v>
      </c>
      <c r="AJ21" s="173" t="str">
        <f t="shared" si="10"/>
        <v>-----</v>
      </c>
      <c r="AK21" s="173" t="str">
        <f t="shared" ref="AK21:AY21" si="11">AJ21</f>
        <v>-----</v>
      </c>
      <c r="AL21" s="173" t="str">
        <f t="shared" si="11"/>
        <v>-----</v>
      </c>
      <c r="AM21" s="173" t="str">
        <f t="shared" si="11"/>
        <v>-----</v>
      </c>
      <c r="AN21" s="173" t="str">
        <f t="shared" si="11"/>
        <v>-----</v>
      </c>
      <c r="AO21" s="173" t="str">
        <f t="shared" si="11"/>
        <v>-----</v>
      </c>
      <c r="AP21" s="173" t="str">
        <f t="shared" si="11"/>
        <v>-----</v>
      </c>
      <c r="AQ21" s="173" t="str">
        <f t="shared" si="11"/>
        <v>-----</v>
      </c>
      <c r="AR21" s="173" t="str">
        <f t="shared" si="11"/>
        <v>-----</v>
      </c>
      <c r="AS21" s="173" t="str">
        <f t="shared" si="11"/>
        <v>-----</v>
      </c>
      <c r="AT21" s="173" t="str">
        <f t="shared" si="11"/>
        <v>-----</v>
      </c>
      <c r="AU21" s="173" t="str">
        <f t="shared" si="11"/>
        <v>-----</v>
      </c>
      <c r="AV21" s="173" t="str">
        <f t="shared" si="11"/>
        <v>-----</v>
      </c>
      <c r="AW21" s="173" t="str">
        <f t="shared" si="11"/>
        <v>-----</v>
      </c>
      <c r="AX21" s="173" t="str">
        <f t="shared" si="11"/>
        <v>-----</v>
      </c>
      <c r="AY21" s="192" t="str">
        <f t="shared" si="11"/>
        <v>-----</v>
      </c>
    </row>
    <row r="22" spans="1:54">
      <c r="A22" s="3" t="s">
        <v>168</v>
      </c>
      <c r="B22" s="4"/>
      <c r="C22" s="301" t="s">
        <v>166</v>
      </c>
      <c r="D22" s="119" t="str">
        <f t="shared" ref="D22:AC22" si="12">C22</f>
        <v>-----</v>
      </c>
      <c r="E22" s="119" t="str">
        <f t="shared" si="12"/>
        <v>-----</v>
      </c>
      <c r="F22" s="119" t="str">
        <f t="shared" si="12"/>
        <v>-----</v>
      </c>
      <c r="G22" s="119" t="str">
        <f t="shared" si="12"/>
        <v>-----</v>
      </c>
      <c r="H22" s="119" t="str">
        <f t="shared" si="12"/>
        <v>-----</v>
      </c>
      <c r="I22" s="119" t="str">
        <f t="shared" si="12"/>
        <v>-----</v>
      </c>
      <c r="J22" s="171" t="str">
        <f t="shared" si="12"/>
        <v>-----</v>
      </c>
      <c r="K22" s="255" t="str">
        <f t="shared" si="12"/>
        <v>-----</v>
      </c>
      <c r="L22" s="256" t="str">
        <f t="shared" si="12"/>
        <v>-----</v>
      </c>
      <c r="M22" s="251" t="str">
        <f t="shared" si="12"/>
        <v>-----</v>
      </c>
      <c r="N22" s="119" t="str">
        <f t="shared" si="12"/>
        <v>-----</v>
      </c>
      <c r="O22" s="119" t="str">
        <f t="shared" si="12"/>
        <v>-----</v>
      </c>
      <c r="P22" s="119" t="str">
        <f t="shared" si="12"/>
        <v>-----</v>
      </c>
      <c r="Q22" s="119" t="str">
        <f t="shared" si="12"/>
        <v>-----</v>
      </c>
      <c r="R22" s="119" t="str">
        <f t="shared" si="12"/>
        <v>-----</v>
      </c>
      <c r="S22" s="119" t="str">
        <f t="shared" si="12"/>
        <v>-----</v>
      </c>
      <c r="T22" s="119" t="str">
        <f t="shared" si="12"/>
        <v>-----</v>
      </c>
      <c r="U22" s="119" t="str">
        <f t="shared" si="12"/>
        <v>-----</v>
      </c>
      <c r="V22" s="119" t="str">
        <f t="shared" si="12"/>
        <v>-----</v>
      </c>
      <c r="W22" s="119" t="str">
        <f t="shared" si="12"/>
        <v>-----</v>
      </c>
      <c r="X22" s="119" t="str">
        <f t="shared" si="12"/>
        <v>-----</v>
      </c>
      <c r="Y22" s="119" t="str">
        <f t="shared" si="12"/>
        <v>-----</v>
      </c>
      <c r="Z22" s="119" t="str">
        <f t="shared" si="12"/>
        <v>-----</v>
      </c>
      <c r="AA22" s="119" t="str">
        <f t="shared" si="12"/>
        <v>-----</v>
      </c>
      <c r="AB22" s="171" t="str">
        <f t="shared" si="12"/>
        <v>-----</v>
      </c>
      <c r="AC22" s="173" t="str">
        <f t="shared" si="12"/>
        <v>-----</v>
      </c>
      <c r="AD22" s="239" t="str">
        <f t="shared" ref="AD22:AJ22" si="13">AC22</f>
        <v>-----</v>
      </c>
      <c r="AE22" s="186" t="str">
        <f t="shared" si="13"/>
        <v>-----</v>
      </c>
      <c r="AF22" s="186" t="str">
        <f t="shared" si="13"/>
        <v>-----</v>
      </c>
      <c r="AG22" s="186" t="str">
        <f t="shared" si="13"/>
        <v>-----</v>
      </c>
      <c r="AH22" s="186" t="str">
        <f t="shared" si="13"/>
        <v>-----</v>
      </c>
      <c r="AI22" s="186" t="str">
        <f t="shared" si="13"/>
        <v>-----</v>
      </c>
      <c r="AJ22" s="186" t="str">
        <f t="shared" si="13"/>
        <v>-----</v>
      </c>
      <c r="AK22" s="186" t="str">
        <f t="shared" ref="AK22:AY22" si="14">AJ22</f>
        <v>-----</v>
      </c>
      <c r="AL22" s="186" t="str">
        <f t="shared" si="14"/>
        <v>-----</v>
      </c>
      <c r="AM22" s="186" t="str">
        <f t="shared" si="14"/>
        <v>-----</v>
      </c>
      <c r="AN22" s="186" t="str">
        <f t="shared" si="14"/>
        <v>-----</v>
      </c>
      <c r="AO22" s="186" t="str">
        <f t="shared" si="14"/>
        <v>-----</v>
      </c>
      <c r="AP22" s="186" t="str">
        <f t="shared" si="14"/>
        <v>-----</v>
      </c>
      <c r="AQ22" s="186" t="str">
        <f t="shared" si="14"/>
        <v>-----</v>
      </c>
      <c r="AR22" s="186" t="str">
        <f t="shared" si="14"/>
        <v>-----</v>
      </c>
      <c r="AS22" s="186" t="str">
        <f t="shared" si="14"/>
        <v>-----</v>
      </c>
      <c r="AT22" s="186" t="str">
        <f t="shared" si="14"/>
        <v>-----</v>
      </c>
      <c r="AU22" s="186" t="str">
        <f t="shared" si="14"/>
        <v>-----</v>
      </c>
      <c r="AV22" s="186" t="str">
        <f t="shared" si="14"/>
        <v>-----</v>
      </c>
      <c r="AW22" s="186" t="str">
        <f t="shared" si="14"/>
        <v>-----</v>
      </c>
      <c r="AX22" s="186" t="str">
        <f t="shared" si="14"/>
        <v>-----</v>
      </c>
      <c r="AY22" s="187" t="str">
        <f t="shared" si="14"/>
        <v>-----</v>
      </c>
    </row>
    <row r="23" spans="1:54">
      <c r="A23" s="3" t="s">
        <v>169</v>
      </c>
      <c r="B23" s="4"/>
      <c r="C23" s="301" t="s">
        <v>166</v>
      </c>
      <c r="D23" s="119" t="str">
        <f t="shared" ref="D23:AC23" si="15">C23</f>
        <v>-----</v>
      </c>
      <c r="E23" s="119" t="str">
        <f t="shared" si="15"/>
        <v>-----</v>
      </c>
      <c r="F23" s="119" t="str">
        <f t="shared" si="15"/>
        <v>-----</v>
      </c>
      <c r="G23" s="119" t="str">
        <f t="shared" si="15"/>
        <v>-----</v>
      </c>
      <c r="H23" s="119" t="str">
        <f t="shared" si="15"/>
        <v>-----</v>
      </c>
      <c r="I23" s="119" t="str">
        <f t="shared" si="15"/>
        <v>-----</v>
      </c>
      <c r="J23" s="171" t="str">
        <f t="shared" si="15"/>
        <v>-----</v>
      </c>
      <c r="K23" s="255" t="str">
        <f t="shared" si="15"/>
        <v>-----</v>
      </c>
      <c r="L23" s="256" t="str">
        <f t="shared" si="15"/>
        <v>-----</v>
      </c>
      <c r="M23" s="251" t="str">
        <f t="shared" si="15"/>
        <v>-----</v>
      </c>
      <c r="N23" s="119" t="str">
        <f t="shared" si="15"/>
        <v>-----</v>
      </c>
      <c r="O23" s="119" t="str">
        <f t="shared" si="15"/>
        <v>-----</v>
      </c>
      <c r="P23" s="119" t="str">
        <f t="shared" si="15"/>
        <v>-----</v>
      </c>
      <c r="Q23" s="119" t="str">
        <f t="shared" si="15"/>
        <v>-----</v>
      </c>
      <c r="R23" s="119" t="str">
        <f t="shared" si="15"/>
        <v>-----</v>
      </c>
      <c r="S23" s="119" t="str">
        <f t="shared" si="15"/>
        <v>-----</v>
      </c>
      <c r="T23" s="119" t="str">
        <f t="shared" si="15"/>
        <v>-----</v>
      </c>
      <c r="U23" s="119" t="str">
        <f t="shared" si="15"/>
        <v>-----</v>
      </c>
      <c r="V23" s="119" t="str">
        <f t="shared" si="15"/>
        <v>-----</v>
      </c>
      <c r="W23" s="119" t="str">
        <f t="shared" si="15"/>
        <v>-----</v>
      </c>
      <c r="X23" s="119" t="str">
        <f t="shared" si="15"/>
        <v>-----</v>
      </c>
      <c r="Y23" s="119" t="str">
        <f t="shared" si="15"/>
        <v>-----</v>
      </c>
      <c r="Z23" s="119" t="str">
        <f t="shared" si="15"/>
        <v>-----</v>
      </c>
      <c r="AA23" s="119" t="str">
        <f t="shared" si="15"/>
        <v>-----</v>
      </c>
      <c r="AB23" s="171" t="str">
        <f t="shared" si="15"/>
        <v>-----</v>
      </c>
      <c r="AC23" s="186" t="str">
        <f t="shared" si="15"/>
        <v>-----</v>
      </c>
      <c r="AD23" s="240" t="str">
        <f t="shared" ref="AD23:AJ23" si="16">AC23</f>
        <v>-----</v>
      </c>
      <c r="AE23" s="173" t="str">
        <f t="shared" si="16"/>
        <v>-----</v>
      </c>
      <c r="AF23" s="173" t="str">
        <f t="shared" si="16"/>
        <v>-----</v>
      </c>
      <c r="AG23" s="173" t="str">
        <f t="shared" si="16"/>
        <v>-----</v>
      </c>
      <c r="AH23" s="173" t="str">
        <f t="shared" si="16"/>
        <v>-----</v>
      </c>
      <c r="AI23" s="173" t="str">
        <f t="shared" si="16"/>
        <v>-----</v>
      </c>
      <c r="AJ23" s="173" t="str">
        <f t="shared" si="16"/>
        <v>-----</v>
      </c>
      <c r="AK23" s="173" t="str">
        <f t="shared" ref="AK23:AY23" si="17">AJ23</f>
        <v>-----</v>
      </c>
      <c r="AL23" s="173" t="str">
        <f t="shared" si="17"/>
        <v>-----</v>
      </c>
      <c r="AM23" s="173" t="str">
        <f t="shared" si="17"/>
        <v>-----</v>
      </c>
      <c r="AN23" s="173" t="str">
        <f t="shared" si="17"/>
        <v>-----</v>
      </c>
      <c r="AO23" s="173" t="str">
        <f t="shared" si="17"/>
        <v>-----</v>
      </c>
      <c r="AP23" s="173" t="str">
        <f t="shared" si="17"/>
        <v>-----</v>
      </c>
      <c r="AQ23" s="173" t="str">
        <f t="shared" si="17"/>
        <v>-----</v>
      </c>
      <c r="AR23" s="173" t="str">
        <f t="shared" si="17"/>
        <v>-----</v>
      </c>
      <c r="AS23" s="173" t="str">
        <f t="shared" si="17"/>
        <v>-----</v>
      </c>
      <c r="AT23" s="173" t="str">
        <f t="shared" si="17"/>
        <v>-----</v>
      </c>
      <c r="AU23" s="173" t="str">
        <f t="shared" si="17"/>
        <v>-----</v>
      </c>
      <c r="AV23" s="173" t="str">
        <f t="shared" si="17"/>
        <v>-----</v>
      </c>
      <c r="AW23" s="173" t="str">
        <f t="shared" si="17"/>
        <v>-----</v>
      </c>
      <c r="AX23" s="173" t="str">
        <f t="shared" si="17"/>
        <v>-----</v>
      </c>
      <c r="AY23" s="192" t="str">
        <f t="shared" si="17"/>
        <v>-----</v>
      </c>
    </row>
    <row r="24" spans="1:54">
      <c r="A24" s="3" t="s">
        <v>169</v>
      </c>
      <c r="B24" s="4"/>
      <c r="C24" s="301" t="s">
        <v>166</v>
      </c>
      <c r="D24" s="119" t="str">
        <f t="shared" ref="D24:AC24" si="18">C24</f>
        <v>-----</v>
      </c>
      <c r="E24" s="119" t="str">
        <f t="shared" si="18"/>
        <v>-----</v>
      </c>
      <c r="F24" s="119" t="str">
        <f t="shared" si="18"/>
        <v>-----</v>
      </c>
      <c r="G24" s="119" t="str">
        <f t="shared" si="18"/>
        <v>-----</v>
      </c>
      <c r="H24" s="119" t="str">
        <f t="shared" si="18"/>
        <v>-----</v>
      </c>
      <c r="I24" s="119" t="str">
        <f t="shared" si="18"/>
        <v>-----</v>
      </c>
      <c r="J24" s="171" t="str">
        <f t="shared" si="18"/>
        <v>-----</v>
      </c>
      <c r="K24" s="255" t="str">
        <f t="shared" si="18"/>
        <v>-----</v>
      </c>
      <c r="L24" s="256" t="str">
        <f t="shared" si="18"/>
        <v>-----</v>
      </c>
      <c r="M24" s="251" t="str">
        <f t="shared" si="18"/>
        <v>-----</v>
      </c>
      <c r="N24" s="119" t="str">
        <f t="shared" si="18"/>
        <v>-----</v>
      </c>
      <c r="O24" s="119" t="str">
        <f t="shared" si="18"/>
        <v>-----</v>
      </c>
      <c r="P24" s="119" t="str">
        <f t="shared" si="18"/>
        <v>-----</v>
      </c>
      <c r="Q24" s="119" t="str">
        <f t="shared" si="18"/>
        <v>-----</v>
      </c>
      <c r="R24" s="119" t="str">
        <f t="shared" si="18"/>
        <v>-----</v>
      </c>
      <c r="S24" s="119" t="str">
        <f t="shared" si="18"/>
        <v>-----</v>
      </c>
      <c r="T24" s="119" t="str">
        <f t="shared" si="18"/>
        <v>-----</v>
      </c>
      <c r="U24" s="119" t="str">
        <f t="shared" si="18"/>
        <v>-----</v>
      </c>
      <c r="V24" s="119" t="str">
        <f t="shared" si="18"/>
        <v>-----</v>
      </c>
      <c r="W24" s="119" t="str">
        <f t="shared" si="18"/>
        <v>-----</v>
      </c>
      <c r="X24" s="119" t="str">
        <f t="shared" si="18"/>
        <v>-----</v>
      </c>
      <c r="Y24" s="119" t="str">
        <f t="shared" si="18"/>
        <v>-----</v>
      </c>
      <c r="Z24" s="119" t="str">
        <f t="shared" si="18"/>
        <v>-----</v>
      </c>
      <c r="AA24" s="119" t="str">
        <f t="shared" si="18"/>
        <v>-----</v>
      </c>
      <c r="AB24" s="171" t="str">
        <f t="shared" si="18"/>
        <v>-----</v>
      </c>
      <c r="AC24" s="186" t="str">
        <f t="shared" si="18"/>
        <v>-----</v>
      </c>
      <c r="AD24" s="239" t="str">
        <f t="shared" ref="AD24:AJ24" si="19">AC24</f>
        <v>-----</v>
      </c>
      <c r="AE24" s="186" t="str">
        <f t="shared" si="19"/>
        <v>-----</v>
      </c>
      <c r="AF24" s="186" t="str">
        <f t="shared" si="19"/>
        <v>-----</v>
      </c>
      <c r="AG24" s="186" t="str">
        <f t="shared" si="19"/>
        <v>-----</v>
      </c>
      <c r="AH24" s="186" t="str">
        <f t="shared" si="19"/>
        <v>-----</v>
      </c>
      <c r="AI24" s="186" t="str">
        <f t="shared" si="19"/>
        <v>-----</v>
      </c>
      <c r="AJ24" s="186" t="str">
        <f t="shared" si="19"/>
        <v>-----</v>
      </c>
      <c r="AK24" s="186" t="str">
        <f t="shared" ref="AK24:AY24" si="20">AJ24</f>
        <v>-----</v>
      </c>
      <c r="AL24" s="186" t="str">
        <f t="shared" si="20"/>
        <v>-----</v>
      </c>
      <c r="AM24" s="186" t="str">
        <f t="shared" si="20"/>
        <v>-----</v>
      </c>
      <c r="AN24" s="186" t="str">
        <f t="shared" si="20"/>
        <v>-----</v>
      </c>
      <c r="AO24" s="186" t="str">
        <f t="shared" si="20"/>
        <v>-----</v>
      </c>
      <c r="AP24" s="186" t="str">
        <f t="shared" si="20"/>
        <v>-----</v>
      </c>
      <c r="AQ24" s="186" t="str">
        <f t="shared" si="20"/>
        <v>-----</v>
      </c>
      <c r="AR24" s="186" t="str">
        <f t="shared" si="20"/>
        <v>-----</v>
      </c>
      <c r="AS24" s="186" t="str">
        <f t="shared" si="20"/>
        <v>-----</v>
      </c>
      <c r="AT24" s="186" t="str">
        <f t="shared" si="20"/>
        <v>-----</v>
      </c>
      <c r="AU24" s="186" t="str">
        <f t="shared" si="20"/>
        <v>-----</v>
      </c>
      <c r="AV24" s="186" t="str">
        <f t="shared" si="20"/>
        <v>-----</v>
      </c>
      <c r="AW24" s="186" t="str">
        <f t="shared" si="20"/>
        <v>-----</v>
      </c>
      <c r="AX24" s="186" t="str">
        <f t="shared" si="20"/>
        <v>-----</v>
      </c>
      <c r="AY24" s="187" t="str">
        <f t="shared" si="20"/>
        <v>-----</v>
      </c>
    </row>
    <row r="25" spans="1:54">
      <c r="A25" s="3" t="s">
        <v>170</v>
      </c>
      <c r="B25" s="4"/>
      <c r="C25" s="301" t="s">
        <v>166</v>
      </c>
      <c r="D25" s="119" t="str">
        <f t="shared" ref="D25:AC25" si="21">C25</f>
        <v>-----</v>
      </c>
      <c r="E25" s="119" t="str">
        <f t="shared" si="21"/>
        <v>-----</v>
      </c>
      <c r="F25" s="119" t="str">
        <f t="shared" si="21"/>
        <v>-----</v>
      </c>
      <c r="G25" s="119" t="str">
        <f t="shared" si="21"/>
        <v>-----</v>
      </c>
      <c r="H25" s="119" t="str">
        <f t="shared" si="21"/>
        <v>-----</v>
      </c>
      <c r="I25" s="119" t="str">
        <f t="shared" si="21"/>
        <v>-----</v>
      </c>
      <c r="J25" s="171" t="str">
        <f t="shared" si="21"/>
        <v>-----</v>
      </c>
      <c r="K25" s="255" t="str">
        <f t="shared" si="21"/>
        <v>-----</v>
      </c>
      <c r="L25" s="256" t="str">
        <f t="shared" si="21"/>
        <v>-----</v>
      </c>
      <c r="M25" s="251" t="str">
        <f t="shared" si="21"/>
        <v>-----</v>
      </c>
      <c r="N25" s="119" t="str">
        <f t="shared" si="21"/>
        <v>-----</v>
      </c>
      <c r="O25" s="119" t="str">
        <f t="shared" si="21"/>
        <v>-----</v>
      </c>
      <c r="P25" s="119" t="str">
        <f t="shared" si="21"/>
        <v>-----</v>
      </c>
      <c r="Q25" s="119" t="str">
        <f t="shared" si="21"/>
        <v>-----</v>
      </c>
      <c r="R25" s="119" t="str">
        <f t="shared" si="21"/>
        <v>-----</v>
      </c>
      <c r="S25" s="119" t="str">
        <f t="shared" si="21"/>
        <v>-----</v>
      </c>
      <c r="T25" s="119" t="str">
        <f t="shared" si="21"/>
        <v>-----</v>
      </c>
      <c r="U25" s="119" t="str">
        <f t="shared" si="21"/>
        <v>-----</v>
      </c>
      <c r="V25" s="119" t="str">
        <f t="shared" si="21"/>
        <v>-----</v>
      </c>
      <c r="W25" s="119" t="str">
        <f t="shared" si="21"/>
        <v>-----</v>
      </c>
      <c r="X25" s="119" t="str">
        <f t="shared" si="21"/>
        <v>-----</v>
      </c>
      <c r="Y25" s="119" t="str">
        <f t="shared" si="21"/>
        <v>-----</v>
      </c>
      <c r="Z25" s="119" t="str">
        <f t="shared" si="21"/>
        <v>-----</v>
      </c>
      <c r="AA25" s="119" t="str">
        <f t="shared" si="21"/>
        <v>-----</v>
      </c>
      <c r="AB25" s="171" t="str">
        <f t="shared" si="21"/>
        <v>-----</v>
      </c>
      <c r="AC25" s="173" t="str">
        <f t="shared" si="21"/>
        <v>-----</v>
      </c>
      <c r="AD25" s="240" t="str">
        <f t="shared" ref="AD25:AJ25" si="22">AC25</f>
        <v>-----</v>
      </c>
      <c r="AE25" s="173" t="str">
        <f t="shared" si="22"/>
        <v>-----</v>
      </c>
      <c r="AF25" s="173" t="str">
        <f t="shared" si="22"/>
        <v>-----</v>
      </c>
      <c r="AG25" s="173" t="str">
        <f t="shared" si="22"/>
        <v>-----</v>
      </c>
      <c r="AH25" s="173" t="str">
        <f t="shared" si="22"/>
        <v>-----</v>
      </c>
      <c r="AI25" s="173" t="str">
        <f t="shared" si="22"/>
        <v>-----</v>
      </c>
      <c r="AJ25" s="173" t="str">
        <f t="shared" si="22"/>
        <v>-----</v>
      </c>
      <c r="AK25" s="173" t="str">
        <f t="shared" ref="AK25:AY25" si="23">AJ25</f>
        <v>-----</v>
      </c>
      <c r="AL25" s="173" t="str">
        <f t="shared" si="23"/>
        <v>-----</v>
      </c>
      <c r="AM25" s="173" t="str">
        <f t="shared" si="23"/>
        <v>-----</v>
      </c>
      <c r="AN25" s="173" t="str">
        <f t="shared" si="23"/>
        <v>-----</v>
      </c>
      <c r="AO25" s="173" t="str">
        <f t="shared" si="23"/>
        <v>-----</v>
      </c>
      <c r="AP25" s="173" t="str">
        <f t="shared" si="23"/>
        <v>-----</v>
      </c>
      <c r="AQ25" s="173" t="str">
        <f t="shared" si="23"/>
        <v>-----</v>
      </c>
      <c r="AR25" s="173" t="str">
        <f t="shared" si="23"/>
        <v>-----</v>
      </c>
      <c r="AS25" s="173" t="str">
        <f t="shared" si="23"/>
        <v>-----</v>
      </c>
      <c r="AT25" s="173" t="str">
        <f t="shared" si="23"/>
        <v>-----</v>
      </c>
      <c r="AU25" s="173" t="str">
        <f t="shared" si="23"/>
        <v>-----</v>
      </c>
      <c r="AV25" s="173" t="str">
        <f t="shared" si="23"/>
        <v>-----</v>
      </c>
      <c r="AW25" s="173" t="str">
        <f t="shared" si="23"/>
        <v>-----</v>
      </c>
      <c r="AX25" s="173" t="str">
        <f t="shared" si="23"/>
        <v>-----</v>
      </c>
      <c r="AY25" s="192" t="str">
        <f t="shared" si="23"/>
        <v>-----</v>
      </c>
    </row>
    <row r="26" spans="1:54">
      <c r="A26" s="3" t="s">
        <v>170</v>
      </c>
      <c r="B26" s="4"/>
      <c r="C26" s="301" t="s">
        <v>166</v>
      </c>
      <c r="D26" s="119" t="str">
        <f t="shared" ref="D26:AC26" si="24">C26</f>
        <v>-----</v>
      </c>
      <c r="E26" s="119" t="str">
        <f t="shared" si="24"/>
        <v>-----</v>
      </c>
      <c r="F26" s="119" t="str">
        <f t="shared" si="24"/>
        <v>-----</v>
      </c>
      <c r="G26" s="119" t="str">
        <f t="shared" si="24"/>
        <v>-----</v>
      </c>
      <c r="H26" s="119" t="str">
        <f t="shared" si="24"/>
        <v>-----</v>
      </c>
      <c r="I26" s="119" t="str">
        <f t="shared" si="24"/>
        <v>-----</v>
      </c>
      <c r="J26" s="171" t="str">
        <f t="shared" si="24"/>
        <v>-----</v>
      </c>
      <c r="K26" s="255" t="str">
        <f t="shared" si="24"/>
        <v>-----</v>
      </c>
      <c r="L26" s="256" t="str">
        <f t="shared" si="24"/>
        <v>-----</v>
      </c>
      <c r="M26" s="251" t="str">
        <f t="shared" si="24"/>
        <v>-----</v>
      </c>
      <c r="N26" s="119" t="str">
        <f t="shared" si="24"/>
        <v>-----</v>
      </c>
      <c r="O26" s="119" t="str">
        <f t="shared" si="24"/>
        <v>-----</v>
      </c>
      <c r="P26" s="119" t="str">
        <f t="shared" si="24"/>
        <v>-----</v>
      </c>
      <c r="Q26" s="119" t="str">
        <f t="shared" si="24"/>
        <v>-----</v>
      </c>
      <c r="R26" s="119" t="str">
        <f t="shared" si="24"/>
        <v>-----</v>
      </c>
      <c r="S26" s="119" t="str">
        <f t="shared" si="24"/>
        <v>-----</v>
      </c>
      <c r="T26" s="119" t="str">
        <f t="shared" si="24"/>
        <v>-----</v>
      </c>
      <c r="U26" s="119" t="str">
        <f t="shared" si="24"/>
        <v>-----</v>
      </c>
      <c r="V26" s="119" t="str">
        <f t="shared" si="24"/>
        <v>-----</v>
      </c>
      <c r="W26" s="119" t="str">
        <f t="shared" si="24"/>
        <v>-----</v>
      </c>
      <c r="X26" s="119" t="str">
        <f t="shared" si="24"/>
        <v>-----</v>
      </c>
      <c r="Y26" s="119" t="str">
        <f t="shared" si="24"/>
        <v>-----</v>
      </c>
      <c r="Z26" s="119" t="str">
        <f t="shared" si="24"/>
        <v>-----</v>
      </c>
      <c r="AA26" s="119" t="str">
        <f t="shared" si="24"/>
        <v>-----</v>
      </c>
      <c r="AB26" s="171" t="str">
        <f t="shared" si="24"/>
        <v>-----</v>
      </c>
      <c r="AC26" s="186" t="str">
        <f t="shared" si="24"/>
        <v>-----</v>
      </c>
      <c r="AD26" s="239" t="str">
        <f t="shared" ref="AD26:AJ26" si="25">AC26</f>
        <v>-----</v>
      </c>
      <c r="AE26" s="186" t="str">
        <f t="shared" si="25"/>
        <v>-----</v>
      </c>
      <c r="AF26" s="186" t="str">
        <f t="shared" si="25"/>
        <v>-----</v>
      </c>
      <c r="AG26" s="186" t="str">
        <f t="shared" si="25"/>
        <v>-----</v>
      </c>
      <c r="AH26" s="186" t="str">
        <f t="shared" si="25"/>
        <v>-----</v>
      </c>
      <c r="AI26" s="186" t="str">
        <f t="shared" si="25"/>
        <v>-----</v>
      </c>
      <c r="AJ26" s="186" t="str">
        <f t="shared" si="25"/>
        <v>-----</v>
      </c>
      <c r="AK26" s="186" t="str">
        <f t="shared" ref="AK26:AY26" si="26">AJ26</f>
        <v>-----</v>
      </c>
      <c r="AL26" s="186" t="str">
        <f t="shared" si="26"/>
        <v>-----</v>
      </c>
      <c r="AM26" s="186" t="str">
        <f t="shared" si="26"/>
        <v>-----</v>
      </c>
      <c r="AN26" s="186" t="str">
        <f t="shared" si="26"/>
        <v>-----</v>
      </c>
      <c r="AO26" s="186" t="str">
        <f t="shared" si="26"/>
        <v>-----</v>
      </c>
      <c r="AP26" s="186" t="str">
        <f t="shared" si="26"/>
        <v>-----</v>
      </c>
      <c r="AQ26" s="186" t="str">
        <f t="shared" si="26"/>
        <v>-----</v>
      </c>
      <c r="AR26" s="186" t="str">
        <f t="shared" si="26"/>
        <v>-----</v>
      </c>
      <c r="AS26" s="186" t="str">
        <f t="shared" si="26"/>
        <v>-----</v>
      </c>
      <c r="AT26" s="186" t="str">
        <f t="shared" si="26"/>
        <v>-----</v>
      </c>
      <c r="AU26" s="186" t="str">
        <f t="shared" si="26"/>
        <v>-----</v>
      </c>
      <c r="AV26" s="186" t="str">
        <f t="shared" si="26"/>
        <v>-----</v>
      </c>
      <c r="AW26" s="186" t="str">
        <f t="shared" si="26"/>
        <v>-----</v>
      </c>
      <c r="AX26" s="186" t="str">
        <f t="shared" si="26"/>
        <v>-----</v>
      </c>
      <c r="AY26" s="187" t="str">
        <f t="shared" si="26"/>
        <v>-----</v>
      </c>
    </row>
    <row r="27" spans="1:54">
      <c r="A27" s="3" t="s">
        <v>170</v>
      </c>
      <c r="B27" s="4"/>
      <c r="C27" s="301" t="s">
        <v>166</v>
      </c>
      <c r="D27" s="119" t="str">
        <f t="shared" ref="D27:AC27" si="27">C27</f>
        <v>-----</v>
      </c>
      <c r="E27" s="119" t="str">
        <f t="shared" si="27"/>
        <v>-----</v>
      </c>
      <c r="F27" s="119" t="str">
        <f t="shared" si="27"/>
        <v>-----</v>
      </c>
      <c r="G27" s="119" t="str">
        <f t="shared" si="27"/>
        <v>-----</v>
      </c>
      <c r="H27" s="119" t="str">
        <f t="shared" si="27"/>
        <v>-----</v>
      </c>
      <c r="I27" s="119" t="str">
        <f t="shared" si="27"/>
        <v>-----</v>
      </c>
      <c r="J27" s="171" t="str">
        <f t="shared" si="27"/>
        <v>-----</v>
      </c>
      <c r="K27" s="255" t="str">
        <f t="shared" si="27"/>
        <v>-----</v>
      </c>
      <c r="L27" s="256" t="str">
        <f t="shared" si="27"/>
        <v>-----</v>
      </c>
      <c r="M27" s="251" t="str">
        <f t="shared" si="27"/>
        <v>-----</v>
      </c>
      <c r="N27" s="119" t="str">
        <f t="shared" si="27"/>
        <v>-----</v>
      </c>
      <c r="O27" s="119" t="str">
        <f t="shared" si="27"/>
        <v>-----</v>
      </c>
      <c r="P27" s="119" t="str">
        <f t="shared" si="27"/>
        <v>-----</v>
      </c>
      <c r="Q27" s="119" t="str">
        <f t="shared" si="27"/>
        <v>-----</v>
      </c>
      <c r="R27" s="119" t="str">
        <f t="shared" si="27"/>
        <v>-----</v>
      </c>
      <c r="S27" s="119" t="str">
        <f t="shared" si="27"/>
        <v>-----</v>
      </c>
      <c r="T27" s="119" t="str">
        <f t="shared" si="27"/>
        <v>-----</v>
      </c>
      <c r="U27" s="119" t="str">
        <f t="shared" si="27"/>
        <v>-----</v>
      </c>
      <c r="V27" s="119" t="str">
        <f t="shared" si="27"/>
        <v>-----</v>
      </c>
      <c r="W27" s="119" t="str">
        <f t="shared" si="27"/>
        <v>-----</v>
      </c>
      <c r="X27" s="119" t="str">
        <f t="shared" si="27"/>
        <v>-----</v>
      </c>
      <c r="Y27" s="119" t="str">
        <f t="shared" si="27"/>
        <v>-----</v>
      </c>
      <c r="Z27" s="119" t="str">
        <f t="shared" si="27"/>
        <v>-----</v>
      </c>
      <c r="AA27" s="119" t="str">
        <f t="shared" si="27"/>
        <v>-----</v>
      </c>
      <c r="AB27" s="171" t="str">
        <f t="shared" si="27"/>
        <v>-----</v>
      </c>
      <c r="AC27" s="173" t="str">
        <f t="shared" si="27"/>
        <v>-----</v>
      </c>
      <c r="AD27" s="240" t="str">
        <f t="shared" ref="AD27:AJ27" si="28">AC27</f>
        <v>-----</v>
      </c>
      <c r="AE27" s="173" t="str">
        <f t="shared" si="28"/>
        <v>-----</v>
      </c>
      <c r="AF27" s="173" t="str">
        <f t="shared" si="28"/>
        <v>-----</v>
      </c>
      <c r="AG27" s="173" t="str">
        <f t="shared" si="28"/>
        <v>-----</v>
      </c>
      <c r="AH27" s="173" t="str">
        <f t="shared" si="28"/>
        <v>-----</v>
      </c>
      <c r="AI27" s="173" t="str">
        <f t="shared" si="28"/>
        <v>-----</v>
      </c>
      <c r="AJ27" s="173" t="str">
        <f t="shared" si="28"/>
        <v>-----</v>
      </c>
      <c r="AK27" s="173" t="str">
        <f t="shared" ref="AK27:AY27" si="29">AJ27</f>
        <v>-----</v>
      </c>
      <c r="AL27" s="173" t="str">
        <f t="shared" si="29"/>
        <v>-----</v>
      </c>
      <c r="AM27" s="173" t="str">
        <f t="shared" si="29"/>
        <v>-----</v>
      </c>
      <c r="AN27" s="173" t="str">
        <f t="shared" si="29"/>
        <v>-----</v>
      </c>
      <c r="AO27" s="173" t="str">
        <f t="shared" si="29"/>
        <v>-----</v>
      </c>
      <c r="AP27" s="173" t="str">
        <f t="shared" si="29"/>
        <v>-----</v>
      </c>
      <c r="AQ27" s="173" t="str">
        <f t="shared" si="29"/>
        <v>-----</v>
      </c>
      <c r="AR27" s="173" t="str">
        <f t="shared" si="29"/>
        <v>-----</v>
      </c>
      <c r="AS27" s="173" t="str">
        <f t="shared" si="29"/>
        <v>-----</v>
      </c>
      <c r="AT27" s="173" t="str">
        <f t="shared" si="29"/>
        <v>-----</v>
      </c>
      <c r="AU27" s="173" t="str">
        <f t="shared" si="29"/>
        <v>-----</v>
      </c>
      <c r="AV27" s="173" t="str">
        <f t="shared" si="29"/>
        <v>-----</v>
      </c>
      <c r="AW27" s="173" t="str">
        <f t="shared" si="29"/>
        <v>-----</v>
      </c>
      <c r="AX27" s="173" t="str">
        <f t="shared" si="29"/>
        <v>-----</v>
      </c>
      <c r="AY27" s="192" t="str">
        <f t="shared" si="29"/>
        <v>-----</v>
      </c>
    </row>
    <row r="28" spans="1:54">
      <c r="A28" s="3" t="s">
        <v>170</v>
      </c>
      <c r="B28" s="4"/>
      <c r="C28" s="301" t="s">
        <v>166</v>
      </c>
      <c r="D28" s="119" t="str">
        <f t="shared" ref="D28:AC28" si="30">C28</f>
        <v>-----</v>
      </c>
      <c r="E28" s="119" t="str">
        <f t="shared" si="30"/>
        <v>-----</v>
      </c>
      <c r="F28" s="119" t="str">
        <f t="shared" si="30"/>
        <v>-----</v>
      </c>
      <c r="G28" s="119" t="str">
        <f t="shared" si="30"/>
        <v>-----</v>
      </c>
      <c r="H28" s="119" t="str">
        <f t="shared" si="30"/>
        <v>-----</v>
      </c>
      <c r="I28" s="119" t="str">
        <f t="shared" si="30"/>
        <v>-----</v>
      </c>
      <c r="J28" s="171" t="str">
        <f t="shared" si="30"/>
        <v>-----</v>
      </c>
      <c r="K28" s="255" t="str">
        <f t="shared" si="30"/>
        <v>-----</v>
      </c>
      <c r="L28" s="256" t="str">
        <f t="shared" si="30"/>
        <v>-----</v>
      </c>
      <c r="M28" s="251" t="str">
        <f t="shared" si="30"/>
        <v>-----</v>
      </c>
      <c r="N28" s="119" t="str">
        <f t="shared" si="30"/>
        <v>-----</v>
      </c>
      <c r="O28" s="119" t="str">
        <f t="shared" si="30"/>
        <v>-----</v>
      </c>
      <c r="P28" s="119" t="str">
        <f t="shared" si="30"/>
        <v>-----</v>
      </c>
      <c r="Q28" s="119" t="str">
        <f t="shared" si="30"/>
        <v>-----</v>
      </c>
      <c r="R28" s="119" t="str">
        <f t="shared" si="30"/>
        <v>-----</v>
      </c>
      <c r="S28" s="119" t="str">
        <f t="shared" si="30"/>
        <v>-----</v>
      </c>
      <c r="T28" s="119" t="str">
        <f t="shared" si="30"/>
        <v>-----</v>
      </c>
      <c r="U28" s="119" t="str">
        <f t="shared" si="30"/>
        <v>-----</v>
      </c>
      <c r="V28" s="119" t="str">
        <f t="shared" si="30"/>
        <v>-----</v>
      </c>
      <c r="W28" s="119" t="str">
        <f t="shared" si="30"/>
        <v>-----</v>
      </c>
      <c r="X28" s="119" t="str">
        <f t="shared" si="30"/>
        <v>-----</v>
      </c>
      <c r="Y28" s="195" t="str">
        <f t="shared" si="30"/>
        <v>-----</v>
      </c>
      <c r="Z28" s="195" t="str">
        <f t="shared" si="30"/>
        <v>-----</v>
      </c>
      <c r="AA28" s="195" t="str">
        <f t="shared" si="30"/>
        <v>-----</v>
      </c>
      <c r="AB28" s="196" t="str">
        <f t="shared" si="30"/>
        <v>-----</v>
      </c>
      <c r="AC28" s="189" t="str">
        <f t="shared" si="30"/>
        <v>-----</v>
      </c>
      <c r="AD28" s="241" t="str">
        <f t="shared" ref="AD28:AJ28" si="31">AC28</f>
        <v>-----</v>
      </c>
      <c r="AE28" s="189" t="str">
        <f t="shared" si="31"/>
        <v>-----</v>
      </c>
      <c r="AF28" s="189" t="str">
        <f t="shared" si="31"/>
        <v>-----</v>
      </c>
      <c r="AG28" s="189" t="str">
        <f t="shared" si="31"/>
        <v>-----</v>
      </c>
      <c r="AH28" s="189" t="str">
        <f t="shared" si="31"/>
        <v>-----</v>
      </c>
      <c r="AI28" s="189" t="str">
        <f t="shared" si="31"/>
        <v>-----</v>
      </c>
      <c r="AJ28" s="189" t="str">
        <f t="shared" si="31"/>
        <v>-----</v>
      </c>
      <c r="AK28" s="189" t="str">
        <f t="shared" ref="AK28:AY28" si="32">AJ28</f>
        <v>-----</v>
      </c>
      <c r="AL28" s="189" t="str">
        <f t="shared" si="32"/>
        <v>-----</v>
      </c>
      <c r="AM28" s="189" t="str">
        <f t="shared" si="32"/>
        <v>-----</v>
      </c>
      <c r="AN28" s="189" t="str">
        <f t="shared" si="32"/>
        <v>-----</v>
      </c>
      <c r="AO28" s="189" t="str">
        <f t="shared" si="32"/>
        <v>-----</v>
      </c>
      <c r="AP28" s="189" t="str">
        <f t="shared" si="32"/>
        <v>-----</v>
      </c>
      <c r="AQ28" s="189" t="str">
        <f t="shared" si="32"/>
        <v>-----</v>
      </c>
      <c r="AR28" s="189" t="str">
        <f t="shared" si="32"/>
        <v>-----</v>
      </c>
      <c r="AS28" s="189" t="str">
        <f t="shared" si="32"/>
        <v>-----</v>
      </c>
      <c r="AT28" s="189" t="str">
        <f t="shared" si="32"/>
        <v>-----</v>
      </c>
      <c r="AU28" s="189" t="str">
        <f t="shared" si="32"/>
        <v>-----</v>
      </c>
      <c r="AV28" s="189" t="str">
        <f t="shared" si="32"/>
        <v>-----</v>
      </c>
      <c r="AW28" s="189" t="str">
        <f t="shared" si="32"/>
        <v>-----</v>
      </c>
      <c r="AX28" s="189" t="str">
        <f t="shared" si="32"/>
        <v>-----</v>
      </c>
      <c r="AY28" s="193" t="str">
        <f t="shared" si="32"/>
        <v>-----</v>
      </c>
    </row>
    <row r="29" spans="1:54">
      <c r="A29" s="3" t="s">
        <v>171</v>
      </c>
      <c r="B29" s="4"/>
      <c r="C29" s="119" t="str">
        <f t="shared" ref="C29:AY29" si="33">ExpFeeBI</f>
        <v xml:space="preserve">enter </v>
      </c>
      <c r="D29" s="119" t="str">
        <f t="shared" si="33"/>
        <v xml:space="preserve">enter </v>
      </c>
      <c r="E29" s="119" t="str">
        <f t="shared" si="33"/>
        <v xml:space="preserve">enter </v>
      </c>
      <c r="F29" s="119" t="str">
        <f t="shared" si="33"/>
        <v xml:space="preserve">enter </v>
      </c>
      <c r="G29" s="119" t="str">
        <f t="shared" si="33"/>
        <v xml:space="preserve">enter </v>
      </c>
      <c r="H29" s="119" t="str">
        <f t="shared" si="33"/>
        <v xml:space="preserve">enter </v>
      </c>
      <c r="I29" s="119" t="str">
        <f t="shared" si="33"/>
        <v xml:space="preserve">enter </v>
      </c>
      <c r="J29" s="171" t="str">
        <f t="shared" si="33"/>
        <v xml:space="preserve">enter </v>
      </c>
      <c r="K29" s="255" t="str">
        <f t="shared" si="33"/>
        <v xml:space="preserve">enter </v>
      </c>
      <c r="L29" s="256" t="str">
        <f t="shared" si="33"/>
        <v xml:space="preserve">enter </v>
      </c>
      <c r="M29" s="251" t="str">
        <f t="shared" si="33"/>
        <v xml:space="preserve">enter </v>
      </c>
      <c r="N29" s="119" t="str">
        <f t="shared" si="33"/>
        <v xml:space="preserve">enter </v>
      </c>
      <c r="O29" s="119" t="str">
        <f t="shared" si="33"/>
        <v xml:space="preserve">enter </v>
      </c>
      <c r="P29" s="119" t="str">
        <f t="shared" si="33"/>
        <v xml:space="preserve">enter </v>
      </c>
      <c r="Q29" s="119" t="str">
        <f t="shared" si="33"/>
        <v xml:space="preserve">enter </v>
      </c>
      <c r="R29" s="119" t="str">
        <f t="shared" si="33"/>
        <v xml:space="preserve">enter </v>
      </c>
      <c r="S29" s="119" t="str">
        <f t="shared" si="33"/>
        <v xml:space="preserve">enter </v>
      </c>
      <c r="T29" s="119" t="str">
        <f t="shared" si="33"/>
        <v xml:space="preserve">enter </v>
      </c>
      <c r="U29" s="119" t="str">
        <f t="shared" si="33"/>
        <v xml:space="preserve">enter </v>
      </c>
      <c r="V29" s="119" t="str">
        <f t="shared" si="33"/>
        <v xml:space="preserve">enter </v>
      </c>
      <c r="W29" s="119" t="str">
        <f t="shared" si="33"/>
        <v xml:space="preserve">enter </v>
      </c>
      <c r="X29" s="119" t="str">
        <f t="shared" si="33"/>
        <v xml:space="preserve">enter </v>
      </c>
      <c r="Y29" s="199" t="str">
        <f t="shared" si="33"/>
        <v xml:space="preserve">enter </v>
      </c>
      <c r="Z29" s="199" t="str">
        <f t="shared" si="33"/>
        <v xml:space="preserve">enter </v>
      </c>
      <c r="AA29" s="199" t="str">
        <f t="shared" si="33"/>
        <v xml:space="preserve">enter </v>
      </c>
      <c r="AB29" s="200" t="str">
        <f t="shared" si="33"/>
        <v xml:space="preserve">enter </v>
      </c>
      <c r="AC29" s="186" t="str">
        <f t="shared" si="33"/>
        <v xml:space="preserve">enter </v>
      </c>
      <c r="AD29" s="239" t="str">
        <f t="shared" si="33"/>
        <v xml:space="preserve">enter </v>
      </c>
      <c r="AE29" s="186" t="str">
        <f t="shared" si="33"/>
        <v xml:space="preserve">enter </v>
      </c>
      <c r="AF29" s="186" t="str">
        <f t="shared" si="33"/>
        <v xml:space="preserve">enter </v>
      </c>
      <c r="AG29" s="186" t="str">
        <f t="shared" si="33"/>
        <v xml:space="preserve">enter </v>
      </c>
      <c r="AH29" s="186" t="str">
        <f t="shared" si="33"/>
        <v xml:space="preserve">enter </v>
      </c>
      <c r="AI29" s="186" t="str">
        <f t="shared" si="33"/>
        <v xml:space="preserve">enter </v>
      </c>
      <c r="AJ29" s="186" t="str">
        <f t="shared" si="33"/>
        <v xml:space="preserve">enter </v>
      </c>
      <c r="AK29" s="186" t="str">
        <f t="shared" si="33"/>
        <v xml:space="preserve">enter </v>
      </c>
      <c r="AL29" s="186" t="str">
        <f t="shared" si="33"/>
        <v xml:space="preserve">enter </v>
      </c>
      <c r="AM29" s="186" t="str">
        <f t="shared" si="33"/>
        <v xml:space="preserve">enter </v>
      </c>
      <c r="AN29" s="186" t="str">
        <f t="shared" si="33"/>
        <v xml:space="preserve">enter </v>
      </c>
      <c r="AO29" s="186" t="str">
        <f t="shared" si="33"/>
        <v xml:space="preserve">enter </v>
      </c>
      <c r="AP29" s="186" t="str">
        <f t="shared" si="33"/>
        <v xml:space="preserve">enter </v>
      </c>
      <c r="AQ29" s="186" t="str">
        <f t="shared" si="33"/>
        <v xml:space="preserve">enter </v>
      </c>
      <c r="AR29" s="186" t="str">
        <f t="shared" si="33"/>
        <v xml:space="preserve">enter </v>
      </c>
      <c r="AS29" s="186" t="str">
        <f t="shared" si="33"/>
        <v xml:space="preserve">enter </v>
      </c>
      <c r="AT29" s="186" t="str">
        <f t="shared" si="33"/>
        <v xml:space="preserve">enter </v>
      </c>
      <c r="AU29" s="186" t="str">
        <f t="shared" si="33"/>
        <v xml:space="preserve">enter </v>
      </c>
      <c r="AV29" s="186" t="str">
        <f t="shared" si="33"/>
        <v xml:space="preserve">enter </v>
      </c>
      <c r="AW29" s="186" t="str">
        <f t="shared" si="33"/>
        <v xml:space="preserve">enter </v>
      </c>
      <c r="AX29" s="186" t="str">
        <f t="shared" si="33"/>
        <v xml:space="preserve">enter </v>
      </c>
      <c r="AY29" s="187" t="str">
        <f t="shared" si="33"/>
        <v xml:space="preserve">enter </v>
      </c>
    </row>
    <row r="30" spans="1:54">
      <c r="A30" s="3" t="s">
        <v>170</v>
      </c>
      <c r="B30" s="4"/>
      <c r="C30" s="301" t="s">
        <v>166</v>
      </c>
      <c r="D30" s="119" t="str">
        <f t="shared" ref="D30:AC30" si="34">C30</f>
        <v>-----</v>
      </c>
      <c r="E30" s="119" t="str">
        <f t="shared" si="34"/>
        <v>-----</v>
      </c>
      <c r="F30" s="119" t="str">
        <f t="shared" si="34"/>
        <v>-----</v>
      </c>
      <c r="G30" s="119" t="str">
        <f t="shared" si="34"/>
        <v>-----</v>
      </c>
      <c r="H30" s="119" t="str">
        <f t="shared" si="34"/>
        <v>-----</v>
      </c>
      <c r="I30" s="119" t="str">
        <f t="shared" si="34"/>
        <v>-----</v>
      </c>
      <c r="J30" s="171" t="str">
        <f t="shared" si="34"/>
        <v>-----</v>
      </c>
      <c r="K30" s="255" t="str">
        <f t="shared" si="34"/>
        <v>-----</v>
      </c>
      <c r="L30" s="256" t="str">
        <f t="shared" si="34"/>
        <v>-----</v>
      </c>
      <c r="M30" s="251" t="str">
        <f t="shared" si="34"/>
        <v>-----</v>
      </c>
      <c r="N30" s="119" t="str">
        <f t="shared" si="34"/>
        <v>-----</v>
      </c>
      <c r="O30" s="119" t="str">
        <f t="shared" si="34"/>
        <v>-----</v>
      </c>
      <c r="P30" s="119" t="str">
        <f t="shared" si="34"/>
        <v>-----</v>
      </c>
      <c r="Q30" s="119" t="str">
        <f t="shared" si="34"/>
        <v>-----</v>
      </c>
      <c r="R30" s="119" t="str">
        <f t="shared" si="34"/>
        <v>-----</v>
      </c>
      <c r="S30" s="119" t="str">
        <f t="shared" si="34"/>
        <v>-----</v>
      </c>
      <c r="T30" s="119" t="str">
        <f t="shared" si="34"/>
        <v>-----</v>
      </c>
      <c r="U30" s="119" t="str">
        <f t="shared" si="34"/>
        <v>-----</v>
      </c>
      <c r="V30" s="119" t="str">
        <f t="shared" si="34"/>
        <v>-----</v>
      </c>
      <c r="W30" s="119" t="str">
        <f t="shared" si="34"/>
        <v>-----</v>
      </c>
      <c r="X30" s="119" t="str">
        <f t="shared" si="34"/>
        <v>-----</v>
      </c>
      <c r="Y30" s="197" t="str">
        <f t="shared" si="34"/>
        <v>-----</v>
      </c>
      <c r="Z30" s="197" t="str">
        <f t="shared" si="34"/>
        <v>-----</v>
      </c>
      <c r="AA30" s="197" t="str">
        <f t="shared" si="34"/>
        <v>-----</v>
      </c>
      <c r="AB30" s="198" t="str">
        <f t="shared" si="34"/>
        <v>-----</v>
      </c>
      <c r="AC30" s="190" t="str">
        <f t="shared" si="34"/>
        <v>-----</v>
      </c>
      <c r="AD30" s="242" t="str">
        <f t="shared" ref="AD30:AJ30" si="35">AC30</f>
        <v>-----</v>
      </c>
      <c r="AE30" s="190" t="str">
        <f t="shared" si="35"/>
        <v>-----</v>
      </c>
      <c r="AF30" s="190" t="str">
        <f t="shared" si="35"/>
        <v>-----</v>
      </c>
      <c r="AG30" s="190" t="str">
        <f t="shared" si="35"/>
        <v>-----</v>
      </c>
      <c r="AH30" s="190" t="str">
        <f t="shared" si="35"/>
        <v>-----</v>
      </c>
      <c r="AI30" s="190" t="str">
        <f t="shared" si="35"/>
        <v>-----</v>
      </c>
      <c r="AJ30" s="190" t="str">
        <f t="shared" si="35"/>
        <v>-----</v>
      </c>
      <c r="AK30" s="190" t="str">
        <f t="shared" ref="AK30:AY30" si="36">AJ30</f>
        <v>-----</v>
      </c>
      <c r="AL30" s="190" t="str">
        <f t="shared" si="36"/>
        <v>-----</v>
      </c>
      <c r="AM30" s="190" t="str">
        <f t="shared" si="36"/>
        <v>-----</v>
      </c>
      <c r="AN30" s="190" t="str">
        <f t="shared" si="36"/>
        <v>-----</v>
      </c>
      <c r="AO30" s="190" t="str">
        <f t="shared" si="36"/>
        <v>-----</v>
      </c>
      <c r="AP30" s="190" t="str">
        <f t="shared" si="36"/>
        <v>-----</v>
      </c>
      <c r="AQ30" s="190" t="str">
        <f t="shared" si="36"/>
        <v>-----</v>
      </c>
      <c r="AR30" s="190" t="str">
        <f t="shared" si="36"/>
        <v>-----</v>
      </c>
      <c r="AS30" s="190" t="str">
        <f t="shared" si="36"/>
        <v>-----</v>
      </c>
      <c r="AT30" s="190" t="str">
        <f t="shared" si="36"/>
        <v>-----</v>
      </c>
      <c r="AU30" s="190" t="str">
        <f t="shared" si="36"/>
        <v>-----</v>
      </c>
      <c r="AV30" s="190" t="str">
        <f t="shared" si="36"/>
        <v>-----</v>
      </c>
      <c r="AW30" s="190" t="str">
        <f t="shared" si="36"/>
        <v>-----</v>
      </c>
      <c r="AX30" s="190" t="str">
        <f t="shared" si="36"/>
        <v>-----</v>
      </c>
      <c r="AY30" s="194" t="str">
        <f t="shared" si="36"/>
        <v>-----</v>
      </c>
    </row>
    <row r="31" spans="1:54" ht="16.2" thickBot="1">
      <c r="A31" s="11" t="s">
        <v>172</v>
      </c>
      <c r="B31" s="74"/>
      <c r="C31" s="75" t="e">
        <f t="shared" ref="C31:AC31" si="37">PRODUCT(PRODUCT(C19:C28)+C29,C30)</f>
        <v>#VALUE!</v>
      </c>
      <c r="D31" s="75" t="e">
        <f t="shared" si="37"/>
        <v>#VALUE!</v>
      </c>
      <c r="E31" s="75" t="e">
        <f t="shared" si="37"/>
        <v>#VALUE!</v>
      </c>
      <c r="F31" s="75" t="e">
        <f t="shared" si="37"/>
        <v>#VALUE!</v>
      </c>
      <c r="G31" s="75" t="e">
        <f t="shared" si="37"/>
        <v>#VALUE!</v>
      </c>
      <c r="H31" s="75" t="e">
        <f t="shared" si="37"/>
        <v>#VALUE!</v>
      </c>
      <c r="I31" s="75" t="e">
        <f t="shared" si="37"/>
        <v>#VALUE!</v>
      </c>
      <c r="J31" s="75" t="e">
        <f t="shared" si="37"/>
        <v>#VALUE!</v>
      </c>
      <c r="K31" s="257" t="e">
        <f t="shared" si="37"/>
        <v>#VALUE!</v>
      </c>
      <c r="L31" s="258" t="e">
        <f t="shared" si="37"/>
        <v>#VALUE!</v>
      </c>
      <c r="M31" s="75" t="e">
        <f t="shared" si="37"/>
        <v>#VALUE!</v>
      </c>
      <c r="N31" s="75" t="e">
        <f t="shared" si="37"/>
        <v>#VALUE!</v>
      </c>
      <c r="O31" s="75" t="e">
        <f t="shared" si="37"/>
        <v>#VALUE!</v>
      </c>
      <c r="P31" s="75" t="e">
        <f t="shared" si="37"/>
        <v>#VALUE!</v>
      </c>
      <c r="Q31" s="75" t="e">
        <f t="shared" si="37"/>
        <v>#VALUE!</v>
      </c>
      <c r="R31" s="75" t="e">
        <f t="shared" si="37"/>
        <v>#VALUE!</v>
      </c>
      <c r="S31" s="75" t="e">
        <f t="shared" si="37"/>
        <v>#VALUE!</v>
      </c>
      <c r="T31" s="75" t="e">
        <f t="shared" si="37"/>
        <v>#VALUE!</v>
      </c>
      <c r="U31" s="75" t="e">
        <f t="shared" si="37"/>
        <v>#VALUE!</v>
      </c>
      <c r="V31" s="75" t="e">
        <f t="shared" si="37"/>
        <v>#VALUE!</v>
      </c>
      <c r="W31" s="75" t="e">
        <f t="shared" si="37"/>
        <v>#VALUE!</v>
      </c>
      <c r="X31" s="75" t="e">
        <f t="shared" si="37"/>
        <v>#VALUE!</v>
      </c>
      <c r="Y31" s="75" t="e">
        <f t="shared" si="37"/>
        <v>#VALUE!</v>
      </c>
      <c r="Z31" s="75" t="e">
        <f t="shared" si="37"/>
        <v>#VALUE!</v>
      </c>
      <c r="AA31" s="75" t="e">
        <f t="shared" si="37"/>
        <v>#VALUE!</v>
      </c>
      <c r="AB31" s="75" t="e">
        <f t="shared" si="37"/>
        <v>#VALUE!</v>
      </c>
      <c r="AC31" s="216" t="e">
        <f t="shared" si="37"/>
        <v>#VALUE!</v>
      </c>
      <c r="AD31" s="243" t="e">
        <f t="shared" ref="AD31:AJ31" si="38">PRODUCT(PRODUCT(AD19:AD28)+AD29,AD30)</f>
        <v>#VALUE!</v>
      </c>
      <c r="AE31" s="216" t="e">
        <f t="shared" si="38"/>
        <v>#VALUE!</v>
      </c>
      <c r="AF31" s="216" t="e">
        <f t="shared" si="38"/>
        <v>#VALUE!</v>
      </c>
      <c r="AG31" s="216" t="e">
        <f t="shared" si="38"/>
        <v>#VALUE!</v>
      </c>
      <c r="AH31" s="216" t="e">
        <f t="shared" si="38"/>
        <v>#VALUE!</v>
      </c>
      <c r="AI31" s="216" t="e">
        <f t="shared" si="38"/>
        <v>#VALUE!</v>
      </c>
      <c r="AJ31" s="216" t="e">
        <f t="shared" si="38"/>
        <v>#VALUE!</v>
      </c>
      <c r="AK31" s="216" t="e">
        <f t="shared" ref="AK31:AY31" si="39">PRODUCT(PRODUCT(AK19:AK28)+AK29,AK30)</f>
        <v>#VALUE!</v>
      </c>
      <c r="AL31" s="216" t="e">
        <f t="shared" si="39"/>
        <v>#VALUE!</v>
      </c>
      <c r="AM31" s="216" t="e">
        <f t="shared" si="39"/>
        <v>#VALUE!</v>
      </c>
      <c r="AN31" s="216" t="e">
        <f t="shared" si="39"/>
        <v>#VALUE!</v>
      </c>
      <c r="AO31" s="216" t="e">
        <f t="shared" si="39"/>
        <v>#VALUE!</v>
      </c>
      <c r="AP31" s="216" t="e">
        <f t="shared" si="39"/>
        <v>#VALUE!</v>
      </c>
      <c r="AQ31" s="216" t="e">
        <f t="shared" si="39"/>
        <v>#VALUE!</v>
      </c>
      <c r="AR31" s="216" t="e">
        <f t="shared" si="39"/>
        <v>#VALUE!</v>
      </c>
      <c r="AS31" s="216" t="e">
        <f t="shared" si="39"/>
        <v>#VALUE!</v>
      </c>
      <c r="AT31" s="216" t="e">
        <f t="shared" si="39"/>
        <v>#VALUE!</v>
      </c>
      <c r="AU31" s="216" t="e">
        <f t="shared" si="39"/>
        <v>#VALUE!</v>
      </c>
      <c r="AV31" s="216" t="e">
        <f t="shared" si="39"/>
        <v>#VALUE!</v>
      </c>
      <c r="AW31" s="216" t="e">
        <f t="shared" si="39"/>
        <v>#VALUE!</v>
      </c>
      <c r="AX31" s="216" t="e">
        <f t="shared" si="39"/>
        <v>#VALUE!</v>
      </c>
      <c r="AY31" s="217" t="e">
        <f t="shared" si="39"/>
        <v>#VALUE!</v>
      </c>
    </row>
    <row r="32" spans="1:54" ht="16.2" thickTop="1">
      <c r="A32" s="52" t="s">
        <v>173</v>
      </c>
      <c r="B32" s="6"/>
      <c r="C32" s="136" t="str">
        <f t="shared" ref="C32:AC32" si="40">"BaseRatePD_" &amp; TEXT(C$17,"00")</f>
        <v>BaseRatePD_101</v>
      </c>
      <c r="D32" s="136" t="str">
        <f t="shared" si="40"/>
        <v>BaseRatePD_102</v>
      </c>
      <c r="E32" s="73" t="str">
        <f t="shared" si="40"/>
        <v>BaseRatePD_103</v>
      </c>
      <c r="F32" s="73" t="str">
        <f t="shared" si="40"/>
        <v>BaseRatePD_104</v>
      </c>
      <c r="G32" s="73" t="str">
        <f t="shared" si="40"/>
        <v>BaseRatePD_105</v>
      </c>
      <c r="H32" s="73" t="str">
        <f t="shared" si="40"/>
        <v>BaseRatePD_106</v>
      </c>
      <c r="I32" s="73" t="str">
        <f t="shared" si="40"/>
        <v>BaseRatePD_107</v>
      </c>
      <c r="J32" s="73" t="str">
        <f t="shared" si="40"/>
        <v>BaseRatePD_108</v>
      </c>
      <c r="K32" s="259" t="str">
        <f t="shared" si="40"/>
        <v>BaseRatePD_109</v>
      </c>
      <c r="L32" s="260" t="str">
        <f t="shared" si="40"/>
        <v>BaseRatePD_110</v>
      </c>
      <c r="M32" s="167" t="str">
        <f t="shared" si="40"/>
        <v>BaseRatePD_111</v>
      </c>
      <c r="N32" s="167" t="str">
        <f t="shared" si="40"/>
        <v>BaseRatePD_112</v>
      </c>
      <c r="O32" s="167" t="str">
        <f t="shared" si="40"/>
        <v>BaseRatePD_113</v>
      </c>
      <c r="P32" s="167" t="str">
        <f t="shared" si="40"/>
        <v>BaseRatePD_114</v>
      </c>
      <c r="Q32" s="167" t="str">
        <f t="shared" si="40"/>
        <v>BaseRatePD_115</v>
      </c>
      <c r="R32" s="167" t="str">
        <f t="shared" si="40"/>
        <v>BaseRatePD_116</v>
      </c>
      <c r="S32" s="167" t="str">
        <f t="shared" si="40"/>
        <v>BaseRatePD_117</v>
      </c>
      <c r="T32" s="167" t="str">
        <f t="shared" si="40"/>
        <v>BaseRatePD_118</v>
      </c>
      <c r="U32" s="167" t="str">
        <f t="shared" si="40"/>
        <v>BaseRatePD_119</v>
      </c>
      <c r="V32" s="167" t="str">
        <f t="shared" si="40"/>
        <v>BaseRatePD_120</v>
      </c>
      <c r="W32" s="167" t="str">
        <f t="shared" si="40"/>
        <v>BaseRatePD_121</v>
      </c>
      <c r="X32" s="167" t="str">
        <f t="shared" si="40"/>
        <v>BaseRatePD_122</v>
      </c>
      <c r="Y32" s="167" t="str">
        <f t="shared" si="40"/>
        <v>BaseRatePD_123</v>
      </c>
      <c r="Z32" s="167" t="str">
        <f t="shared" si="40"/>
        <v>BaseRatePD_124</v>
      </c>
      <c r="AA32" s="167" t="str">
        <f t="shared" si="40"/>
        <v>BaseRatePD_125</v>
      </c>
      <c r="AB32" s="167" t="str">
        <f t="shared" si="40"/>
        <v>BaseRatePD_126</v>
      </c>
      <c r="AC32" s="134" t="str">
        <f t="shared" si="40"/>
        <v>BaseRatePD_127</v>
      </c>
      <c r="AD32" s="203"/>
      <c r="AY32" s="215"/>
    </row>
    <row r="33" spans="1:51">
      <c r="A33" s="21" t="str">
        <f>IF(PremiumLimit="Combined Single Limit","-----","Prop. Damage Base Rate")</f>
        <v>Prop. Damage Base Rate</v>
      </c>
      <c r="B33" s="8"/>
      <c r="C33" s="159" t="str">
        <f>IF(PremiumLimit="Combined Single Limit","-----",BaseRatePD_01)</f>
        <v xml:space="preserve">enter   </v>
      </c>
      <c r="D33" s="159" t="str">
        <f>IF(PremiumLimit="Combined Single Limit","-----",BaseRatePD_02)</f>
        <v xml:space="preserve">enter   </v>
      </c>
      <c r="E33" s="124" t="str">
        <f>IF(PremiumLimit="Combined Single Limit","-----",BaseRatePD_03)</f>
        <v xml:space="preserve">enter   </v>
      </c>
      <c r="F33" s="124" t="str">
        <f>IF(PremiumLimit="Combined Single Limit","-----",BaseRatePD_04)</f>
        <v xml:space="preserve">enter   </v>
      </c>
      <c r="G33" s="124" t="str">
        <f>IF(PremiumLimit="Combined Single Limit","-----",BaseRatePD_05)</f>
        <v xml:space="preserve">enter   </v>
      </c>
      <c r="H33" s="124" t="str">
        <f>IF(PremiumLimit="Combined Single Limit","-----",BaseRatePD_06)</f>
        <v xml:space="preserve">enter   </v>
      </c>
      <c r="I33" s="124" t="str">
        <f>IF(PremiumLimit="Combined Single Limit","-----",BaseRatePD_07)</f>
        <v xml:space="preserve">enter   </v>
      </c>
      <c r="J33" s="168" t="str">
        <f>IF(PremiumLimit="Combined Single Limit","-----",BaseRatePD_08)</f>
        <v xml:space="preserve">enter   </v>
      </c>
      <c r="K33" s="261" t="str">
        <f>IF(PremiumLimit="Combined Single Limit","-----",BaseRatePD_10)</f>
        <v xml:space="preserve">enter   </v>
      </c>
      <c r="L33" s="262" t="str">
        <f>IF(PremiumLimit="Combined Single Limit","-----",BaseRatePD_11)</f>
        <v xml:space="preserve">enter   </v>
      </c>
      <c r="M33" s="252" t="str">
        <f>IF(PremiumLimit="Combined Single Limit","-----",BaseRatePD_12)</f>
        <v xml:space="preserve">enter   </v>
      </c>
      <c r="N33" s="124" t="str">
        <f>IF(PremiumLimit="Combined Single Limit","-----",BaseRatePD_13)</f>
        <v xml:space="preserve">enter   </v>
      </c>
      <c r="O33" s="124" t="str">
        <f>IF(PremiumLimit="Combined Single Limit","-----",BaseRatePD_14)</f>
        <v xml:space="preserve">enter   </v>
      </c>
      <c r="P33" s="124" t="str">
        <f>IF(PremiumLimit="Combined Single Limit","-----",BaseRatePD_15)</f>
        <v xml:space="preserve">enter   </v>
      </c>
      <c r="Q33" s="124" t="str">
        <f>IF(PremiumLimit="Combined Single Limit","-----",BaseRatePD_16)</f>
        <v xml:space="preserve">enter   </v>
      </c>
      <c r="R33" s="124" t="str">
        <f>IF(PremiumLimit="Combined Single Limit","-----",BaseRatePD_17)</f>
        <v xml:space="preserve">enter   </v>
      </c>
      <c r="S33" s="124" t="str">
        <f>IF(PremiumLimit="Combined Single Limit","-----",BaseRatePD_19)</f>
        <v xml:space="preserve">enter   </v>
      </c>
      <c r="T33" s="124" t="str">
        <f>IF(PremiumLimit="Combined Single Limit","-----",BaseRatePD_22)</f>
        <v xml:space="preserve">enter   </v>
      </c>
      <c r="U33" s="124" t="str">
        <f>IF(PremiumLimit="Combined Single Limit","-----",BaseRatePD_23)</f>
        <v xml:space="preserve">enter   </v>
      </c>
      <c r="V33" s="124" t="str">
        <f>IF(PremiumLimit="Combined Single Limit","-----",BaseRatePD_24)</f>
        <v xml:space="preserve">enter   </v>
      </c>
      <c r="W33" s="124" t="str">
        <f>IF(PremiumLimit="Combined Single Limit","-----",BaseRatePD_25)</f>
        <v xml:space="preserve">enter   </v>
      </c>
      <c r="X33" s="124" t="str">
        <f>IF(PremiumLimit="Combined Single Limit","-----",BaseRatePD_26)</f>
        <v xml:space="preserve">enter   </v>
      </c>
      <c r="Y33" s="124" t="str">
        <f>IF(PremiumLimit="Combined Single Limit","-----",BaseRatePD_27)</f>
        <v xml:space="preserve">enter   </v>
      </c>
      <c r="Z33" s="124" t="str">
        <f>IF(PremiumLimit="Combined Single Limit","-----",BaseRatePD_31)</f>
        <v xml:space="preserve">enter   </v>
      </c>
      <c r="AA33" s="124" t="str">
        <f>IF(PremiumLimit="Combined Single Limit","-----",BaseRatePD_38)</f>
        <v xml:space="preserve">enter   </v>
      </c>
      <c r="AB33" s="124" t="str">
        <f>IF(PremiumLimit="Combined Single Limit","-----",BaseRatePD_39)</f>
        <v xml:space="preserve">enter   </v>
      </c>
      <c r="AC33" s="155" t="str">
        <f>IF(PremiumLimit="Combined Single Limit","-----",BaseRatePD_40)</f>
        <v xml:space="preserve">enter   </v>
      </c>
      <c r="AD33" s="125" t="str">
        <f>IF(PremiumLimit="Combined Single Limit","-----",Start!E63)</f>
        <v xml:space="preserve">enter   </v>
      </c>
      <c r="AE33" s="232" t="str">
        <f>IF(PremiumLimit="Combined Single Limit","-----",Start!E64)</f>
        <v xml:space="preserve">enter   </v>
      </c>
      <c r="AF33" s="155" t="str">
        <f>IF(PremiumLimit="Combined Single Limit","-----",Start!E65)</f>
        <v xml:space="preserve">enter   </v>
      </c>
      <c r="AG33" s="155" t="str">
        <f>IF(PremiumLimit="Combined Single Limit","-----",Start!E66)</f>
        <v xml:space="preserve">enter   </v>
      </c>
      <c r="AH33" s="155" t="str">
        <f>IF(PremiumLimit="Combined Single Limit","-----",Start!E67)</f>
        <v xml:space="preserve">enter   </v>
      </c>
      <c r="AI33" s="155" t="str">
        <f>IF(PremiumLimit="Combined Single Limit","-----",Start!E68)</f>
        <v xml:space="preserve">enter   </v>
      </c>
      <c r="AJ33" s="155" t="str">
        <f>IF(PremiumLimit="Combined Single Limit","-----",Start!E69)</f>
        <v xml:space="preserve">enter   </v>
      </c>
      <c r="AK33" s="155" t="str">
        <f>IF(PremiumLimit="Combined Single Limit","-----",Start!E70)</f>
        <v xml:space="preserve">enter   </v>
      </c>
      <c r="AL33" s="155" t="str">
        <f>IF(PremiumLimit="Combined Single Limit","-----",Start!E71)</f>
        <v xml:space="preserve">enter   </v>
      </c>
      <c r="AM33" s="155" t="str">
        <f>IF(PremiumLimit="Combined Single Limit","-----",Start!E72)</f>
        <v xml:space="preserve">enter   </v>
      </c>
      <c r="AN33" s="155" t="str">
        <f>IF(PremiumLimit="Combined Single Limit","-----",Start!E73)</f>
        <v xml:space="preserve">enter   </v>
      </c>
      <c r="AO33" s="155" t="str">
        <f>IF(PremiumLimit="Combined Single Limit","-----",Start!E74)</f>
        <v xml:space="preserve">enter   </v>
      </c>
      <c r="AP33" s="155" t="str">
        <f>IF(PremiumLimit="Combined Single Limit","-----",Start!E75)</f>
        <v xml:space="preserve">enter   </v>
      </c>
      <c r="AQ33" s="155" t="str">
        <f>IF(PremiumLimit="Combined Single Limit","-----",Start!E76)</f>
        <v xml:space="preserve">enter   </v>
      </c>
      <c r="AR33" s="155" t="str">
        <f>IF(PremiumLimit="Combined Single Limit","-----",Start!E77)</f>
        <v xml:space="preserve">enter   </v>
      </c>
      <c r="AS33" s="155" t="str">
        <f>IF(PremiumLimit="Combined Single Limit","-----",Start!E78)</f>
        <v xml:space="preserve">enter   </v>
      </c>
      <c r="AT33" s="155" t="str">
        <f>IF(PremiumLimit="Combined Single Limit","-----",Start!E79)</f>
        <v xml:space="preserve">enter   </v>
      </c>
      <c r="AU33" s="155" t="str">
        <f>IF(PremiumLimit="Combined Single Limit","-----",Start!E80)</f>
        <v xml:space="preserve">enter   </v>
      </c>
      <c r="AV33" s="155" t="str">
        <f>IF(PremiumLimit="Combined Single Limit","-----",Start!E81)</f>
        <v xml:space="preserve">enter   </v>
      </c>
      <c r="AW33" s="155" t="str">
        <f>IF(PremiumLimit="Combined Single Limit","-----",Start!E82)</f>
        <v xml:space="preserve">enter   </v>
      </c>
      <c r="AX33" s="155" t="str">
        <f>IF(PremiumLimit="Combined Single Limit","-----",Start!E83)</f>
        <v xml:space="preserve">enter   </v>
      </c>
      <c r="AY33" s="155" t="str">
        <f>IF(PremiumLimit="Combined Single Limit","-----",Start!E84)</f>
        <v xml:space="preserve">enter   </v>
      </c>
    </row>
    <row r="34" spans="1:51">
      <c r="A34" s="3" t="s">
        <v>165</v>
      </c>
      <c r="B34" s="4"/>
      <c r="C34" s="301" t="s">
        <v>166</v>
      </c>
      <c r="D34" s="119" t="str">
        <f t="shared" ref="D34:AC34" si="41">C34</f>
        <v>-----</v>
      </c>
      <c r="E34" s="119" t="str">
        <f t="shared" si="41"/>
        <v>-----</v>
      </c>
      <c r="F34" s="119" t="str">
        <f t="shared" si="41"/>
        <v>-----</v>
      </c>
      <c r="G34" s="119" t="str">
        <f t="shared" si="41"/>
        <v>-----</v>
      </c>
      <c r="H34" s="119" t="str">
        <f t="shared" si="41"/>
        <v>-----</v>
      </c>
      <c r="I34" s="119" t="str">
        <f t="shared" si="41"/>
        <v>-----</v>
      </c>
      <c r="J34" s="171" t="str">
        <f t="shared" si="41"/>
        <v>-----</v>
      </c>
      <c r="K34" s="255" t="str">
        <f t="shared" si="41"/>
        <v>-----</v>
      </c>
      <c r="L34" s="256" t="str">
        <f t="shared" si="41"/>
        <v>-----</v>
      </c>
      <c r="M34" s="251" t="str">
        <f t="shared" si="41"/>
        <v>-----</v>
      </c>
      <c r="N34" s="119" t="str">
        <f t="shared" si="41"/>
        <v>-----</v>
      </c>
      <c r="O34" s="119" t="str">
        <f t="shared" si="41"/>
        <v>-----</v>
      </c>
      <c r="P34" s="119" t="str">
        <f t="shared" si="41"/>
        <v>-----</v>
      </c>
      <c r="Q34" s="119" t="str">
        <f t="shared" si="41"/>
        <v>-----</v>
      </c>
      <c r="R34" s="119" t="str">
        <f t="shared" si="41"/>
        <v>-----</v>
      </c>
      <c r="S34" s="119" t="str">
        <f t="shared" si="41"/>
        <v>-----</v>
      </c>
      <c r="T34" s="119" t="str">
        <f t="shared" si="41"/>
        <v>-----</v>
      </c>
      <c r="U34" s="119" t="str">
        <f t="shared" si="41"/>
        <v>-----</v>
      </c>
      <c r="V34" s="119" t="str">
        <f t="shared" si="41"/>
        <v>-----</v>
      </c>
      <c r="W34" s="119" t="str">
        <f t="shared" si="41"/>
        <v>-----</v>
      </c>
      <c r="X34" s="119" t="str">
        <f t="shared" si="41"/>
        <v>-----</v>
      </c>
      <c r="Y34" s="119" t="str">
        <f t="shared" si="41"/>
        <v>-----</v>
      </c>
      <c r="Z34" s="119" t="str">
        <f t="shared" si="41"/>
        <v>-----</v>
      </c>
      <c r="AA34" s="119" t="str">
        <f t="shared" si="41"/>
        <v>-----</v>
      </c>
      <c r="AB34" s="119" t="str">
        <f t="shared" si="41"/>
        <v>-----</v>
      </c>
      <c r="AC34" s="126" t="str">
        <f t="shared" si="41"/>
        <v>-----</v>
      </c>
      <c r="AD34" s="123" t="str">
        <f t="shared" ref="AD34:AJ34" si="42">AC34</f>
        <v>-----</v>
      </c>
      <c r="AE34" s="233" t="str">
        <f t="shared" si="42"/>
        <v>-----</v>
      </c>
      <c r="AF34" s="126" t="str">
        <f t="shared" si="42"/>
        <v>-----</v>
      </c>
      <c r="AG34" s="126" t="str">
        <f t="shared" si="42"/>
        <v>-----</v>
      </c>
      <c r="AH34" s="126" t="str">
        <f t="shared" si="42"/>
        <v>-----</v>
      </c>
      <c r="AI34" s="126" t="str">
        <f t="shared" si="42"/>
        <v>-----</v>
      </c>
      <c r="AJ34" s="126" t="str">
        <f t="shared" si="42"/>
        <v>-----</v>
      </c>
      <c r="AK34" s="126" t="str">
        <f t="shared" ref="AK34:AY34" si="43">AJ34</f>
        <v>-----</v>
      </c>
      <c r="AL34" s="126" t="str">
        <f t="shared" si="43"/>
        <v>-----</v>
      </c>
      <c r="AM34" s="126" t="str">
        <f t="shared" si="43"/>
        <v>-----</v>
      </c>
      <c r="AN34" s="126" t="str">
        <f t="shared" si="43"/>
        <v>-----</v>
      </c>
      <c r="AO34" s="126" t="str">
        <f t="shared" si="43"/>
        <v>-----</v>
      </c>
      <c r="AP34" s="126" t="str">
        <f t="shared" si="43"/>
        <v>-----</v>
      </c>
      <c r="AQ34" s="126" t="str">
        <f t="shared" si="43"/>
        <v>-----</v>
      </c>
      <c r="AR34" s="126" t="str">
        <f t="shared" si="43"/>
        <v>-----</v>
      </c>
      <c r="AS34" s="126" t="str">
        <f t="shared" si="43"/>
        <v>-----</v>
      </c>
      <c r="AT34" s="126" t="str">
        <f t="shared" si="43"/>
        <v>-----</v>
      </c>
      <c r="AU34" s="126" t="str">
        <f t="shared" si="43"/>
        <v>-----</v>
      </c>
      <c r="AV34" s="126" t="str">
        <f t="shared" si="43"/>
        <v>-----</v>
      </c>
      <c r="AW34" s="126" t="str">
        <f t="shared" si="43"/>
        <v>-----</v>
      </c>
      <c r="AX34" s="171" t="str">
        <f t="shared" si="43"/>
        <v>-----</v>
      </c>
      <c r="AY34" s="208" t="str">
        <f t="shared" si="43"/>
        <v>-----</v>
      </c>
    </row>
    <row r="35" spans="1:51">
      <c r="A35" s="3" t="s">
        <v>167</v>
      </c>
      <c r="B35" s="4"/>
      <c r="C35" s="301" t="s">
        <v>166</v>
      </c>
      <c r="D35" s="119" t="str">
        <f t="shared" ref="D35:AC35" si="44">C35</f>
        <v>-----</v>
      </c>
      <c r="E35" s="119" t="str">
        <f t="shared" si="44"/>
        <v>-----</v>
      </c>
      <c r="F35" s="119" t="str">
        <f t="shared" si="44"/>
        <v>-----</v>
      </c>
      <c r="G35" s="119" t="str">
        <f t="shared" si="44"/>
        <v>-----</v>
      </c>
      <c r="H35" s="119" t="str">
        <f t="shared" si="44"/>
        <v>-----</v>
      </c>
      <c r="I35" s="119" t="str">
        <f t="shared" si="44"/>
        <v>-----</v>
      </c>
      <c r="J35" s="171" t="str">
        <f t="shared" si="44"/>
        <v>-----</v>
      </c>
      <c r="K35" s="255" t="str">
        <f t="shared" si="44"/>
        <v>-----</v>
      </c>
      <c r="L35" s="256" t="str">
        <f t="shared" si="44"/>
        <v>-----</v>
      </c>
      <c r="M35" s="251" t="str">
        <f t="shared" si="44"/>
        <v>-----</v>
      </c>
      <c r="N35" s="119" t="str">
        <f t="shared" si="44"/>
        <v>-----</v>
      </c>
      <c r="O35" s="119" t="str">
        <f t="shared" si="44"/>
        <v>-----</v>
      </c>
      <c r="P35" s="119" t="str">
        <f t="shared" si="44"/>
        <v>-----</v>
      </c>
      <c r="Q35" s="119" t="str">
        <f t="shared" si="44"/>
        <v>-----</v>
      </c>
      <c r="R35" s="119" t="str">
        <f t="shared" si="44"/>
        <v>-----</v>
      </c>
      <c r="S35" s="119" t="str">
        <f t="shared" si="44"/>
        <v>-----</v>
      </c>
      <c r="T35" s="119" t="str">
        <f t="shared" si="44"/>
        <v>-----</v>
      </c>
      <c r="U35" s="119" t="str">
        <f t="shared" si="44"/>
        <v>-----</v>
      </c>
      <c r="V35" s="119" t="str">
        <f t="shared" si="44"/>
        <v>-----</v>
      </c>
      <c r="W35" s="119" t="str">
        <f t="shared" si="44"/>
        <v>-----</v>
      </c>
      <c r="X35" s="119" t="str">
        <f t="shared" si="44"/>
        <v>-----</v>
      </c>
      <c r="Y35" s="119" t="str">
        <f t="shared" si="44"/>
        <v>-----</v>
      </c>
      <c r="Z35" s="119" t="str">
        <f t="shared" si="44"/>
        <v>-----</v>
      </c>
      <c r="AA35" s="119" t="str">
        <f t="shared" si="44"/>
        <v>-----</v>
      </c>
      <c r="AB35" s="119" t="str">
        <f t="shared" si="44"/>
        <v>-----</v>
      </c>
      <c r="AC35" s="126" t="str">
        <f t="shared" si="44"/>
        <v>-----</v>
      </c>
      <c r="AD35" s="123" t="str">
        <f t="shared" ref="AD35:AJ35" si="45">AC35</f>
        <v>-----</v>
      </c>
      <c r="AE35" s="233" t="str">
        <f t="shared" si="45"/>
        <v>-----</v>
      </c>
      <c r="AF35" s="126" t="str">
        <f t="shared" si="45"/>
        <v>-----</v>
      </c>
      <c r="AG35" s="126" t="str">
        <f t="shared" si="45"/>
        <v>-----</v>
      </c>
      <c r="AH35" s="126" t="str">
        <f t="shared" si="45"/>
        <v>-----</v>
      </c>
      <c r="AI35" s="126" t="str">
        <f t="shared" si="45"/>
        <v>-----</v>
      </c>
      <c r="AJ35" s="126" t="str">
        <f t="shared" si="45"/>
        <v>-----</v>
      </c>
      <c r="AK35" s="126" t="str">
        <f t="shared" ref="AK35:AY35" si="46">AJ35</f>
        <v>-----</v>
      </c>
      <c r="AL35" s="126" t="str">
        <f t="shared" si="46"/>
        <v>-----</v>
      </c>
      <c r="AM35" s="126" t="str">
        <f t="shared" si="46"/>
        <v>-----</v>
      </c>
      <c r="AN35" s="126" t="str">
        <f t="shared" si="46"/>
        <v>-----</v>
      </c>
      <c r="AO35" s="126" t="str">
        <f t="shared" si="46"/>
        <v>-----</v>
      </c>
      <c r="AP35" s="126" t="str">
        <f t="shared" si="46"/>
        <v>-----</v>
      </c>
      <c r="AQ35" s="126" t="str">
        <f t="shared" si="46"/>
        <v>-----</v>
      </c>
      <c r="AR35" s="126" t="str">
        <f t="shared" si="46"/>
        <v>-----</v>
      </c>
      <c r="AS35" s="126" t="str">
        <f t="shared" si="46"/>
        <v>-----</v>
      </c>
      <c r="AT35" s="126" t="str">
        <f t="shared" si="46"/>
        <v>-----</v>
      </c>
      <c r="AU35" s="126" t="str">
        <f t="shared" si="46"/>
        <v>-----</v>
      </c>
      <c r="AV35" s="126" t="str">
        <f t="shared" si="46"/>
        <v>-----</v>
      </c>
      <c r="AW35" s="126" t="str">
        <f t="shared" si="46"/>
        <v>-----</v>
      </c>
      <c r="AX35" s="171" t="str">
        <f t="shared" si="46"/>
        <v>-----</v>
      </c>
      <c r="AY35" s="208" t="str">
        <f t="shared" si="46"/>
        <v>-----</v>
      </c>
    </row>
    <row r="36" spans="1:51">
      <c r="A36" s="3" t="s">
        <v>168</v>
      </c>
      <c r="B36" s="4"/>
      <c r="C36" s="301" t="s">
        <v>166</v>
      </c>
      <c r="D36" s="119" t="str">
        <f t="shared" ref="D36:AC36" si="47">C36</f>
        <v>-----</v>
      </c>
      <c r="E36" s="119" t="str">
        <f t="shared" si="47"/>
        <v>-----</v>
      </c>
      <c r="F36" s="119" t="str">
        <f t="shared" si="47"/>
        <v>-----</v>
      </c>
      <c r="G36" s="119" t="str">
        <f t="shared" si="47"/>
        <v>-----</v>
      </c>
      <c r="H36" s="119" t="str">
        <f t="shared" si="47"/>
        <v>-----</v>
      </c>
      <c r="I36" s="119" t="str">
        <f t="shared" si="47"/>
        <v>-----</v>
      </c>
      <c r="J36" s="171" t="str">
        <f t="shared" si="47"/>
        <v>-----</v>
      </c>
      <c r="K36" s="255" t="str">
        <f t="shared" si="47"/>
        <v>-----</v>
      </c>
      <c r="L36" s="256" t="str">
        <f t="shared" si="47"/>
        <v>-----</v>
      </c>
      <c r="M36" s="251" t="str">
        <f t="shared" si="47"/>
        <v>-----</v>
      </c>
      <c r="N36" s="119" t="str">
        <f t="shared" si="47"/>
        <v>-----</v>
      </c>
      <c r="O36" s="119" t="str">
        <f t="shared" si="47"/>
        <v>-----</v>
      </c>
      <c r="P36" s="119" t="str">
        <f t="shared" si="47"/>
        <v>-----</v>
      </c>
      <c r="Q36" s="119" t="str">
        <f t="shared" si="47"/>
        <v>-----</v>
      </c>
      <c r="R36" s="119" t="str">
        <f t="shared" si="47"/>
        <v>-----</v>
      </c>
      <c r="S36" s="119" t="str">
        <f t="shared" si="47"/>
        <v>-----</v>
      </c>
      <c r="T36" s="119" t="str">
        <f t="shared" si="47"/>
        <v>-----</v>
      </c>
      <c r="U36" s="119" t="str">
        <f t="shared" si="47"/>
        <v>-----</v>
      </c>
      <c r="V36" s="119" t="str">
        <f t="shared" si="47"/>
        <v>-----</v>
      </c>
      <c r="W36" s="119" t="str">
        <f t="shared" si="47"/>
        <v>-----</v>
      </c>
      <c r="X36" s="119" t="str">
        <f t="shared" si="47"/>
        <v>-----</v>
      </c>
      <c r="Y36" s="119" t="str">
        <f t="shared" si="47"/>
        <v>-----</v>
      </c>
      <c r="Z36" s="119" t="str">
        <f t="shared" si="47"/>
        <v>-----</v>
      </c>
      <c r="AA36" s="119" t="str">
        <f t="shared" si="47"/>
        <v>-----</v>
      </c>
      <c r="AB36" s="119" t="str">
        <f t="shared" si="47"/>
        <v>-----</v>
      </c>
      <c r="AC36" s="126" t="str">
        <f t="shared" si="47"/>
        <v>-----</v>
      </c>
      <c r="AD36" s="123" t="str">
        <f t="shared" ref="AD36:AJ36" si="48">AC36</f>
        <v>-----</v>
      </c>
      <c r="AE36" s="233" t="str">
        <f t="shared" si="48"/>
        <v>-----</v>
      </c>
      <c r="AF36" s="126" t="str">
        <f t="shared" si="48"/>
        <v>-----</v>
      </c>
      <c r="AG36" s="126" t="str">
        <f t="shared" si="48"/>
        <v>-----</v>
      </c>
      <c r="AH36" s="126" t="str">
        <f t="shared" si="48"/>
        <v>-----</v>
      </c>
      <c r="AI36" s="126" t="str">
        <f t="shared" si="48"/>
        <v>-----</v>
      </c>
      <c r="AJ36" s="126" t="str">
        <f t="shared" si="48"/>
        <v>-----</v>
      </c>
      <c r="AK36" s="126" t="str">
        <f t="shared" ref="AK36:AY36" si="49">AJ36</f>
        <v>-----</v>
      </c>
      <c r="AL36" s="126" t="str">
        <f t="shared" si="49"/>
        <v>-----</v>
      </c>
      <c r="AM36" s="126" t="str">
        <f t="shared" si="49"/>
        <v>-----</v>
      </c>
      <c r="AN36" s="126" t="str">
        <f t="shared" si="49"/>
        <v>-----</v>
      </c>
      <c r="AO36" s="126" t="str">
        <f t="shared" si="49"/>
        <v>-----</v>
      </c>
      <c r="AP36" s="126" t="str">
        <f t="shared" si="49"/>
        <v>-----</v>
      </c>
      <c r="AQ36" s="126" t="str">
        <f t="shared" si="49"/>
        <v>-----</v>
      </c>
      <c r="AR36" s="126" t="str">
        <f t="shared" si="49"/>
        <v>-----</v>
      </c>
      <c r="AS36" s="126" t="str">
        <f t="shared" si="49"/>
        <v>-----</v>
      </c>
      <c r="AT36" s="126" t="str">
        <f t="shared" si="49"/>
        <v>-----</v>
      </c>
      <c r="AU36" s="126" t="str">
        <f t="shared" si="49"/>
        <v>-----</v>
      </c>
      <c r="AV36" s="126" t="str">
        <f t="shared" si="49"/>
        <v>-----</v>
      </c>
      <c r="AW36" s="126" t="str">
        <f t="shared" si="49"/>
        <v>-----</v>
      </c>
      <c r="AX36" s="171" t="str">
        <f t="shared" si="49"/>
        <v>-----</v>
      </c>
      <c r="AY36" s="208" t="str">
        <f t="shared" si="49"/>
        <v>-----</v>
      </c>
    </row>
    <row r="37" spans="1:51">
      <c r="A37" s="3" t="s">
        <v>170</v>
      </c>
      <c r="B37" s="4"/>
      <c r="C37" s="301" t="s">
        <v>166</v>
      </c>
      <c r="D37" s="119" t="str">
        <f t="shared" ref="D37:AC37" si="50">C37</f>
        <v>-----</v>
      </c>
      <c r="E37" s="119" t="str">
        <f t="shared" si="50"/>
        <v>-----</v>
      </c>
      <c r="F37" s="119" t="str">
        <f t="shared" si="50"/>
        <v>-----</v>
      </c>
      <c r="G37" s="119" t="str">
        <f t="shared" si="50"/>
        <v>-----</v>
      </c>
      <c r="H37" s="119" t="str">
        <f t="shared" si="50"/>
        <v>-----</v>
      </c>
      <c r="I37" s="119" t="str">
        <f t="shared" si="50"/>
        <v>-----</v>
      </c>
      <c r="J37" s="171" t="str">
        <f t="shared" si="50"/>
        <v>-----</v>
      </c>
      <c r="K37" s="255" t="str">
        <f t="shared" si="50"/>
        <v>-----</v>
      </c>
      <c r="L37" s="256" t="str">
        <f t="shared" si="50"/>
        <v>-----</v>
      </c>
      <c r="M37" s="251" t="str">
        <f t="shared" si="50"/>
        <v>-----</v>
      </c>
      <c r="N37" s="119" t="str">
        <f t="shared" si="50"/>
        <v>-----</v>
      </c>
      <c r="O37" s="119" t="str">
        <f t="shared" si="50"/>
        <v>-----</v>
      </c>
      <c r="P37" s="119" t="str">
        <f t="shared" si="50"/>
        <v>-----</v>
      </c>
      <c r="Q37" s="119" t="str">
        <f t="shared" si="50"/>
        <v>-----</v>
      </c>
      <c r="R37" s="119" t="str">
        <f t="shared" si="50"/>
        <v>-----</v>
      </c>
      <c r="S37" s="119" t="str">
        <f t="shared" si="50"/>
        <v>-----</v>
      </c>
      <c r="T37" s="119" t="str">
        <f t="shared" si="50"/>
        <v>-----</v>
      </c>
      <c r="U37" s="119" t="str">
        <f t="shared" si="50"/>
        <v>-----</v>
      </c>
      <c r="V37" s="119" t="str">
        <f t="shared" si="50"/>
        <v>-----</v>
      </c>
      <c r="W37" s="119" t="str">
        <f t="shared" si="50"/>
        <v>-----</v>
      </c>
      <c r="X37" s="119" t="str">
        <f t="shared" si="50"/>
        <v>-----</v>
      </c>
      <c r="Y37" s="119" t="str">
        <f t="shared" si="50"/>
        <v>-----</v>
      </c>
      <c r="Z37" s="119" t="str">
        <f t="shared" si="50"/>
        <v>-----</v>
      </c>
      <c r="AA37" s="119" t="str">
        <f t="shared" si="50"/>
        <v>-----</v>
      </c>
      <c r="AB37" s="119" t="str">
        <f t="shared" si="50"/>
        <v>-----</v>
      </c>
      <c r="AC37" s="126" t="str">
        <f t="shared" si="50"/>
        <v>-----</v>
      </c>
      <c r="AD37" s="123" t="str">
        <f t="shared" ref="AD37:AJ37" si="51">AC37</f>
        <v>-----</v>
      </c>
      <c r="AE37" s="233" t="str">
        <f t="shared" si="51"/>
        <v>-----</v>
      </c>
      <c r="AF37" s="126" t="str">
        <f t="shared" si="51"/>
        <v>-----</v>
      </c>
      <c r="AG37" s="126" t="str">
        <f t="shared" si="51"/>
        <v>-----</v>
      </c>
      <c r="AH37" s="126" t="str">
        <f t="shared" si="51"/>
        <v>-----</v>
      </c>
      <c r="AI37" s="126" t="str">
        <f t="shared" si="51"/>
        <v>-----</v>
      </c>
      <c r="AJ37" s="126" t="str">
        <f t="shared" si="51"/>
        <v>-----</v>
      </c>
      <c r="AK37" s="126" t="str">
        <f t="shared" ref="AK37:AY37" si="52">AJ37</f>
        <v>-----</v>
      </c>
      <c r="AL37" s="126" t="str">
        <f t="shared" si="52"/>
        <v>-----</v>
      </c>
      <c r="AM37" s="126" t="str">
        <f t="shared" si="52"/>
        <v>-----</v>
      </c>
      <c r="AN37" s="126" t="str">
        <f t="shared" si="52"/>
        <v>-----</v>
      </c>
      <c r="AO37" s="126" t="str">
        <f t="shared" si="52"/>
        <v>-----</v>
      </c>
      <c r="AP37" s="126" t="str">
        <f t="shared" si="52"/>
        <v>-----</v>
      </c>
      <c r="AQ37" s="126" t="str">
        <f t="shared" si="52"/>
        <v>-----</v>
      </c>
      <c r="AR37" s="126" t="str">
        <f t="shared" si="52"/>
        <v>-----</v>
      </c>
      <c r="AS37" s="126" t="str">
        <f t="shared" si="52"/>
        <v>-----</v>
      </c>
      <c r="AT37" s="126" t="str">
        <f t="shared" si="52"/>
        <v>-----</v>
      </c>
      <c r="AU37" s="126" t="str">
        <f t="shared" si="52"/>
        <v>-----</v>
      </c>
      <c r="AV37" s="126" t="str">
        <f t="shared" si="52"/>
        <v>-----</v>
      </c>
      <c r="AW37" s="126" t="str">
        <f t="shared" si="52"/>
        <v>-----</v>
      </c>
      <c r="AX37" s="171" t="str">
        <f t="shared" si="52"/>
        <v>-----</v>
      </c>
      <c r="AY37" s="208" t="str">
        <f t="shared" si="52"/>
        <v>-----</v>
      </c>
    </row>
    <row r="38" spans="1:51">
      <c r="A38" s="3" t="s">
        <v>170</v>
      </c>
      <c r="B38" s="4"/>
      <c r="C38" s="301" t="s">
        <v>166</v>
      </c>
      <c r="D38" s="119" t="str">
        <f t="shared" ref="D38:AC38" si="53">C38</f>
        <v>-----</v>
      </c>
      <c r="E38" s="119" t="str">
        <f t="shared" si="53"/>
        <v>-----</v>
      </c>
      <c r="F38" s="119" t="str">
        <f t="shared" si="53"/>
        <v>-----</v>
      </c>
      <c r="G38" s="119" t="str">
        <f t="shared" si="53"/>
        <v>-----</v>
      </c>
      <c r="H38" s="119" t="str">
        <f t="shared" si="53"/>
        <v>-----</v>
      </c>
      <c r="I38" s="119" t="str">
        <f t="shared" si="53"/>
        <v>-----</v>
      </c>
      <c r="J38" s="171" t="str">
        <f t="shared" si="53"/>
        <v>-----</v>
      </c>
      <c r="K38" s="255" t="str">
        <f t="shared" si="53"/>
        <v>-----</v>
      </c>
      <c r="L38" s="256" t="str">
        <f t="shared" si="53"/>
        <v>-----</v>
      </c>
      <c r="M38" s="251" t="str">
        <f t="shared" si="53"/>
        <v>-----</v>
      </c>
      <c r="N38" s="119" t="str">
        <f t="shared" si="53"/>
        <v>-----</v>
      </c>
      <c r="O38" s="119" t="str">
        <f t="shared" si="53"/>
        <v>-----</v>
      </c>
      <c r="P38" s="119" t="str">
        <f t="shared" si="53"/>
        <v>-----</v>
      </c>
      <c r="Q38" s="119" t="str">
        <f t="shared" si="53"/>
        <v>-----</v>
      </c>
      <c r="R38" s="119" t="str">
        <f t="shared" si="53"/>
        <v>-----</v>
      </c>
      <c r="S38" s="119" t="str">
        <f t="shared" si="53"/>
        <v>-----</v>
      </c>
      <c r="T38" s="119" t="str">
        <f t="shared" si="53"/>
        <v>-----</v>
      </c>
      <c r="U38" s="119" t="str">
        <f t="shared" si="53"/>
        <v>-----</v>
      </c>
      <c r="V38" s="119" t="str">
        <f t="shared" si="53"/>
        <v>-----</v>
      </c>
      <c r="W38" s="119" t="str">
        <f t="shared" si="53"/>
        <v>-----</v>
      </c>
      <c r="X38" s="119" t="str">
        <f t="shared" si="53"/>
        <v>-----</v>
      </c>
      <c r="Y38" s="119" t="str">
        <f t="shared" si="53"/>
        <v>-----</v>
      </c>
      <c r="Z38" s="119" t="str">
        <f t="shared" si="53"/>
        <v>-----</v>
      </c>
      <c r="AA38" s="119" t="str">
        <f t="shared" si="53"/>
        <v>-----</v>
      </c>
      <c r="AB38" s="119" t="str">
        <f t="shared" si="53"/>
        <v>-----</v>
      </c>
      <c r="AC38" s="126" t="str">
        <f t="shared" si="53"/>
        <v>-----</v>
      </c>
      <c r="AD38" s="123" t="str">
        <f t="shared" ref="AD38:AJ38" si="54">AC38</f>
        <v>-----</v>
      </c>
      <c r="AE38" s="233" t="str">
        <f t="shared" si="54"/>
        <v>-----</v>
      </c>
      <c r="AF38" s="126" t="str">
        <f t="shared" si="54"/>
        <v>-----</v>
      </c>
      <c r="AG38" s="126" t="str">
        <f t="shared" si="54"/>
        <v>-----</v>
      </c>
      <c r="AH38" s="126" t="str">
        <f t="shared" si="54"/>
        <v>-----</v>
      </c>
      <c r="AI38" s="126" t="str">
        <f t="shared" si="54"/>
        <v>-----</v>
      </c>
      <c r="AJ38" s="126" t="str">
        <f t="shared" si="54"/>
        <v>-----</v>
      </c>
      <c r="AK38" s="126" t="str">
        <f t="shared" ref="AK38:AY38" si="55">AJ38</f>
        <v>-----</v>
      </c>
      <c r="AL38" s="126" t="str">
        <f t="shared" si="55"/>
        <v>-----</v>
      </c>
      <c r="AM38" s="126" t="str">
        <f t="shared" si="55"/>
        <v>-----</v>
      </c>
      <c r="AN38" s="126" t="str">
        <f t="shared" si="55"/>
        <v>-----</v>
      </c>
      <c r="AO38" s="126" t="str">
        <f t="shared" si="55"/>
        <v>-----</v>
      </c>
      <c r="AP38" s="126" t="str">
        <f t="shared" si="55"/>
        <v>-----</v>
      </c>
      <c r="AQ38" s="126" t="str">
        <f t="shared" si="55"/>
        <v>-----</v>
      </c>
      <c r="AR38" s="126" t="str">
        <f t="shared" si="55"/>
        <v>-----</v>
      </c>
      <c r="AS38" s="126" t="str">
        <f t="shared" si="55"/>
        <v>-----</v>
      </c>
      <c r="AT38" s="126" t="str">
        <f t="shared" si="55"/>
        <v>-----</v>
      </c>
      <c r="AU38" s="126" t="str">
        <f t="shared" si="55"/>
        <v>-----</v>
      </c>
      <c r="AV38" s="126" t="str">
        <f t="shared" si="55"/>
        <v>-----</v>
      </c>
      <c r="AW38" s="126" t="str">
        <f t="shared" si="55"/>
        <v>-----</v>
      </c>
      <c r="AX38" s="171" t="str">
        <f t="shared" si="55"/>
        <v>-----</v>
      </c>
      <c r="AY38" s="208" t="str">
        <f t="shared" si="55"/>
        <v>-----</v>
      </c>
    </row>
    <row r="39" spans="1:51">
      <c r="A39" s="3" t="s">
        <v>170</v>
      </c>
      <c r="B39" s="4"/>
      <c r="C39" s="301" t="s">
        <v>166</v>
      </c>
      <c r="D39" s="119" t="str">
        <f t="shared" ref="D39:AC39" si="56">C39</f>
        <v>-----</v>
      </c>
      <c r="E39" s="119" t="str">
        <f t="shared" si="56"/>
        <v>-----</v>
      </c>
      <c r="F39" s="119" t="str">
        <f t="shared" si="56"/>
        <v>-----</v>
      </c>
      <c r="G39" s="119" t="str">
        <f t="shared" si="56"/>
        <v>-----</v>
      </c>
      <c r="H39" s="119" t="str">
        <f t="shared" si="56"/>
        <v>-----</v>
      </c>
      <c r="I39" s="119" t="str">
        <f t="shared" si="56"/>
        <v>-----</v>
      </c>
      <c r="J39" s="171" t="str">
        <f t="shared" si="56"/>
        <v>-----</v>
      </c>
      <c r="K39" s="255" t="str">
        <f t="shared" si="56"/>
        <v>-----</v>
      </c>
      <c r="L39" s="256" t="str">
        <f t="shared" si="56"/>
        <v>-----</v>
      </c>
      <c r="M39" s="251" t="str">
        <f t="shared" si="56"/>
        <v>-----</v>
      </c>
      <c r="N39" s="119" t="str">
        <f t="shared" si="56"/>
        <v>-----</v>
      </c>
      <c r="O39" s="119" t="str">
        <f t="shared" si="56"/>
        <v>-----</v>
      </c>
      <c r="P39" s="119" t="str">
        <f t="shared" si="56"/>
        <v>-----</v>
      </c>
      <c r="Q39" s="119" t="str">
        <f t="shared" si="56"/>
        <v>-----</v>
      </c>
      <c r="R39" s="119" t="str">
        <f t="shared" si="56"/>
        <v>-----</v>
      </c>
      <c r="S39" s="119" t="str">
        <f t="shared" si="56"/>
        <v>-----</v>
      </c>
      <c r="T39" s="119" t="str">
        <f t="shared" si="56"/>
        <v>-----</v>
      </c>
      <c r="U39" s="119" t="str">
        <f t="shared" si="56"/>
        <v>-----</v>
      </c>
      <c r="V39" s="119" t="str">
        <f t="shared" si="56"/>
        <v>-----</v>
      </c>
      <c r="W39" s="119" t="str">
        <f t="shared" si="56"/>
        <v>-----</v>
      </c>
      <c r="X39" s="119" t="str">
        <f t="shared" si="56"/>
        <v>-----</v>
      </c>
      <c r="Y39" s="119" t="str">
        <f t="shared" si="56"/>
        <v>-----</v>
      </c>
      <c r="Z39" s="119" t="str">
        <f t="shared" si="56"/>
        <v>-----</v>
      </c>
      <c r="AA39" s="119" t="str">
        <f t="shared" si="56"/>
        <v>-----</v>
      </c>
      <c r="AB39" s="119" t="str">
        <f t="shared" si="56"/>
        <v>-----</v>
      </c>
      <c r="AC39" s="126" t="str">
        <f t="shared" si="56"/>
        <v>-----</v>
      </c>
      <c r="AD39" s="123" t="str">
        <f t="shared" ref="AD39:AJ39" si="57">AC39</f>
        <v>-----</v>
      </c>
      <c r="AE39" s="233" t="str">
        <f t="shared" si="57"/>
        <v>-----</v>
      </c>
      <c r="AF39" s="126" t="str">
        <f t="shared" si="57"/>
        <v>-----</v>
      </c>
      <c r="AG39" s="126" t="str">
        <f t="shared" si="57"/>
        <v>-----</v>
      </c>
      <c r="AH39" s="126" t="str">
        <f t="shared" si="57"/>
        <v>-----</v>
      </c>
      <c r="AI39" s="126" t="str">
        <f t="shared" si="57"/>
        <v>-----</v>
      </c>
      <c r="AJ39" s="126" t="str">
        <f t="shared" si="57"/>
        <v>-----</v>
      </c>
      <c r="AK39" s="126" t="str">
        <f t="shared" ref="AK39:AY39" si="58">AJ39</f>
        <v>-----</v>
      </c>
      <c r="AL39" s="126" t="str">
        <f t="shared" si="58"/>
        <v>-----</v>
      </c>
      <c r="AM39" s="126" t="str">
        <f t="shared" si="58"/>
        <v>-----</v>
      </c>
      <c r="AN39" s="126" t="str">
        <f t="shared" si="58"/>
        <v>-----</v>
      </c>
      <c r="AO39" s="126" t="str">
        <f t="shared" si="58"/>
        <v>-----</v>
      </c>
      <c r="AP39" s="126" t="str">
        <f t="shared" si="58"/>
        <v>-----</v>
      </c>
      <c r="AQ39" s="126" t="str">
        <f t="shared" si="58"/>
        <v>-----</v>
      </c>
      <c r="AR39" s="126" t="str">
        <f t="shared" si="58"/>
        <v>-----</v>
      </c>
      <c r="AS39" s="126" t="str">
        <f t="shared" si="58"/>
        <v>-----</v>
      </c>
      <c r="AT39" s="126" t="str">
        <f t="shared" si="58"/>
        <v>-----</v>
      </c>
      <c r="AU39" s="126" t="str">
        <f t="shared" si="58"/>
        <v>-----</v>
      </c>
      <c r="AV39" s="126" t="str">
        <f t="shared" si="58"/>
        <v>-----</v>
      </c>
      <c r="AW39" s="126" t="str">
        <f t="shared" si="58"/>
        <v>-----</v>
      </c>
      <c r="AX39" s="171" t="str">
        <f t="shared" si="58"/>
        <v>-----</v>
      </c>
      <c r="AY39" s="208" t="str">
        <f t="shared" si="58"/>
        <v>-----</v>
      </c>
    </row>
    <row r="40" spans="1:51">
      <c r="A40" s="3" t="s">
        <v>171</v>
      </c>
      <c r="B40" s="4"/>
      <c r="C40" s="119" t="str">
        <f t="shared" ref="C40:AY40" si="59">ExpFeePD</f>
        <v>enter</v>
      </c>
      <c r="D40" s="119" t="str">
        <f t="shared" si="59"/>
        <v>enter</v>
      </c>
      <c r="E40" s="119" t="str">
        <f t="shared" si="59"/>
        <v>enter</v>
      </c>
      <c r="F40" s="119" t="str">
        <f t="shared" si="59"/>
        <v>enter</v>
      </c>
      <c r="G40" s="119" t="str">
        <f t="shared" si="59"/>
        <v>enter</v>
      </c>
      <c r="H40" s="119" t="str">
        <f t="shared" si="59"/>
        <v>enter</v>
      </c>
      <c r="I40" s="119" t="str">
        <f t="shared" si="59"/>
        <v>enter</v>
      </c>
      <c r="J40" s="171" t="str">
        <f t="shared" si="59"/>
        <v>enter</v>
      </c>
      <c r="K40" s="255" t="str">
        <f t="shared" si="59"/>
        <v>enter</v>
      </c>
      <c r="L40" s="256" t="str">
        <f t="shared" si="59"/>
        <v>enter</v>
      </c>
      <c r="M40" s="251" t="str">
        <f t="shared" si="59"/>
        <v>enter</v>
      </c>
      <c r="N40" s="119" t="str">
        <f t="shared" si="59"/>
        <v>enter</v>
      </c>
      <c r="O40" s="119" t="str">
        <f t="shared" si="59"/>
        <v>enter</v>
      </c>
      <c r="P40" s="119" t="str">
        <f t="shared" si="59"/>
        <v>enter</v>
      </c>
      <c r="Q40" s="119" t="str">
        <f t="shared" si="59"/>
        <v>enter</v>
      </c>
      <c r="R40" s="119" t="str">
        <f t="shared" si="59"/>
        <v>enter</v>
      </c>
      <c r="S40" s="119" t="str">
        <f t="shared" si="59"/>
        <v>enter</v>
      </c>
      <c r="T40" s="119" t="str">
        <f t="shared" si="59"/>
        <v>enter</v>
      </c>
      <c r="U40" s="119" t="str">
        <f t="shared" si="59"/>
        <v>enter</v>
      </c>
      <c r="V40" s="119" t="str">
        <f t="shared" si="59"/>
        <v>enter</v>
      </c>
      <c r="W40" s="119" t="str">
        <f t="shared" si="59"/>
        <v>enter</v>
      </c>
      <c r="X40" s="119" t="str">
        <f t="shared" si="59"/>
        <v>enter</v>
      </c>
      <c r="Y40" s="119" t="str">
        <f t="shared" si="59"/>
        <v>enter</v>
      </c>
      <c r="Z40" s="119" t="str">
        <f t="shared" si="59"/>
        <v>enter</v>
      </c>
      <c r="AA40" s="119" t="str">
        <f t="shared" si="59"/>
        <v>enter</v>
      </c>
      <c r="AB40" s="119" t="str">
        <f t="shared" si="59"/>
        <v>enter</v>
      </c>
      <c r="AC40" s="126" t="str">
        <f t="shared" si="59"/>
        <v>enter</v>
      </c>
      <c r="AD40" s="123" t="str">
        <f t="shared" si="59"/>
        <v>enter</v>
      </c>
      <c r="AE40" s="233" t="str">
        <f t="shared" si="59"/>
        <v>enter</v>
      </c>
      <c r="AF40" s="126" t="str">
        <f t="shared" si="59"/>
        <v>enter</v>
      </c>
      <c r="AG40" s="126" t="str">
        <f t="shared" si="59"/>
        <v>enter</v>
      </c>
      <c r="AH40" s="126" t="str">
        <f t="shared" si="59"/>
        <v>enter</v>
      </c>
      <c r="AI40" s="126" t="str">
        <f t="shared" si="59"/>
        <v>enter</v>
      </c>
      <c r="AJ40" s="126" t="str">
        <f t="shared" si="59"/>
        <v>enter</v>
      </c>
      <c r="AK40" s="126" t="str">
        <f t="shared" si="59"/>
        <v>enter</v>
      </c>
      <c r="AL40" s="126" t="str">
        <f t="shared" si="59"/>
        <v>enter</v>
      </c>
      <c r="AM40" s="126" t="str">
        <f t="shared" si="59"/>
        <v>enter</v>
      </c>
      <c r="AN40" s="126" t="str">
        <f t="shared" si="59"/>
        <v>enter</v>
      </c>
      <c r="AO40" s="126" t="str">
        <f t="shared" si="59"/>
        <v>enter</v>
      </c>
      <c r="AP40" s="126" t="str">
        <f t="shared" si="59"/>
        <v>enter</v>
      </c>
      <c r="AQ40" s="126" t="str">
        <f t="shared" si="59"/>
        <v>enter</v>
      </c>
      <c r="AR40" s="126" t="str">
        <f t="shared" si="59"/>
        <v>enter</v>
      </c>
      <c r="AS40" s="126" t="str">
        <f t="shared" si="59"/>
        <v>enter</v>
      </c>
      <c r="AT40" s="126" t="str">
        <f t="shared" si="59"/>
        <v>enter</v>
      </c>
      <c r="AU40" s="126" t="str">
        <f t="shared" si="59"/>
        <v>enter</v>
      </c>
      <c r="AV40" s="126" t="str">
        <f t="shared" si="59"/>
        <v>enter</v>
      </c>
      <c r="AW40" s="126" t="str">
        <f t="shared" si="59"/>
        <v>enter</v>
      </c>
      <c r="AX40" s="171" t="str">
        <f t="shared" si="59"/>
        <v>enter</v>
      </c>
      <c r="AY40" s="208" t="str">
        <f t="shared" si="59"/>
        <v>enter</v>
      </c>
    </row>
    <row r="41" spans="1:51">
      <c r="A41" s="3" t="s">
        <v>170</v>
      </c>
      <c r="B41" s="4"/>
      <c r="C41" s="301" t="s">
        <v>166</v>
      </c>
      <c r="D41" s="119" t="str">
        <f t="shared" ref="D41:AC41" si="60">C41</f>
        <v>-----</v>
      </c>
      <c r="E41" s="119" t="str">
        <f t="shared" si="60"/>
        <v>-----</v>
      </c>
      <c r="F41" s="119" t="str">
        <f t="shared" si="60"/>
        <v>-----</v>
      </c>
      <c r="G41" s="119" t="str">
        <f t="shared" si="60"/>
        <v>-----</v>
      </c>
      <c r="H41" s="119" t="str">
        <f t="shared" si="60"/>
        <v>-----</v>
      </c>
      <c r="I41" s="119" t="str">
        <f t="shared" si="60"/>
        <v>-----</v>
      </c>
      <c r="J41" s="171" t="str">
        <f t="shared" si="60"/>
        <v>-----</v>
      </c>
      <c r="K41" s="255" t="str">
        <f t="shared" si="60"/>
        <v>-----</v>
      </c>
      <c r="L41" s="256" t="str">
        <f t="shared" si="60"/>
        <v>-----</v>
      </c>
      <c r="M41" s="251" t="str">
        <f t="shared" si="60"/>
        <v>-----</v>
      </c>
      <c r="N41" s="119" t="str">
        <f t="shared" si="60"/>
        <v>-----</v>
      </c>
      <c r="O41" s="119" t="str">
        <f t="shared" si="60"/>
        <v>-----</v>
      </c>
      <c r="P41" s="119" t="str">
        <f t="shared" si="60"/>
        <v>-----</v>
      </c>
      <c r="Q41" s="119" t="str">
        <f t="shared" si="60"/>
        <v>-----</v>
      </c>
      <c r="R41" s="119" t="str">
        <f t="shared" si="60"/>
        <v>-----</v>
      </c>
      <c r="S41" s="119" t="str">
        <f t="shared" si="60"/>
        <v>-----</v>
      </c>
      <c r="T41" s="119" t="str">
        <f t="shared" si="60"/>
        <v>-----</v>
      </c>
      <c r="U41" s="119" t="str">
        <f t="shared" si="60"/>
        <v>-----</v>
      </c>
      <c r="V41" s="119" t="str">
        <f t="shared" si="60"/>
        <v>-----</v>
      </c>
      <c r="W41" s="119" t="str">
        <f t="shared" si="60"/>
        <v>-----</v>
      </c>
      <c r="X41" s="119" t="str">
        <f t="shared" si="60"/>
        <v>-----</v>
      </c>
      <c r="Y41" s="119" t="str">
        <f t="shared" si="60"/>
        <v>-----</v>
      </c>
      <c r="Z41" s="119" t="str">
        <f t="shared" si="60"/>
        <v>-----</v>
      </c>
      <c r="AA41" s="119" t="str">
        <f t="shared" si="60"/>
        <v>-----</v>
      </c>
      <c r="AB41" s="119" t="str">
        <f t="shared" si="60"/>
        <v>-----</v>
      </c>
      <c r="AC41" s="126" t="str">
        <f t="shared" si="60"/>
        <v>-----</v>
      </c>
      <c r="AD41" s="123" t="str">
        <f t="shared" ref="AD41:AJ41" si="61">AC41</f>
        <v>-----</v>
      </c>
      <c r="AE41" s="233" t="str">
        <f t="shared" si="61"/>
        <v>-----</v>
      </c>
      <c r="AF41" s="126" t="str">
        <f t="shared" si="61"/>
        <v>-----</v>
      </c>
      <c r="AG41" s="126" t="str">
        <f t="shared" si="61"/>
        <v>-----</v>
      </c>
      <c r="AH41" s="126" t="str">
        <f t="shared" si="61"/>
        <v>-----</v>
      </c>
      <c r="AI41" s="126" t="str">
        <f t="shared" si="61"/>
        <v>-----</v>
      </c>
      <c r="AJ41" s="126" t="str">
        <f t="shared" si="61"/>
        <v>-----</v>
      </c>
      <c r="AK41" s="126" t="str">
        <f t="shared" ref="AK41:AY41" si="62">AJ41</f>
        <v>-----</v>
      </c>
      <c r="AL41" s="126" t="str">
        <f t="shared" si="62"/>
        <v>-----</v>
      </c>
      <c r="AM41" s="126" t="str">
        <f t="shared" si="62"/>
        <v>-----</v>
      </c>
      <c r="AN41" s="126" t="str">
        <f t="shared" si="62"/>
        <v>-----</v>
      </c>
      <c r="AO41" s="126" t="str">
        <f t="shared" si="62"/>
        <v>-----</v>
      </c>
      <c r="AP41" s="126" t="str">
        <f t="shared" si="62"/>
        <v>-----</v>
      </c>
      <c r="AQ41" s="126" t="str">
        <f t="shared" si="62"/>
        <v>-----</v>
      </c>
      <c r="AR41" s="126" t="str">
        <f t="shared" si="62"/>
        <v>-----</v>
      </c>
      <c r="AS41" s="126" t="str">
        <f t="shared" si="62"/>
        <v>-----</v>
      </c>
      <c r="AT41" s="126" t="str">
        <f t="shared" si="62"/>
        <v>-----</v>
      </c>
      <c r="AU41" s="126" t="str">
        <f t="shared" si="62"/>
        <v>-----</v>
      </c>
      <c r="AV41" s="126" t="str">
        <f t="shared" si="62"/>
        <v>-----</v>
      </c>
      <c r="AW41" s="126" t="str">
        <f t="shared" si="62"/>
        <v>-----</v>
      </c>
      <c r="AX41" s="171" t="str">
        <f t="shared" si="62"/>
        <v>-----</v>
      </c>
      <c r="AY41" s="208" t="str">
        <f t="shared" si="62"/>
        <v>-----</v>
      </c>
    </row>
    <row r="42" spans="1:51" ht="16.2" thickBot="1">
      <c r="A42" s="76" t="s">
        <v>174</v>
      </c>
      <c r="B42" s="12"/>
      <c r="C42" s="75" t="e">
        <f t="shared" ref="C42:AH42" si="63">IF(PremiumLimit="Combined Single Limit",0,PRODUCT(PRODUCT(C33:C39)+C40,C41))</f>
        <v>#VALUE!</v>
      </c>
      <c r="D42" s="75" t="e">
        <f t="shared" si="63"/>
        <v>#VALUE!</v>
      </c>
      <c r="E42" s="75" t="e">
        <f t="shared" si="63"/>
        <v>#VALUE!</v>
      </c>
      <c r="F42" s="75" t="e">
        <f t="shared" si="63"/>
        <v>#VALUE!</v>
      </c>
      <c r="G42" s="75" t="e">
        <f t="shared" si="63"/>
        <v>#VALUE!</v>
      </c>
      <c r="H42" s="75" t="e">
        <f t="shared" si="63"/>
        <v>#VALUE!</v>
      </c>
      <c r="I42" s="75" t="e">
        <f t="shared" si="63"/>
        <v>#VALUE!</v>
      </c>
      <c r="J42" s="75" t="e">
        <f t="shared" si="63"/>
        <v>#VALUE!</v>
      </c>
      <c r="K42" s="75" t="e">
        <f t="shared" si="63"/>
        <v>#VALUE!</v>
      </c>
      <c r="L42" s="75" t="e">
        <f t="shared" si="63"/>
        <v>#VALUE!</v>
      </c>
      <c r="M42" s="75" t="e">
        <f t="shared" si="63"/>
        <v>#VALUE!</v>
      </c>
      <c r="N42" s="75" t="e">
        <f t="shared" si="63"/>
        <v>#VALUE!</v>
      </c>
      <c r="O42" s="75" t="e">
        <f t="shared" si="63"/>
        <v>#VALUE!</v>
      </c>
      <c r="P42" s="75" t="e">
        <f t="shared" si="63"/>
        <v>#VALUE!</v>
      </c>
      <c r="Q42" s="75" t="e">
        <f t="shared" si="63"/>
        <v>#VALUE!</v>
      </c>
      <c r="R42" s="75" t="e">
        <f t="shared" si="63"/>
        <v>#VALUE!</v>
      </c>
      <c r="S42" s="75" t="e">
        <f t="shared" si="63"/>
        <v>#VALUE!</v>
      </c>
      <c r="T42" s="75" t="e">
        <f t="shared" si="63"/>
        <v>#VALUE!</v>
      </c>
      <c r="U42" s="75" t="e">
        <f t="shared" si="63"/>
        <v>#VALUE!</v>
      </c>
      <c r="V42" s="75" t="e">
        <f t="shared" si="63"/>
        <v>#VALUE!</v>
      </c>
      <c r="W42" s="75" t="e">
        <f t="shared" si="63"/>
        <v>#VALUE!</v>
      </c>
      <c r="X42" s="75" t="e">
        <f t="shared" si="63"/>
        <v>#VALUE!</v>
      </c>
      <c r="Y42" s="75" t="e">
        <f t="shared" si="63"/>
        <v>#VALUE!</v>
      </c>
      <c r="Z42" s="75" t="e">
        <f t="shared" si="63"/>
        <v>#VALUE!</v>
      </c>
      <c r="AA42" s="75" t="e">
        <f t="shared" si="63"/>
        <v>#VALUE!</v>
      </c>
      <c r="AB42" s="75" t="e">
        <f t="shared" si="63"/>
        <v>#VALUE!</v>
      </c>
      <c r="AC42" s="75" t="e">
        <f t="shared" si="63"/>
        <v>#VALUE!</v>
      </c>
      <c r="AD42" s="75" t="e">
        <f t="shared" si="63"/>
        <v>#VALUE!</v>
      </c>
      <c r="AE42" s="75" t="e">
        <f t="shared" si="63"/>
        <v>#VALUE!</v>
      </c>
      <c r="AF42" s="75" t="e">
        <f t="shared" si="63"/>
        <v>#VALUE!</v>
      </c>
      <c r="AG42" s="75" t="e">
        <f t="shared" si="63"/>
        <v>#VALUE!</v>
      </c>
      <c r="AH42" s="75" t="e">
        <f t="shared" si="63"/>
        <v>#VALUE!</v>
      </c>
      <c r="AI42" s="75" t="e">
        <f t="shared" ref="AI42:AY42" si="64">IF(PremiumLimit="Combined Single Limit",0,PRODUCT(PRODUCT(AI33:AI39)+AI40,AI41))</f>
        <v>#VALUE!</v>
      </c>
      <c r="AJ42" s="75" t="e">
        <f t="shared" si="64"/>
        <v>#VALUE!</v>
      </c>
      <c r="AK42" s="75" t="e">
        <f t="shared" si="64"/>
        <v>#VALUE!</v>
      </c>
      <c r="AL42" s="75" t="e">
        <f t="shared" si="64"/>
        <v>#VALUE!</v>
      </c>
      <c r="AM42" s="75" t="e">
        <f t="shared" si="64"/>
        <v>#VALUE!</v>
      </c>
      <c r="AN42" s="75" t="e">
        <f t="shared" si="64"/>
        <v>#VALUE!</v>
      </c>
      <c r="AO42" s="75" t="e">
        <f t="shared" si="64"/>
        <v>#VALUE!</v>
      </c>
      <c r="AP42" s="75" t="e">
        <f t="shared" si="64"/>
        <v>#VALUE!</v>
      </c>
      <c r="AQ42" s="75" t="e">
        <f t="shared" si="64"/>
        <v>#VALUE!</v>
      </c>
      <c r="AR42" s="75" t="e">
        <f t="shared" si="64"/>
        <v>#VALUE!</v>
      </c>
      <c r="AS42" s="75" t="e">
        <f t="shared" si="64"/>
        <v>#VALUE!</v>
      </c>
      <c r="AT42" s="75" t="e">
        <f t="shared" si="64"/>
        <v>#VALUE!</v>
      </c>
      <c r="AU42" s="75" t="e">
        <f t="shared" si="64"/>
        <v>#VALUE!</v>
      </c>
      <c r="AV42" s="75" t="e">
        <f t="shared" si="64"/>
        <v>#VALUE!</v>
      </c>
      <c r="AW42" s="75" t="e">
        <f t="shared" si="64"/>
        <v>#VALUE!</v>
      </c>
      <c r="AX42" s="75" t="e">
        <f t="shared" si="64"/>
        <v>#VALUE!</v>
      </c>
      <c r="AY42" s="75" t="e">
        <f t="shared" si="64"/>
        <v>#VALUE!</v>
      </c>
    </row>
    <row r="43" spans="1:51" ht="16.2" thickTop="1">
      <c r="A43" s="13" t="s">
        <v>173</v>
      </c>
      <c r="B43" s="6"/>
      <c r="C43" s="73" t="str">
        <f t="shared" ref="C43:AY43" si="65">"BaseRatePIPL_" &amp; TEXT(C$17,"00")</f>
        <v>BaseRatePIPL_101</v>
      </c>
      <c r="D43" s="73" t="str">
        <f t="shared" si="65"/>
        <v>BaseRatePIPL_102</v>
      </c>
      <c r="E43" s="73" t="str">
        <f t="shared" si="65"/>
        <v>BaseRatePIPL_103</v>
      </c>
      <c r="F43" s="73" t="str">
        <f t="shared" si="65"/>
        <v>BaseRatePIPL_104</v>
      </c>
      <c r="G43" s="73" t="str">
        <f t="shared" si="65"/>
        <v>BaseRatePIPL_105</v>
      </c>
      <c r="H43" s="73" t="str">
        <f t="shared" si="65"/>
        <v>BaseRatePIPL_106</v>
      </c>
      <c r="I43" s="73" t="str">
        <f t="shared" si="65"/>
        <v>BaseRatePIPL_107</v>
      </c>
      <c r="J43" s="73" t="str">
        <f t="shared" si="65"/>
        <v>BaseRatePIPL_108</v>
      </c>
      <c r="K43" s="259" t="str">
        <f t="shared" si="65"/>
        <v>BaseRatePIPL_109</v>
      </c>
      <c r="L43" s="260" t="str">
        <f t="shared" si="65"/>
        <v>BaseRatePIPL_110</v>
      </c>
      <c r="M43" s="167" t="str">
        <f t="shared" si="65"/>
        <v>BaseRatePIPL_111</v>
      </c>
      <c r="N43" s="167" t="str">
        <f t="shared" si="65"/>
        <v>BaseRatePIPL_112</v>
      </c>
      <c r="O43" s="167" t="str">
        <f t="shared" si="65"/>
        <v>BaseRatePIPL_113</v>
      </c>
      <c r="P43" s="167" t="str">
        <f t="shared" si="65"/>
        <v>BaseRatePIPL_114</v>
      </c>
      <c r="Q43" s="167" t="str">
        <f t="shared" si="65"/>
        <v>BaseRatePIPL_115</v>
      </c>
      <c r="R43" s="167" t="str">
        <f t="shared" si="65"/>
        <v>BaseRatePIPL_116</v>
      </c>
      <c r="S43" s="167" t="str">
        <f t="shared" si="65"/>
        <v>BaseRatePIPL_117</v>
      </c>
      <c r="T43" s="167" t="str">
        <f t="shared" si="65"/>
        <v>BaseRatePIPL_118</v>
      </c>
      <c r="U43" s="167" t="str">
        <f t="shared" si="65"/>
        <v>BaseRatePIPL_119</v>
      </c>
      <c r="V43" s="167" t="str">
        <f t="shared" si="65"/>
        <v>BaseRatePIPL_120</v>
      </c>
      <c r="W43" s="167" t="str">
        <f t="shared" si="65"/>
        <v>BaseRatePIPL_121</v>
      </c>
      <c r="X43" s="167" t="str">
        <f t="shared" si="65"/>
        <v>BaseRatePIPL_122</v>
      </c>
      <c r="Y43" s="167" t="str">
        <f t="shared" si="65"/>
        <v>BaseRatePIPL_123</v>
      </c>
      <c r="Z43" s="167" t="str">
        <f t="shared" si="65"/>
        <v>BaseRatePIPL_124</v>
      </c>
      <c r="AA43" s="167" t="str">
        <f t="shared" si="65"/>
        <v>BaseRatePIPL_125</v>
      </c>
      <c r="AB43" s="167" t="str">
        <f t="shared" si="65"/>
        <v>BaseRatePIPL_126</v>
      </c>
      <c r="AC43" s="134" t="str">
        <f t="shared" si="65"/>
        <v>BaseRatePIPL_127</v>
      </c>
      <c r="AD43" s="109" t="str">
        <f t="shared" si="65"/>
        <v>BaseRatePIPL_128</v>
      </c>
      <c r="AE43" s="134" t="str">
        <f t="shared" si="65"/>
        <v>BaseRatePIPL_129</v>
      </c>
      <c r="AF43" s="134" t="str">
        <f t="shared" si="65"/>
        <v>BaseRatePIPL_130</v>
      </c>
      <c r="AG43" s="134" t="str">
        <f t="shared" si="65"/>
        <v>BaseRatePIPL_131</v>
      </c>
      <c r="AH43" s="134" t="str">
        <f t="shared" si="65"/>
        <v>BaseRatePIPL_132</v>
      </c>
      <c r="AI43" s="134" t="str">
        <f t="shared" si="65"/>
        <v>BaseRatePIPL_133</v>
      </c>
      <c r="AJ43" s="134" t="str">
        <f t="shared" si="65"/>
        <v>BaseRatePIPL_134</v>
      </c>
      <c r="AK43" s="134" t="str">
        <f t="shared" si="65"/>
        <v>BaseRatePIPL_135</v>
      </c>
      <c r="AL43" s="134" t="str">
        <f t="shared" si="65"/>
        <v>BaseRatePIPL_136</v>
      </c>
      <c r="AM43" s="134" t="str">
        <f t="shared" si="65"/>
        <v>BaseRatePIPL_137</v>
      </c>
      <c r="AN43" s="134" t="str">
        <f t="shared" si="65"/>
        <v>BaseRatePIPL_138</v>
      </c>
      <c r="AO43" s="134" t="str">
        <f t="shared" si="65"/>
        <v>BaseRatePIPL_139</v>
      </c>
      <c r="AP43" s="134" t="str">
        <f t="shared" si="65"/>
        <v>BaseRatePIPL_140</v>
      </c>
      <c r="AQ43" s="134" t="str">
        <f t="shared" si="65"/>
        <v>BaseRatePIPL_141</v>
      </c>
      <c r="AR43" s="134" t="str">
        <f t="shared" si="65"/>
        <v>BaseRatePIPL_142</v>
      </c>
      <c r="AS43" s="134" t="str">
        <f t="shared" si="65"/>
        <v>BaseRatePIPL_143</v>
      </c>
      <c r="AT43" s="134" t="str">
        <f t="shared" si="65"/>
        <v>BaseRatePIPL_144</v>
      </c>
      <c r="AU43" s="134" t="str">
        <f t="shared" si="65"/>
        <v>BaseRatePIPL_145</v>
      </c>
      <c r="AV43" s="134" t="str">
        <f t="shared" si="65"/>
        <v>BaseRatePIPL_146</v>
      </c>
      <c r="AW43" s="134" t="str">
        <f t="shared" si="65"/>
        <v>BaseRatePIPL_147</v>
      </c>
      <c r="AX43" s="167" t="str">
        <f t="shared" si="65"/>
        <v>BaseRatePIPL_148</v>
      </c>
      <c r="AY43" s="211" t="str">
        <f t="shared" si="65"/>
        <v>BaseRatePIPL_149</v>
      </c>
    </row>
    <row r="44" spans="1:51">
      <c r="A44" s="21" t="s">
        <v>175</v>
      </c>
      <c r="B44" s="4"/>
      <c r="C44" s="124" t="str">
        <f>BaseRatePIPL_01</f>
        <v xml:space="preserve">enter   </v>
      </c>
      <c r="D44" s="124" t="str">
        <f>BaseRatePIPL_02</f>
        <v xml:space="preserve">enter   </v>
      </c>
      <c r="E44" s="124" t="str">
        <f>BaseRatePIPL_03</f>
        <v xml:space="preserve">enter   </v>
      </c>
      <c r="F44" s="124" t="str">
        <f>BaseRatePIPL_04</f>
        <v xml:space="preserve">enter   </v>
      </c>
      <c r="G44" s="124" t="str">
        <f>BaseRatePIPL_05</f>
        <v xml:space="preserve">enter   </v>
      </c>
      <c r="H44" s="124" t="str">
        <f>BaseRatePIPL_06</f>
        <v xml:space="preserve">enter   </v>
      </c>
      <c r="I44" s="124" t="str">
        <f>BaseRatePIPL_07</f>
        <v xml:space="preserve">enter   </v>
      </c>
      <c r="J44" s="168" t="str">
        <f>BaseRatePIPL_08</f>
        <v xml:space="preserve">enter   </v>
      </c>
      <c r="K44" s="261" t="str">
        <f>BaseRatePIPL_10</f>
        <v xml:space="preserve">enter   </v>
      </c>
      <c r="L44" s="262" t="str">
        <f>BaseRatePIPL_11</f>
        <v xml:space="preserve">enter   </v>
      </c>
      <c r="M44" s="252" t="str">
        <f>BaseRatePIPL_12</f>
        <v xml:space="preserve">enter   </v>
      </c>
      <c r="N44" s="124" t="str">
        <f>BaseRatePIPL_13</f>
        <v xml:space="preserve">enter   </v>
      </c>
      <c r="O44" s="124" t="str">
        <f>BaseRatePIPL_14</f>
        <v xml:space="preserve">enter   </v>
      </c>
      <c r="P44" s="124" t="str">
        <f>BaseRatePIPL_15</f>
        <v xml:space="preserve">enter   </v>
      </c>
      <c r="Q44" s="124" t="str">
        <f>BaseRatePIPL_16</f>
        <v xml:space="preserve">enter   </v>
      </c>
      <c r="R44" s="124" t="str">
        <f>BaseRatePIPL_17</f>
        <v xml:space="preserve">enter   </v>
      </c>
      <c r="S44" s="124" t="str">
        <f>BaseRatePIPL_19</f>
        <v xml:space="preserve">enter   </v>
      </c>
      <c r="T44" s="124" t="str">
        <f>BaseRatePIPL_22</f>
        <v xml:space="preserve">enter   </v>
      </c>
      <c r="U44" s="124" t="str">
        <f>BaseRatePIPL_23</f>
        <v xml:space="preserve">enter   </v>
      </c>
      <c r="V44" s="124" t="str">
        <f>BaseRatePIPL_24</f>
        <v xml:space="preserve">enter   </v>
      </c>
      <c r="W44" s="124" t="str">
        <f>BaseRatePIPL_25</f>
        <v xml:space="preserve">enter   </v>
      </c>
      <c r="X44" s="124" t="str">
        <f>BaseRatePIPL_26</f>
        <v xml:space="preserve">enter   </v>
      </c>
      <c r="Y44" s="124" t="str">
        <f>BaseRatePIPL_27</f>
        <v xml:space="preserve">enter   </v>
      </c>
      <c r="Z44" s="124" t="str">
        <f>BaseRatePIPL_31</f>
        <v xml:space="preserve">enter   </v>
      </c>
      <c r="AA44" s="124" t="str">
        <f>BaseRatePIPL_38</f>
        <v xml:space="preserve">enter   </v>
      </c>
      <c r="AB44" s="124" t="str">
        <f>BaseRatePIPL_39</f>
        <v xml:space="preserve">enter   </v>
      </c>
      <c r="AC44" s="155" t="str">
        <f>BaseRatePIPL_40</f>
        <v xml:space="preserve">enter   </v>
      </c>
      <c r="AD44" s="125" t="str">
        <f>Start!H63</f>
        <v xml:space="preserve">enter   </v>
      </c>
      <c r="AE44" s="232" t="str">
        <f>Start!H64</f>
        <v xml:space="preserve">enter   </v>
      </c>
      <c r="AF44" s="232" t="str">
        <f>Start!H65</f>
        <v xml:space="preserve">enter   </v>
      </c>
      <c r="AG44" s="232" t="str">
        <f>Start!H66</f>
        <v xml:space="preserve">enter   </v>
      </c>
      <c r="AH44" s="155" t="str">
        <f>Start!H67</f>
        <v xml:space="preserve">enter   </v>
      </c>
      <c r="AI44" s="155" t="str">
        <f>Start!H68</f>
        <v xml:space="preserve">enter   </v>
      </c>
      <c r="AJ44" s="155" t="str">
        <f>Start!H69</f>
        <v xml:space="preserve">enter   </v>
      </c>
      <c r="AK44" s="155" t="str">
        <f>Start!H70</f>
        <v xml:space="preserve">enter   </v>
      </c>
      <c r="AL44" s="155" t="str">
        <f>Start!H71</f>
        <v xml:space="preserve">enter   </v>
      </c>
      <c r="AM44" s="155" t="str">
        <f>Start!H72</f>
        <v xml:space="preserve">enter   </v>
      </c>
      <c r="AN44" s="155" t="str">
        <f>Start!H73</f>
        <v xml:space="preserve">enter   </v>
      </c>
      <c r="AO44" s="155" t="str">
        <f>Start!H74</f>
        <v xml:space="preserve">enter   </v>
      </c>
      <c r="AP44" s="155" t="str">
        <f>Start!H75</f>
        <v xml:space="preserve">enter   </v>
      </c>
      <c r="AQ44" s="155" t="str">
        <f>Start!H76</f>
        <v xml:space="preserve">enter   </v>
      </c>
      <c r="AR44" s="155" t="str">
        <f>Start!H77</f>
        <v xml:space="preserve">enter   </v>
      </c>
      <c r="AS44" s="155" t="str">
        <f>Start!H78</f>
        <v xml:space="preserve">enter   </v>
      </c>
      <c r="AT44" s="155" t="str">
        <f>Start!H79</f>
        <v xml:space="preserve">enter   </v>
      </c>
      <c r="AU44" s="155" t="str">
        <f>Start!H80</f>
        <v xml:space="preserve">enter   </v>
      </c>
      <c r="AV44" s="155" t="str">
        <f>Start!H81</f>
        <v xml:space="preserve">enter   </v>
      </c>
      <c r="AW44" s="155" t="str">
        <f>Start!H82</f>
        <v xml:space="preserve">enter   </v>
      </c>
      <c r="AX44" s="155" t="str">
        <f>Start!H83</f>
        <v xml:space="preserve">enter   </v>
      </c>
      <c r="AY44" s="155" t="str">
        <f>Start!H84</f>
        <v xml:space="preserve">enter   </v>
      </c>
    </row>
    <row r="45" spans="1:51">
      <c r="A45" s="3" t="s">
        <v>165</v>
      </c>
      <c r="B45" s="4"/>
      <c r="C45" s="301" t="s">
        <v>166</v>
      </c>
      <c r="D45" s="119" t="str">
        <f t="shared" ref="D45:AC45" si="66">C45</f>
        <v>-----</v>
      </c>
      <c r="E45" s="119" t="str">
        <f t="shared" si="66"/>
        <v>-----</v>
      </c>
      <c r="F45" s="119" t="str">
        <f t="shared" si="66"/>
        <v>-----</v>
      </c>
      <c r="G45" s="119" t="str">
        <f t="shared" si="66"/>
        <v>-----</v>
      </c>
      <c r="H45" s="119" t="str">
        <f t="shared" si="66"/>
        <v>-----</v>
      </c>
      <c r="I45" s="119" t="str">
        <f t="shared" si="66"/>
        <v>-----</v>
      </c>
      <c r="J45" s="171" t="str">
        <f t="shared" si="66"/>
        <v>-----</v>
      </c>
      <c r="K45" s="255" t="str">
        <f t="shared" si="66"/>
        <v>-----</v>
      </c>
      <c r="L45" s="256" t="str">
        <f t="shared" si="66"/>
        <v>-----</v>
      </c>
      <c r="M45" s="251" t="str">
        <f t="shared" si="66"/>
        <v>-----</v>
      </c>
      <c r="N45" s="119" t="str">
        <f t="shared" si="66"/>
        <v>-----</v>
      </c>
      <c r="O45" s="119" t="str">
        <f t="shared" si="66"/>
        <v>-----</v>
      </c>
      <c r="P45" s="119" t="str">
        <f t="shared" si="66"/>
        <v>-----</v>
      </c>
      <c r="Q45" s="119" t="str">
        <f t="shared" si="66"/>
        <v>-----</v>
      </c>
      <c r="R45" s="119" t="str">
        <f t="shared" si="66"/>
        <v>-----</v>
      </c>
      <c r="S45" s="119" t="str">
        <f t="shared" si="66"/>
        <v>-----</v>
      </c>
      <c r="T45" s="119" t="str">
        <f t="shared" si="66"/>
        <v>-----</v>
      </c>
      <c r="U45" s="119" t="str">
        <f t="shared" si="66"/>
        <v>-----</v>
      </c>
      <c r="V45" s="119" t="str">
        <f t="shared" si="66"/>
        <v>-----</v>
      </c>
      <c r="W45" s="119" t="str">
        <f t="shared" si="66"/>
        <v>-----</v>
      </c>
      <c r="X45" s="119" t="str">
        <f t="shared" si="66"/>
        <v>-----</v>
      </c>
      <c r="Y45" s="119" t="str">
        <f t="shared" si="66"/>
        <v>-----</v>
      </c>
      <c r="Z45" s="119" t="str">
        <f t="shared" si="66"/>
        <v>-----</v>
      </c>
      <c r="AA45" s="119" t="str">
        <f t="shared" si="66"/>
        <v>-----</v>
      </c>
      <c r="AB45" s="119" t="str">
        <f t="shared" si="66"/>
        <v>-----</v>
      </c>
      <c r="AC45" s="126" t="str">
        <f t="shared" si="66"/>
        <v>-----</v>
      </c>
      <c r="AD45" s="123" t="str">
        <f t="shared" ref="AD45:AJ45" si="67">AC45</f>
        <v>-----</v>
      </c>
      <c r="AE45" s="233" t="str">
        <f t="shared" si="67"/>
        <v>-----</v>
      </c>
      <c r="AF45" s="126" t="str">
        <f t="shared" si="67"/>
        <v>-----</v>
      </c>
      <c r="AG45" s="126" t="str">
        <f t="shared" si="67"/>
        <v>-----</v>
      </c>
      <c r="AH45" s="126" t="str">
        <f t="shared" si="67"/>
        <v>-----</v>
      </c>
      <c r="AI45" s="126" t="str">
        <f t="shared" si="67"/>
        <v>-----</v>
      </c>
      <c r="AJ45" s="126" t="str">
        <f t="shared" si="67"/>
        <v>-----</v>
      </c>
      <c r="AK45" s="126" t="str">
        <f t="shared" ref="AK45:AY45" si="68">AJ45</f>
        <v>-----</v>
      </c>
      <c r="AL45" s="126" t="str">
        <f t="shared" si="68"/>
        <v>-----</v>
      </c>
      <c r="AM45" s="126" t="str">
        <f t="shared" si="68"/>
        <v>-----</v>
      </c>
      <c r="AN45" s="126" t="str">
        <f t="shared" si="68"/>
        <v>-----</v>
      </c>
      <c r="AO45" s="126" t="str">
        <f t="shared" si="68"/>
        <v>-----</v>
      </c>
      <c r="AP45" s="126" t="str">
        <f t="shared" si="68"/>
        <v>-----</v>
      </c>
      <c r="AQ45" s="126" t="str">
        <f t="shared" si="68"/>
        <v>-----</v>
      </c>
      <c r="AR45" s="126" t="str">
        <f t="shared" si="68"/>
        <v>-----</v>
      </c>
      <c r="AS45" s="126" t="str">
        <f t="shared" si="68"/>
        <v>-----</v>
      </c>
      <c r="AT45" s="126" t="str">
        <f t="shared" si="68"/>
        <v>-----</v>
      </c>
      <c r="AU45" s="126" t="str">
        <f t="shared" si="68"/>
        <v>-----</v>
      </c>
      <c r="AV45" s="126" t="str">
        <f t="shared" si="68"/>
        <v>-----</v>
      </c>
      <c r="AW45" s="126" t="str">
        <f t="shared" si="68"/>
        <v>-----</v>
      </c>
      <c r="AX45" s="171" t="str">
        <f t="shared" si="68"/>
        <v>-----</v>
      </c>
      <c r="AY45" s="208" t="str">
        <f t="shared" si="68"/>
        <v>-----</v>
      </c>
    </row>
    <row r="46" spans="1:51">
      <c r="A46" s="3" t="s">
        <v>167</v>
      </c>
      <c r="B46" s="4"/>
      <c r="C46" s="301" t="s">
        <v>166</v>
      </c>
      <c r="D46" s="119" t="str">
        <f t="shared" ref="D46:AC46" si="69">C46</f>
        <v>-----</v>
      </c>
      <c r="E46" s="119" t="str">
        <f t="shared" si="69"/>
        <v>-----</v>
      </c>
      <c r="F46" s="119" t="str">
        <f t="shared" si="69"/>
        <v>-----</v>
      </c>
      <c r="G46" s="119" t="str">
        <f t="shared" si="69"/>
        <v>-----</v>
      </c>
      <c r="H46" s="119" t="str">
        <f t="shared" si="69"/>
        <v>-----</v>
      </c>
      <c r="I46" s="119" t="str">
        <f t="shared" si="69"/>
        <v>-----</v>
      </c>
      <c r="J46" s="171" t="str">
        <f t="shared" si="69"/>
        <v>-----</v>
      </c>
      <c r="K46" s="255" t="str">
        <f t="shared" si="69"/>
        <v>-----</v>
      </c>
      <c r="L46" s="256" t="str">
        <f t="shared" si="69"/>
        <v>-----</v>
      </c>
      <c r="M46" s="251" t="str">
        <f t="shared" si="69"/>
        <v>-----</v>
      </c>
      <c r="N46" s="119" t="str">
        <f t="shared" si="69"/>
        <v>-----</v>
      </c>
      <c r="O46" s="119" t="str">
        <f t="shared" si="69"/>
        <v>-----</v>
      </c>
      <c r="P46" s="119" t="str">
        <f t="shared" si="69"/>
        <v>-----</v>
      </c>
      <c r="Q46" s="119" t="str">
        <f t="shared" si="69"/>
        <v>-----</v>
      </c>
      <c r="R46" s="119" t="str">
        <f t="shared" si="69"/>
        <v>-----</v>
      </c>
      <c r="S46" s="119" t="str">
        <f t="shared" si="69"/>
        <v>-----</v>
      </c>
      <c r="T46" s="119" t="str">
        <f t="shared" si="69"/>
        <v>-----</v>
      </c>
      <c r="U46" s="119" t="str">
        <f t="shared" si="69"/>
        <v>-----</v>
      </c>
      <c r="V46" s="119" t="str">
        <f t="shared" si="69"/>
        <v>-----</v>
      </c>
      <c r="W46" s="119" t="str">
        <f t="shared" si="69"/>
        <v>-----</v>
      </c>
      <c r="X46" s="119" t="str">
        <f t="shared" si="69"/>
        <v>-----</v>
      </c>
      <c r="Y46" s="119" t="str">
        <f t="shared" si="69"/>
        <v>-----</v>
      </c>
      <c r="Z46" s="119" t="str">
        <f t="shared" si="69"/>
        <v>-----</v>
      </c>
      <c r="AA46" s="119" t="str">
        <f t="shared" si="69"/>
        <v>-----</v>
      </c>
      <c r="AB46" s="119" t="str">
        <f t="shared" si="69"/>
        <v>-----</v>
      </c>
      <c r="AC46" s="126" t="str">
        <f t="shared" si="69"/>
        <v>-----</v>
      </c>
      <c r="AD46" s="123" t="str">
        <f t="shared" ref="AD46:AJ46" si="70">AC46</f>
        <v>-----</v>
      </c>
      <c r="AE46" s="233" t="str">
        <f t="shared" si="70"/>
        <v>-----</v>
      </c>
      <c r="AF46" s="126" t="str">
        <f t="shared" si="70"/>
        <v>-----</v>
      </c>
      <c r="AG46" s="126" t="str">
        <f t="shared" si="70"/>
        <v>-----</v>
      </c>
      <c r="AH46" s="126" t="str">
        <f t="shared" si="70"/>
        <v>-----</v>
      </c>
      <c r="AI46" s="126" t="str">
        <f t="shared" si="70"/>
        <v>-----</v>
      </c>
      <c r="AJ46" s="126" t="str">
        <f t="shared" si="70"/>
        <v>-----</v>
      </c>
      <c r="AK46" s="126" t="str">
        <f t="shared" ref="AK46:AY46" si="71">AJ46</f>
        <v>-----</v>
      </c>
      <c r="AL46" s="126" t="str">
        <f t="shared" si="71"/>
        <v>-----</v>
      </c>
      <c r="AM46" s="126" t="str">
        <f t="shared" si="71"/>
        <v>-----</v>
      </c>
      <c r="AN46" s="126" t="str">
        <f t="shared" si="71"/>
        <v>-----</v>
      </c>
      <c r="AO46" s="126" t="str">
        <f t="shared" si="71"/>
        <v>-----</v>
      </c>
      <c r="AP46" s="126" t="str">
        <f t="shared" si="71"/>
        <v>-----</v>
      </c>
      <c r="AQ46" s="126" t="str">
        <f t="shared" si="71"/>
        <v>-----</v>
      </c>
      <c r="AR46" s="126" t="str">
        <f t="shared" si="71"/>
        <v>-----</v>
      </c>
      <c r="AS46" s="126" t="str">
        <f t="shared" si="71"/>
        <v>-----</v>
      </c>
      <c r="AT46" s="126" t="str">
        <f t="shared" si="71"/>
        <v>-----</v>
      </c>
      <c r="AU46" s="126" t="str">
        <f t="shared" si="71"/>
        <v>-----</v>
      </c>
      <c r="AV46" s="126" t="str">
        <f t="shared" si="71"/>
        <v>-----</v>
      </c>
      <c r="AW46" s="126" t="str">
        <f t="shared" si="71"/>
        <v>-----</v>
      </c>
      <c r="AX46" s="171" t="str">
        <f t="shared" si="71"/>
        <v>-----</v>
      </c>
      <c r="AY46" s="208" t="str">
        <f t="shared" si="71"/>
        <v>-----</v>
      </c>
    </row>
    <row r="47" spans="1:51">
      <c r="A47" s="3" t="s">
        <v>168</v>
      </c>
      <c r="B47" s="4"/>
      <c r="C47" s="301" t="s">
        <v>166</v>
      </c>
      <c r="D47" s="119" t="str">
        <f t="shared" ref="D47:AC47" si="72">C47</f>
        <v>-----</v>
      </c>
      <c r="E47" s="119" t="str">
        <f t="shared" si="72"/>
        <v>-----</v>
      </c>
      <c r="F47" s="119" t="str">
        <f t="shared" si="72"/>
        <v>-----</v>
      </c>
      <c r="G47" s="119" t="str">
        <f t="shared" si="72"/>
        <v>-----</v>
      </c>
      <c r="H47" s="119" t="str">
        <f t="shared" si="72"/>
        <v>-----</v>
      </c>
      <c r="I47" s="119" t="str">
        <f t="shared" si="72"/>
        <v>-----</v>
      </c>
      <c r="J47" s="171" t="str">
        <f t="shared" si="72"/>
        <v>-----</v>
      </c>
      <c r="K47" s="255" t="str">
        <f t="shared" si="72"/>
        <v>-----</v>
      </c>
      <c r="L47" s="256" t="str">
        <f t="shared" si="72"/>
        <v>-----</v>
      </c>
      <c r="M47" s="251" t="str">
        <f t="shared" si="72"/>
        <v>-----</v>
      </c>
      <c r="N47" s="119" t="str">
        <f t="shared" si="72"/>
        <v>-----</v>
      </c>
      <c r="O47" s="119" t="str">
        <f t="shared" si="72"/>
        <v>-----</v>
      </c>
      <c r="P47" s="119" t="str">
        <f t="shared" si="72"/>
        <v>-----</v>
      </c>
      <c r="Q47" s="119" t="str">
        <f t="shared" si="72"/>
        <v>-----</v>
      </c>
      <c r="R47" s="119" t="str">
        <f t="shared" si="72"/>
        <v>-----</v>
      </c>
      <c r="S47" s="119" t="str">
        <f t="shared" si="72"/>
        <v>-----</v>
      </c>
      <c r="T47" s="119" t="str">
        <f t="shared" si="72"/>
        <v>-----</v>
      </c>
      <c r="U47" s="119" t="str">
        <f t="shared" si="72"/>
        <v>-----</v>
      </c>
      <c r="V47" s="119" t="str">
        <f t="shared" si="72"/>
        <v>-----</v>
      </c>
      <c r="W47" s="119" t="str">
        <f t="shared" si="72"/>
        <v>-----</v>
      </c>
      <c r="X47" s="119" t="str">
        <f t="shared" si="72"/>
        <v>-----</v>
      </c>
      <c r="Y47" s="119" t="str">
        <f t="shared" si="72"/>
        <v>-----</v>
      </c>
      <c r="Z47" s="119" t="str">
        <f t="shared" si="72"/>
        <v>-----</v>
      </c>
      <c r="AA47" s="119" t="str">
        <f t="shared" si="72"/>
        <v>-----</v>
      </c>
      <c r="AB47" s="119" t="str">
        <f t="shared" si="72"/>
        <v>-----</v>
      </c>
      <c r="AC47" s="126" t="str">
        <f t="shared" si="72"/>
        <v>-----</v>
      </c>
      <c r="AD47" s="123" t="str">
        <f t="shared" ref="AD47:AJ47" si="73">AC47</f>
        <v>-----</v>
      </c>
      <c r="AE47" s="233" t="str">
        <f t="shared" si="73"/>
        <v>-----</v>
      </c>
      <c r="AF47" s="126" t="str">
        <f t="shared" si="73"/>
        <v>-----</v>
      </c>
      <c r="AG47" s="126" t="str">
        <f t="shared" si="73"/>
        <v>-----</v>
      </c>
      <c r="AH47" s="126" t="str">
        <f t="shared" si="73"/>
        <v>-----</v>
      </c>
      <c r="AI47" s="126" t="str">
        <f t="shared" si="73"/>
        <v>-----</v>
      </c>
      <c r="AJ47" s="126" t="str">
        <f t="shared" si="73"/>
        <v>-----</v>
      </c>
      <c r="AK47" s="126" t="str">
        <f t="shared" ref="AK47:AY47" si="74">AJ47</f>
        <v>-----</v>
      </c>
      <c r="AL47" s="126" t="str">
        <f t="shared" si="74"/>
        <v>-----</v>
      </c>
      <c r="AM47" s="126" t="str">
        <f t="shared" si="74"/>
        <v>-----</v>
      </c>
      <c r="AN47" s="126" t="str">
        <f t="shared" si="74"/>
        <v>-----</v>
      </c>
      <c r="AO47" s="126" t="str">
        <f t="shared" si="74"/>
        <v>-----</v>
      </c>
      <c r="AP47" s="126" t="str">
        <f t="shared" si="74"/>
        <v>-----</v>
      </c>
      <c r="AQ47" s="126" t="str">
        <f t="shared" si="74"/>
        <v>-----</v>
      </c>
      <c r="AR47" s="126" t="str">
        <f t="shared" si="74"/>
        <v>-----</v>
      </c>
      <c r="AS47" s="126" t="str">
        <f t="shared" si="74"/>
        <v>-----</v>
      </c>
      <c r="AT47" s="126" t="str">
        <f t="shared" si="74"/>
        <v>-----</v>
      </c>
      <c r="AU47" s="126" t="str">
        <f t="shared" si="74"/>
        <v>-----</v>
      </c>
      <c r="AV47" s="126" t="str">
        <f t="shared" si="74"/>
        <v>-----</v>
      </c>
      <c r="AW47" s="126" t="str">
        <f t="shared" si="74"/>
        <v>-----</v>
      </c>
      <c r="AX47" s="171" t="str">
        <f t="shared" si="74"/>
        <v>-----</v>
      </c>
      <c r="AY47" s="208" t="str">
        <f t="shared" si="74"/>
        <v>-----</v>
      </c>
    </row>
    <row r="48" spans="1:51">
      <c r="A48" s="3" t="s">
        <v>176</v>
      </c>
      <c r="B48" s="4"/>
      <c r="C48" s="301" t="s">
        <v>166</v>
      </c>
      <c r="D48" s="119" t="str">
        <f t="shared" ref="D48:AC48" si="75">C48</f>
        <v>-----</v>
      </c>
      <c r="E48" s="119" t="str">
        <f t="shared" si="75"/>
        <v>-----</v>
      </c>
      <c r="F48" s="119" t="str">
        <f t="shared" si="75"/>
        <v>-----</v>
      </c>
      <c r="G48" s="119" t="str">
        <f t="shared" si="75"/>
        <v>-----</v>
      </c>
      <c r="H48" s="119" t="str">
        <f t="shared" si="75"/>
        <v>-----</v>
      </c>
      <c r="I48" s="119" t="str">
        <f t="shared" si="75"/>
        <v>-----</v>
      </c>
      <c r="J48" s="171" t="str">
        <f t="shared" si="75"/>
        <v>-----</v>
      </c>
      <c r="K48" s="255" t="str">
        <f t="shared" si="75"/>
        <v>-----</v>
      </c>
      <c r="L48" s="256" t="str">
        <f t="shared" si="75"/>
        <v>-----</v>
      </c>
      <c r="M48" s="251" t="str">
        <f t="shared" si="75"/>
        <v>-----</v>
      </c>
      <c r="N48" s="119" t="str">
        <f t="shared" si="75"/>
        <v>-----</v>
      </c>
      <c r="O48" s="119" t="str">
        <f t="shared" si="75"/>
        <v>-----</v>
      </c>
      <c r="P48" s="119" t="str">
        <f t="shared" si="75"/>
        <v>-----</v>
      </c>
      <c r="Q48" s="119" t="str">
        <f t="shared" si="75"/>
        <v>-----</v>
      </c>
      <c r="R48" s="119" t="str">
        <f t="shared" si="75"/>
        <v>-----</v>
      </c>
      <c r="S48" s="119" t="str">
        <f t="shared" si="75"/>
        <v>-----</v>
      </c>
      <c r="T48" s="119" t="str">
        <f t="shared" si="75"/>
        <v>-----</v>
      </c>
      <c r="U48" s="119" t="str">
        <f t="shared" si="75"/>
        <v>-----</v>
      </c>
      <c r="V48" s="119" t="str">
        <f t="shared" si="75"/>
        <v>-----</v>
      </c>
      <c r="W48" s="119" t="str">
        <f t="shared" si="75"/>
        <v>-----</v>
      </c>
      <c r="X48" s="119" t="str">
        <f t="shared" si="75"/>
        <v>-----</v>
      </c>
      <c r="Y48" s="119" t="str">
        <f t="shared" si="75"/>
        <v>-----</v>
      </c>
      <c r="Z48" s="119" t="str">
        <f t="shared" si="75"/>
        <v>-----</v>
      </c>
      <c r="AA48" s="119" t="str">
        <f t="shared" si="75"/>
        <v>-----</v>
      </c>
      <c r="AB48" s="119" t="str">
        <f t="shared" si="75"/>
        <v>-----</v>
      </c>
      <c r="AC48" s="126" t="str">
        <f t="shared" si="75"/>
        <v>-----</v>
      </c>
      <c r="AD48" s="123" t="str">
        <f t="shared" ref="AD48:AJ48" si="76">AC48</f>
        <v>-----</v>
      </c>
      <c r="AE48" s="233" t="str">
        <f t="shared" si="76"/>
        <v>-----</v>
      </c>
      <c r="AF48" s="126" t="str">
        <f t="shared" si="76"/>
        <v>-----</v>
      </c>
      <c r="AG48" s="126" t="str">
        <f t="shared" si="76"/>
        <v>-----</v>
      </c>
      <c r="AH48" s="126" t="str">
        <f t="shared" si="76"/>
        <v>-----</v>
      </c>
      <c r="AI48" s="126" t="str">
        <f t="shared" si="76"/>
        <v>-----</v>
      </c>
      <c r="AJ48" s="126" t="str">
        <f t="shared" si="76"/>
        <v>-----</v>
      </c>
      <c r="AK48" s="126" t="str">
        <f t="shared" ref="AK48:AY48" si="77">AJ48</f>
        <v>-----</v>
      </c>
      <c r="AL48" s="126" t="str">
        <f t="shared" si="77"/>
        <v>-----</v>
      </c>
      <c r="AM48" s="126" t="str">
        <f t="shared" si="77"/>
        <v>-----</v>
      </c>
      <c r="AN48" s="126" t="str">
        <f t="shared" si="77"/>
        <v>-----</v>
      </c>
      <c r="AO48" s="126" t="str">
        <f t="shared" si="77"/>
        <v>-----</v>
      </c>
      <c r="AP48" s="126" t="str">
        <f t="shared" si="77"/>
        <v>-----</v>
      </c>
      <c r="AQ48" s="126" t="str">
        <f t="shared" si="77"/>
        <v>-----</v>
      </c>
      <c r="AR48" s="126" t="str">
        <f t="shared" si="77"/>
        <v>-----</v>
      </c>
      <c r="AS48" s="126" t="str">
        <f t="shared" si="77"/>
        <v>-----</v>
      </c>
      <c r="AT48" s="126" t="str">
        <f t="shared" si="77"/>
        <v>-----</v>
      </c>
      <c r="AU48" s="126" t="str">
        <f t="shared" si="77"/>
        <v>-----</v>
      </c>
      <c r="AV48" s="126" t="str">
        <f t="shared" si="77"/>
        <v>-----</v>
      </c>
      <c r="AW48" s="126" t="str">
        <f t="shared" si="77"/>
        <v>-----</v>
      </c>
      <c r="AX48" s="171" t="str">
        <f t="shared" si="77"/>
        <v>-----</v>
      </c>
      <c r="AY48" s="208" t="str">
        <f t="shared" si="77"/>
        <v>-----</v>
      </c>
    </row>
    <row r="49" spans="1:54">
      <c r="A49" s="3" t="s">
        <v>170</v>
      </c>
      <c r="B49" s="47"/>
      <c r="C49" s="301" t="s">
        <v>166</v>
      </c>
      <c r="D49" s="119" t="str">
        <f t="shared" ref="D49:AC51" si="78">C49</f>
        <v>-----</v>
      </c>
      <c r="E49" s="119" t="str">
        <f t="shared" si="78"/>
        <v>-----</v>
      </c>
      <c r="F49" s="119" t="str">
        <f t="shared" si="78"/>
        <v>-----</v>
      </c>
      <c r="G49" s="119" t="str">
        <f t="shared" si="78"/>
        <v>-----</v>
      </c>
      <c r="H49" s="119" t="str">
        <f t="shared" si="78"/>
        <v>-----</v>
      </c>
      <c r="I49" s="119" t="str">
        <f t="shared" si="78"/>
        <v>-----</v>
      </c>
      <c r="J49" s="171" t="str">
        <f t="shared" si="78"/>
        <v>-----</v>
      </c>
      <c r="K49" s="255" t="str">
        <f t="shared" si="78"/>
        <v>-----</v>
      </c>
      <c r="L49" s="256" t="str">
        <f t="shared" si="78"/>
        <v>-----</v>
      </c>
      <c r="M49" s="251" t="str">
        <f t="shared" si="78"/>
        <v>-----</v>
      </c>
      <c r="N49" s="119" t="str">
        <f t="shared" si="78"/>
        <v>-----</v>
      </c>
      <c r="O49" s="119" t="str">
        <f t="shared" si="78"/>
        <v>-----</v>
      </c>
      <c r="P49" s="119" t="str">
        <f t="shared" si="78"/>
        <v>-----</v>
      </c>
      <c r="Q49" s="119" t="str">
        <f t="shared" si="78"/>
        <v>-----</v>
      </c>
      <c r="R49" s="119" t="str">
        <f t="shared" si="78"/>
        <v>-----</v>
      </c>
      <c r="S49" s="119" t="str">
        <f t="shared" si="78"/>
        <v>-----</v>
      </c>
      <c r="T49" s="119" t="str">
        <f t="shared" si="78"/>
        <v>-----</v>
      </c>
      <c r="U49" s="119" t="str">
        <f t="shared" si="78"/>
        <v>-----</v>
      </c>
      <c r="V49" s="119" t="str">
        <f t="shared" si="78"/>
        <v>-----</v>
      </c>
      <c r="W49" s="119" t="str">
        <f t="shared" si="78"/>
        <v>-----</v>
      </c>
      <c r="X49" s="119" t="str">
        <f t="shared" si="78"/>
        <v>-----</v>
      </c>
      <c r="Y49" s="119" t="str">
        <f t="shared" si="78"/>
        <v>-----</v>
      </c>
      <c r="Z49" s="119" t="str">
        <f t="shared" si="78"/>
        <v>-----</v>
      </c>
      <c r="AA49" s="119" t="str">
        <f t="shared" si="78"/>
        <v>-----</v>
      </c>
      <c r="AB49" s="119" t="str">
        <f t="shared" si="78"/>
        <v>-----</v>
      </c>
      <c r="AC49" s="126" t="str">
        <f t="shared" si="78"/>
        <v>-----</v>
      </c>
      <c r="AD49" s="123" t="str">
        <f t="shared" ref="AD49:AJ49" si="79">AC49</f>
        <v>-----</v>
      </c>
      <c r="AE49" s="233" t="str">
        <f t="shared" si="79"/>
        <v>-----</v>
      </c>
      <c r="AF49" s="126" t="str">
        <f t="shared" si="79"/>
        <v>-----</v>
      </c>
      <c r="AG49" s="126" t="str">
        <f t="shared" si="79"/>
        <v>-----</v>
      </c>
      <c r="AH49" s="126" t="str">
        <f t="shared" si="79"/>
        <v>-----</v>
      </c>
      <c r="AI49" s="126" t="str">
        <f t="shared" si="79"/>
        <v>-----</v>
      </c>
      <c r="AJ49" s="126" t="str">
        <f t="shared" si="79"/>
        <v>-----</v>
      </c>
      <c r="AK49" s="126" t="str">
        <f t="shared" ref="AK49:AY49" si="80">AJ49</f>
        <v>-----</v>
      </c>
      <c r="AL49" s="126" t="str">
        <f t="shared" si="80"/>
        <v>-----</v>
      </c>
      <c r="AM49" s="126" t="str">
        <f t="shared" si="80"/>
        <v>-----</v>
      </c>
      <c r="AN49" s="126" t="str">
        <f t="shared" si="80"/>
        <v>-----</v>
      </c>
      <c r="AO49" s="126" t="str">
        <f t="shared" si="80"/>
        <v>-----</v>
      </c>
      <c r="AP49" s="126" t="str">
        <f t="shared" si="80"/>
        <v>-----</v>
      </c>
      <c r="AQ49" s="126" t="str">
        <f t="shared" si="80"/>
        <v>-----</v>
      </c>
      <c r="AR49" s="126" t="str">
        <f t="shared" si="80"/>
        <v>-----</v>
      </c>
      <c r="AS49" s="126" t="str">
        <f t="shared" si="80"/>
        <v>-----</v>
      </c>
      <c r="AT49" s="126" t="str">
        <f t="shared" si="80"/>
        <v>-----</v>
      </c>
      <c r="AU49" s="126" t="str">
        <f t="shared" si="80"/>
        <v>-----</v>
      </c>
      <c r="AV49" s="126" t="str">
        <f t="shared" si="80"/>
        <v>-----</v>
      </c>
      <c r="AW49" s="126" t="str">
        <f t="shared" si="80"/>
        <v>-----</v>
      </c>
      <c r="AX49" s="171" t="str">
        <f t="shared" si="80"/>
        <v>-----</v>
      </c>
      <c r="AY49" s="208" t="str">
        <f t="shared" si="80"/>
        <v>-----</v>
      </c>
    </row>
    <row r="50" spans="1:54">
      <c r="A50" s="3" t="s">
        <v>170</v>
      </c>
      <c r="B50" s="47"/>
      <c r="C50" s="301" t="s">
        <v>166</v>
      </c>
      <c r="D50" s="119" t="str">
        <f t="shared" si="78"/>
        <v>-----</v>
      </c>
      <c r="E50" s="119" t="str">
        <f t="shared" si="78"/>
        <v>-----</v>
      </c>
      <c r="F50" s="119" t="str">
        <f t="shared" si="78"/>
        <v>-----</v>
      </c>
      <c r="G50" s="119" t="str">
        <f t="shared" si="78"/>
        <v>-----</v>
      </c>
      <c r="H50" s="119" t="str">
        <f t="shared" si="78"/>
        <v>-----</v>
      </c>
      <c r="I50" s="119" t="str">
        <f t="shared" si="78"/>
        <v>-----</v>
      </c>
      <c r="J50" s="171" t="str">
        <f t="shared" si="78"/>
        <v>-----</v>
      </c>
      <c r="K50" s="255" t="str">
        <f t="shared" si="78"/>
        <v>-----</v>
      </c>
      <c r="L50" s="256" t="str">
        <f t="shared" si="78"/>
        <v>-----</v>
      </c>
      <c r="M50" s="251" t="str">
        <f t="shared" si="78"/>
        <v>-----</v>
      </c>
      <c r="N50" s="119" t="str">
        <f t="shared" si="78"/>
        <v>-----</v>
      </c>
      <c r="O50" s="119" t="str">
        <f t="shared" si="78"/>
        <v>-----</v>
      </c>
      <c r="P50" s="119" t="str">
        <f t="shared" si="78"/>
        <v>-----</v>
      </c>
      <c r="Q50" s="119" t="str">
        <f t="shared" si="78"/>
        <v>-----</v>
      </c>
      <c r="R50" s="119" t="str">
        <f t="shared" si="78"/>
        <v>-----</v>
      </c>
      <c r="S50" s="119" t="str">
        <f t="shared" si="78"/>
        <v>-----</v>
      </c>
      <c r="T50" s="119" t="str">
        <f t="shared" si="78"/>
        <v>-----</v>
      </c>
      <c r="U50" s="119" t="str">
        <f t="shared" si="78"/>
        <v>-----</v>
      </c>
      <c r="V50" s="119" t="str">
        <f t="shared" si="78"/>
        <v>-----</v>
      </c>
      <c r="W50" s="119" t="str">
        <f t="shared" si="78"/>
        <v>-----</v>
      </c>
      <c r="X50" s="119" t="str">
        <f t="shared" si="78"/>
        <v>-----</v>
      </c>
      <c r="Y50" s="119" t="str">
        <f t="shared" si="78"/>
        <v>-----</v>
      </c>
      <c r="Z50" s="119" t="str">
        <f t="shared" si="78"/>
        <v>-----</v>
      </c>
      <c r="AA50" s="119" t="str">
        <f t="shared" si="78"/>
        <v>-----</v>
      </c>
      <c r="AB50" s="119" t="str">
        <f t="shared" si="78"/>
        <v>-----</v>
      </c>
      <c r="AC50" s="126" t="str">
        <f t="shared" si="78"/>
        <v>-----</v>
      </c>
      <c r="AD50" s="123" t="str">
        <f t="shared" ref="AD50:AJ50" si="81">AC50</f>
        <v>-----</v>
      </c>
      <c r="AE50" s="233" t="str">
        <f t="shared" si="81"/>
        <v>-----</v>
      </c>
      <c r="AF50" s="126" t="str">
        <f t="shared" si="81"/>
        <v>-----</v>
      </c>
      <c r="AG50" s="126" t="str">
        <f t="shared" si="81"/>
        <v>-----</v>
      </c>
      <c r="AH50" s="126" t="str">
        <f t="shared" si="81"/>
        <v>-----</v>
      </c>
      <c r="AI50" s="126" t="str">
        <f t="shared" si="81"/>
        <v>-----</v>
      </c>
      <c r="AJ50" s="126" t="str">
        <f t="shared" si="81"/>
        <v>-----</v>
      </c>
      <c r="AK50" s="126" t="str">
        <f t="shared" ref="AK50:AY50" si="82">AJ50</f>
        <v>-----</v>
      </c>
      <c r="AL50" s="126" t="str">
        <f t="shared" si="82"/>
        <v>-----</v>
      </c>
      <c r="AM50" s="126" t="str">
        <f t="shared" si="82"/>
        <v>-----</v>
      </c>
      <c r="AN50" s="126" t="str">
        <f t="shared" si="82"/>
        <v>-----</v>
      </c>
      <c r="AO50" s="126" t="str">
        <f t="shared" si="82"/>
        <v>-----</v>
      </c>
      <c r="AP50" s="126" t="str">
        <f t="shared" si="82"/>
        <v>-----</v>
      </c>
      <c r="AQ50" s="126" t="str">
        <f t="shared" si="82"/>
        <v>-----</v>
      </c>
      <c r="AR50" s="126" t="str">
        <f t="shared" si="82"/>
        <v>-----</v>
      </c>
      <c r="AS50" s="126" t="str">
        <f t="shared" si="82"/>
        <v>-----</v>
      </c>
      <c r="AT50" s="126" t="str">
        <f t="shared" si="82"/>
        <v>-----</v>
      </c>
      <c r="AU50" s="126" t="str">
        <f t="shared" si="82"/>
        <v>-----</v>
      </c>
      <c r="AV50" s="126" t="str">
        <f t="shared" si="82"/>
        <v>-----</v>
      </c>
      <c r="AW50" s="126" t="str">
        <f t="shared" si="82"/>
        <v>-----</v>
      </c>
      <c r="AX50" s="171" t="str">
        <f t="shared" si="82"/>
        <v>-----</v>
      </c>
      <c r="AY50" s="208" t="str">
        <f t="shared" si="82"/>
        <v>-----</v>
      </c>
    </row>
    <row r="51" spans="1:54">
      <c r="A51" s="3" t="s">
        <v>170</v>
      </c>
      <c r="B51" s="47"/>
      <c r="C51" s="301" t="s">
        <v>166</v>
      </c>
      <c r="D51" s="119" t="str">
        <f t="shared" si="78"/>
        <v>-----</v>
      </c>
      <c r="E51" s="119" t="str">
        <f t="shared" si="78"/>
        <v>-----</v>
      </c>
      <c r="F51" s="119" t="str">
        <f t="shared" si="78"/>
        <v>-----</v>
      </c>
      <c r="G51" s="119" t="str">
        <f t="shared" si="78"/>
        <v>-----</v>
      </c>
      <c r="H51" s="119" t="str">
        <f t="shared" si="78"/>
        <v>-----</v>
      </c>
      <c r="I51" s="119" t="str">
        <f t="shared" si="78"/>
        <v>-----</v>
      </c>
      <c r="J51" s="171" t="str">
        <f t="shared" si="78"/>
        <v>-----</v>
      </c>
      <c r="K51" s="255" t="str">
        <f t="shared" si="78"/>
        <v>-----</v>
      </c>
      <c r="L51" s="256" t="str">
        <f t="shared" si="78"/>
        <v>-----</v>
      </c>
      <c r="M51" s="251" t="str">
        <f t="shared" si="78"/>
        <v>-----</v>
      </c>
      <c r="N51" s="119" t="str">
        <f t="shared" si="78"/>
        <v>-----</v>
      </c>
      <c r="O51" s="119" t="str">
        <f t="shared" si="78"/>
        <v>-----</v>
      </c>
      <c r="P51" s="119" t="str">
        <f t="shared" si="78"/>
        <v>-----</v>
      </c>
      <c r="Q51" s="119" t="str">
        <f t="shared" si="78"/>
        <v>-----</v>
      </c>
      <c r="R51" s="119" t="str">
        <f t="shared" si="78"/>
        <v>-----</v>
      </c>
      <c r="S51" s="119" t="str">
        <f t="shared" si="78"/>
        <v>-----</v>
      </c>
      <c r="T51" s="119" t="str">
        <f t="shared" si="78"/>
        <v>-----</v>
      </c>
      <c r="U51" s="119" t="str">
        <f t="shared" si="78"/>
        <v>-----</v>
      </c>
      <c r="V51" s="119" t="str">
        <f t="shared" si="78"/>
        <v>-----</v>
      </c>
      <c r="W51" s="119" t="str">
        <f t="shared" si="78"/>
        <v>-----</v>
      </c>
      <c r="X51" s="119" t="str">
        <f t="shared" si="78"/>
        <v>-----</v>
      </c>
      <c r="Y51" s="119" t="str">
        <f t="shared" si="78"/>
        <v>-----</v>
      </c>
      <c r="Z51" s="119" t="str">
        <f t="shared" si="78"/>
        <v>-----</v>
      </c>
      <c r="AA51" s="119" t="str">
        <f t="shared" si="78"/>
        <v>-----</v>
      </c>
      <c r="AB51" s="119" t="str">
        <f t="shared" si="78"/>
        <v>-----</v>
      </c>
      <c r="AC51" s="126" t="str">
        <f t="shared" si="78"/>
        <v>-----</v>
      </c>
      <c r="AD51" s="123" t="str">
        <f t="shared" ref="AD51:AJ51" si="83">AC51</f>
        <v>-----</v>
      </c>
      <c r="AE51" s="233" t="str">
        <f t="shared" si="83"/>
        <v>-----</v>
      </c>
      <c r="AF51" s="126" t="str">
        <f t="shared" si="83"/>
        <v>-----</v>
      </c>
      <c r="AG51" s="126" t="str">
        <f t="shared" si="83"/>
        <v>-----</v>
      </c>
      <c r="AH51" s="126" t="str">
        <f t="shared" si="83"/>
        <v>-----</v>
      </c>
      <c r="AI51" s="126" t="str">
        <f t="shared" si="83"/>
        <v>-----</v>
      </c>
      <c r="AJ51" s="126" t="str">
        <f t="shared" si="83"/>
        <v>-----</v>
      </c>
      <c r="AK51" s="126" t="str">
        <f t="shared" ref="AK51:AY51" si="84">AJ51</f>
        <v>-----</v>
      </c>
      <c r="AL51" s="126" t="str">
        <f t="shared" si="84"/>
        <v>-----</v>
      </c>
      <c r="AM51" s="126" t="str">
        <f t="shared" si="84"/>
        <v>-----</v>
      </c>
      <c r="AN51" s="126" t="str">
        <f t="shared" si="84"/>
        <v>-----</v>
      </c>
      <c r="AO51" s="126" t="str">
        <f t="shared" si="84"/>
        <v>-----</v>
      </c>
      <c r="AP51" s="126" t="str">
        <f t="shared" si="84"/>
        <v>-----</v>
      </c>
      <c r="AQ51" s="126" t="str">
        <f t="shared" si="84"/>
        <v>-----</v>
      </c>
      <c r="AR51" s="126" t="str">
        <f t="shared" si="84"/>
        <v>-----</v>
      </c>
      <c r="AS51" s="126" t="str">
        <f t="shared" si="84"/>
        <v>-----</v>
      </c>
      <c r="AT51" s="126" t="str">
        <f t="shared" si="84"/>
        <v>-----</v>
      </c>
      <c r="AU51" s="126" t="str">
        <f t="shared" si="84"/>
        <v>-----</v>
      </c>
      <c r="AV51" s="126" t="str">
        <f t="shared" si="84"/>
        <v>-----</v>
      </c>
      <c r="AW51" s="126" t="str">
        <f t="shared" si="84"/>
        <v>-----</v>
      </c>
      <c r="AX51" s="171" t="str">
        <f t="shared" si="84"/>
        <v>-----</v>
      </c>
      <c r="AY51" s="208" t="str">
        <f t="shared" si="84"/>
        <v>-----</v>
      </c>
    </row>
    <row r="52" spans="1:54">
      <c r="A52" s="3" t="s">
        <v>171</v>
      </c>
      <c r="B52" s="4"/>
      <c r="C52" s="124" t="str">
        <f t="shared" ref="C52:AY52" si="85">ExpFeePIP</f>
        <v>enter</v>
      </c>
      <c r="D52" s="124" t="str">
        <f t="shared" si="85"/>
        <v>enter</v>
      </c>
      <c r="E52" s="124" t="str">
        <f t="shared" si="85"/>
        <v>enter</v>
      </c>
      <c r="F52" s="124" t="str">
        <f t="shared" si="85"/>
        <v>enter</v>
      </c>
      <c r="G52" s="124" t="str">
        <f t="shared" si="85"/>
        <v>enter</v>
      </c>
      <c r="H52" s="124" t="str">
        <f t="shared" si="85"/>
        <v>enter</v>
      </c>
      <c r="I52" s="124" t="str">
        <f t="shared" si="85"/>
        <v>enter</v>
      </c>
      <c r="J52" s="168" t="str">
        <f t="shared" si="85"/>
        <v>enter</v>
      </c>
      <c r="K52" s="261" t="str">
        <f t="shared" si="85"/>
        <v>enter</v>
      </c>
      <c r="L52" s="262" t="str">
        <f t="shared" si="85"/>
        <v>enter</v>
      </c>
      <c r="M52" s="252" t="str">
        <f t="shared" si="85"/>
        <v>enter</v>
      </c>
      <c r="N52" s="124" t="str">
        <f t="shared" si="85"/>
        <v>enter</v>
      </c>
      <c r="O52" s="124" t="str">
        <f t="shared" si="85"/>
        <v>enter</v>
      </c>
      <c r="P52" s="124" t="str">
        <f t="shared" si="85"/>
        <v>enter</v>
      </c>
      <c r="Q52" s="124" t="str">
        <f t="shared" si="85"/>
        <v>enter</v>
      </c>
      <c r="R52" s="124" t="str">
        <f t="shared" si="85"/>
        <v>enter</v>
      </c>
      <c r="S52" s="124" t="str">
        <f t="shared" si="85"/>
        <v>enter</v>
      </c>
      <c r="T52" s="124" t="str">
        <f t="shared" si="85"/>
        <v>enter</v>
      </c>
      <c r="U52" s="124" t="str">
        <f t="shared" si="85"/>
        <v>enter</v>
      </c>
      <c r="V52" s="124" t="str">
        <f t="shared" si="85"/>
        <v>enter</v>
      </c>
      <c r="W52" s="124" t="str">
        <f t="shared" si="85"/>
        <v>enter</v>
      </c>
      <c r="X52" s="124" t="str">
        <f t="shared" si="85"/>
        <v>enter</v>
      </c>
      <c r="Y52" s="124" t="str">
        <f t="shared" si="85"/>
        <v>enter</v>
      </c>
      <c r="Z52" s="124" t="str">
        <f t="shared" si="85"/>
        <v>enter</v>
      </c>
      <c r="AA52" s="124" t="str">
        <f t="shared" si="85"/>
        <v>enter</v>
      </c>
      <c r="AB52" s="124" t="str">
        <f t="shared" si="85"/>
        <v>enter</v>
      </c>
      <c r="AC52" s="155" t="str">
        <f t="shared" si="85"/>
        <v>enter</v>
      </c>
      <c r="AD52" s="125" t="str">
        <f t="shared" si="85"/>
        <v>enter</v>
      </c>
      <c r="AE52" s="232" t="str">
        <f t="shared" si="85"/>
        <v>enter</v>
      </c>
      <c r="AF52" s="155" t="str">
        <f t="shared" si="85"/>
        <v>enter</v>
      </c>
      <c r="AG52" s="155" t="str">
        <f t="shared" si="85"/>
        <v>enter</v>
      </c>
      <c r="AH52" s="155" t="str">
        <f t="shared" si="85"/>
        <v>enter</v>
      </c>
      <c r="AI52" s="155" t="str">
        <f t="shared" si="85"/>
        <v>enter</v>
      </c>
      <c r="AJ52" s="155" t="str">
        <f t="shared" si="85"/>
        <v>enter</v>
      </c>
      <c r="AK52" s="155" t="str">
        <f t="shared" si="85"/>
        <v>enter</v>
      </c>
      <c r="AL52" s="155" t="str">
        <f t="shared" si="85"/>
        <v>enter</v>
      </c>
      <c r="AM52" s="155" t="str">
        <f t="shared" si="85"/>
        <v>enter</v>
      </c>
      <c r="AN52" s="155" t="str">
        <f t="shared" si="85"/>
        <v>enter</v>
      </c>
      <c r="AO52" s="155" t="str">
        <f t="shared" si="85"/>
        <v>enter</v>
      </c>
      <c r="AP52" s="155" t="str">
        <f t="shared" si="85"/>
        <v>enter</v>
      </c>
      <c r="AQ52" s="155" t="str">
        <f t="shared" si="85"/>
        <v>enter</v>
      </c>
      <c r="AR52" s="155" t="str">
        <f t="shared" si="85"/>
        <v>enter</v>
      </c>
      <c r="AS52" s="155" t="str">
        <f t="shared" si="85"/>
        <v>enter</v>
      </c>
      <c r="AT52" s="155" t="str">
        <f t="shared" si="85"/>
        <v>enter</v>
      </c>
      <c r="AU52" s="155" t="str">
        <f t="shared" si="85"/>
        <v>enter</v>
      </c>
      <c r="AV52" s="155" t="str">
        <f t="shared" si="85"/>
        <v>enter</v>
      </c>
      <c r="AW52" s="155" t="str">
        <f t="shared" si="85"/>
        <v>enter</v>
      </c>
      <c r="AX52" s="168" t="str">
        <f t="shared" si="85"/>
        <v>enter</v>
      </c>
      <c r="AY52" s="207" t="str">
        <f t="shared" si="85"/>
        <v>enter</v>
      </c>
    </row>
    <row r="53" spans="1:54">
      <c r="A53" s="3" t="s">
        <v>170</v>
      </c>
      <c r="B53" s="4"/>
      <c r="C53" s="301" t="s">
        <v>166</v>
      </c>
      <c r="D53" s="119" t="str">
        <f t="shared" ref="D53:AC53" si="86">C53</f>
        <v>-----</v>
      </c>
      <c r="E53" s="119" t="str">
        <f t="shared" si="86"/>
        <v>-----</v>
      </c>
      <c r="F53" s="119" t="str">
        <f t="shared" si="86"/>
        <v>-----</v>
      </c>
      <c r="G53" s="119" t="str">
        <f t="shared" si="86"/>
        <v>-----</v>
      </c>
      <c r="H53" s="119" t="str">
        <f t="shared" si="86"/>
        <v>-----</v>
      </c>
      <c r="I53" s="119" t="str">
        <f t="shared" si="86"/>
        <v>-----</v>
      </c>
      <c r="J53" s="171" t="str">
        <f t="shared" si="86"/>
        <v>-----</v>
      </c>
      <c r="K53" s="255" t="str">
        <f t="shared" si="86"/>
        <v>-----</v>
      </c>
      <c r="L53" s="256" t="str">
        <f t="shared" si="86"/>
        <v>-----</v>
      </c>
      <c r="M53" s="251" t="str">
        <f t="shared" si="86"/>
        <v>-----</v>
      </c>
      <c r="N53" s="119" t="str">
        <f t="shared" si="86"/>
        <v>-----</v>
      </c>
      <c r="O53" s="119" t="str">
        <f t="shared" si="86"/>
        <v>-----</v>
      </c>
      <c r="P53" s="119" t="str">
        <f t="shared" si="86"/>
        <v>-----</v>
      </c>
      <c r="Q53" s="119" t="str">
        <f t="shared" si="86"/>
        <v>-----</v>
      </c>
      <c r="R53" s="119" t="str">
        <f t="shared" si="86"/>
        <v>-----</v>
      </c>
      <c r="S53" s="119" t="str">
        <f t="shared" si="86"/>
        <v>-----</v>
      </c>
      <c r="T53" s="119" t="str">
        <f t="shared" si="86"/>
        <v>-----</v>
      </c>
      <c r="U53" s="119" t="str">
        <f t="shared" si="86"/>
        <v>-----</v>
      </c>
      <c r="V53" s="119" t="str">
        <f t="shared" si="86"/>
        <v>-----</v>
      </c>
      <c r="W53" s="119" t="str">
        <f t="shared" si="86"/>
        <v>-----</v>
      </c>
      <c r="X53" s="119" t="str">
        <f t="shared" si="86"/>
        <v>-----</v>
      </c>
      <c r="Y53" s="119" t="str">
        <f t="shared" si="86"/>
        <v>-----</v>
      </c>
      <c r="Z53" s="119" t="str">
        <f t="shared" si="86"/>
        <v>-----</v>
      </c>
      <c r="AA53" s="119" t="str">
        <f t="shared" si="86"/>
        <v>-----</v>
      </c>
      <c r="AB53" s="119" t="str">
        <f t="shared" si="86"/>
        <v>-----</v>
      </c>
      <c r="AC53" s="126" t="str">
        <f t="shared" si="86"/>
        <v>-----</v>
      </c>
      <c r="AD53" s="123" t="str">
        <f t="shared" ref="AD53:AJ53" si="87">AC53</f>
        <v>-----</v>
      </c>
      <c r="AE53" s="233" t="str">
        <f t="shared" si="87"/>
        <v>-----</v>
      </c>
      <c r="AF53" s="126" t="str">
        <f t="shared" si="87"/>
        <v>-----</v>
      </c>
      <c r="AG53" s="126" t="str">
        <f t="shared" si="87"/>
        <v>-----</v>
      </c>
      <c r="AH53" s="126" t="str">
        <f t="shared" si="87"/>
        <v>-----</v>
      </c>
      <c r="AI53" s="126" t="str">
        <f t="shared" si="87"/>
        <v>-----</v>
      </c>
      <c r="AJ53" s="126" t="str">
        <f t="shared" si="87"/>
        <v>-----</v>
      </c>
      <c r="AK53" s="126" t="str">
        <f t="shared" ref="AK53:AY53" si="88">AJ53</f>
        <v>-----</v>
      </c>
      <c r="AL53" s="126" t="str">
        <f t="shared" si="88"/>
        <v>-----</v>
      </c>
      <c r="AM53" s="126" t="str">
        <f t="shared" si="88"/>
        <v>-----</v>
      </c>
      <c r="AN53" s="126" t="str">
        <f t="shared" si="88"/>
        <v>-----</v>
      </c>
      <c r="AO53" s="126" t="str">
        <f t="shared" si="88"/>
        <v>-----</v>
      </c>
      <c r="AP53" s="126" t="str">
        <f t="shared" si="88"/>
        <v>-----</v>
      </c>
      <c r="AQ53" s="126" t="str">
        <f t="shared" si="88"/>
        <v>-----</v>
      </c>
      <c r="AR53" s="126" t="str">
        <f t="shared" si="88"/>
        <v>-----</v>
      </c>
      <c r="AS53" s="126" t="str">
        <f t="shared" si="88"/>
        <v>-----</v>
      </c>
      <c r="AT53" s="126" t="str">
        <f t="shared" si="88"/>
        <v>-----</v>
      </c>
      <c r="AU53" s="126" t="str">
        <f t="shared" si="88"/>
        <v>-----</v>
      </c>
      <c r="AV53" s="126" t="str">
        <f t="shared" si="88"/>
        <v>-----</v>
      </c>
      <c r="AW53" s="126" t="str">
        <f t="shared" si="88"/>
        <v>-----</v>
      </c>
      <c r="AX53" s="171" t="str">
        <f t="shared" si="88"/>
        <v>-----</v>
      </c>
      <c r="AY53" s="208" t="str">
        <f t="shared" si="88"/>
        <v>-----</v>
      </c>
    </row>
    <row r="54" spans="1:54">
      <c r="A54" s="11" t="s">
        <v>177</v>
      </c>
      <c r="B54" s="12"/>
      <c r="C54" s="38" t="e">
        <f t="shared" ref="C54:AC54" si="89">PRODUCT(PRODUCT(C44:C51)+C52,C53)</f>
        <v>#VALUE!</v>
      </c>
      <c r="D54" s="38" t="e">
        <f t="shared" si="89"/>
        <v>#VALUE!</v>
      </c>
      <c r="E54" s="38" t="e">
        <f t="shared" si="89"/>
        <v>#VALUE!</v>
      </c>
      <c r="F54" s="38" t="e">
        <f t="shared" si="89"/>
        <v>#VALUE!</v>
      </c>
      <c r="G54" s="38" t="e">
        <f t="shared" si="89"/>
        <v>#VALUE!</v>
      </c>
      <c r="H54" s="38" t="e">
        <f t="shared" si="89"/>
        <v>#VALUE!</v>
      </c>
      <c r="I54" s="38" t="e">
        <f t="shared" si="89"/>
        <v>#VALUE!</v>
      </c>
      <c r="J54" s="38" t="e">
        <f t="shared" si="89"/>
        <v>#VALUE!</v>
      </c>
      <c r="K54" s="263" t="e">
        <f t="shared" si="89"/>
        <v>#VALUE!</v>
      </c>
      <c r="L54" s="264" t="e">
        <f t="shared" si="89"/>
        <v>#VALUE!</v>
      </c>
      <c r="M54" s="38" t="e">
        <f t="shared" si="89"/>
        <v>#VALUE!</v>
      </c>
      <c r="N54" s="38" t="e">
        <f t="shared" si="89"/>
        <v>#VALUE!</v>
      </c>
      <c r="O54" s="38" t="e">
        <f t="shared" si="89"/>
        <v>#VALUE!</v>
      </c>
      <c r="P54" s="38" t="e">
        <f t="shared" si="89"/>
        <v>#VALUE!</v>
      </c>
      <c r="Q54" s="38" t="e">
        <f t="shared" si="89"/>
        <v>#VALUE!</v>
      </c>
      <c r="R54" s="38" t="e">
        <f t="shared" si="89"/>
        <v>#VALUE!</v>
      </c>
      <c r="S54" s="38" t="e">
        <f t="shared" si="89"/>
        <v>#VALUE!</v>
      </c>
      <c r="T54" s="38" t="e">
        <f t="shared" si="89"/>
        <v>#VALUE!</v>
      </c>
      <c r="U54" s="38" t="e">
        <f t="shared" si="89"/>
        <v>#VALUE!</v>
      </c>
      <c r="V54" s="38" t="e">
        <f t="shared" si="89"/>
        <v>#VALUE!</v>
      </c>
      <c r="W54" s="38" t="e">
        <f t="shared" si="89"/>
        <v>#VALUE!</v>
      </c>
      <c r="X54" s="38" t="e">
        <f t="shared" si="89"/>
        <v>#VALUE!</v>
      </c>
      <c r="Y54" s="38" t="e">
        <f t="shared" si="89"/>
        <v>#VALUE!</v>
      </c>
      <c r="Z54" s="38" t="e">
        <f t="shared" si="89"/>
        <v>#VALUE!</v>
      </c>
      <c r="AA54" s="38" t="e">
        <f t="shared" si="89"/>
        <v>#VALUE!</v>
      </c>
      <c r="AB54" s="38" t="e">
        <f t="shared" si="89"/>
        <v>#VALUE!</v>
      </c>
      <c r="AC54" s="39" t="e">
        <f t="shared" si="89"/>
        <v>#VALUE!</v>
      </c>
      <c r="AD54" s="56" t="e">
        <f t="shared" ref="AD54:AJ54" si="90">PRODUCT(PRODUCT(AD44:AD51)+AD52,AD53)</f>
        <v>#VALUE!</v>
      </c>
      <c r="AE54" s="39" t="e">
        <f t="shared" si="90"/>
        <v>#VALUE!</v>
      </c>
      <c r="AF54" s="39" t="e">
        <f t="shared" si="90"/>
        <v>#VALUE!</v>
      </c>
      <c r="AG54" s="39" t="e">
        <f t="shared" si="90"/>
        <v>#VALUE!</v>
      </c>
      <c r="AH54" s="39" t="e">
        <f t="shared" si="90"/>
        <v>#VALUE!</v>
      </c>
      <c r="AI54" s="39" t="e">
        <f t="shared" si="90"/>
        <v>#VALUE!</v>
      </c>
      <c r="AJ54" s="39" t="e">
        <f t="shared" si="90"/>
        <v>#VALUE!</v>
      </c>
      <c r="AK54" s="39" t="e">
        <f t="shared" ref="AK54:AY54" si="91">PRODUCT(PRODUCT(AK44:AK51)+AK52,AK53)</f>
        <v>#VALUE!</v>
      </c>
      <c r="AL54" s="39" t="e">
        <f t="shared" si="91"/>
        <v>#VALUE!</v>
      </c>
      <c r="AM54" s="39" t="e">
        <f t="shared" si="91"/>
        <v>#VALUE!</v>
      </c>
      <c r="AN54" s="39" t="e">
        <f t="shared" si="91"/>
        <v>#VALUE!</v>
      </c>
      <c r="AO54" s="39" t="e">
        <f t="shared" si="91"/>
        <v>#VALUE!</v>
      </c>
      <c r="AP54" s="39" t="e">
        <f t="shared" si="91"/>
        <v>#VALUE!</v>
      </c>
      <c r="AQ54" s="39" t="e">
        <f t="shared" si="91"/>
        <v>#VALUE!</v>
      </c>
      <c r="AR54" s="39" t="e">
        <f t="shared" si="91"/>
        <v>#VALUE!</v>
      </c>
      <c r="AS54" s="39" t="e">
        <f t="shared" si="91"/>
        <v>#VALUE!</v>
      </c>
      <c r="AT54" s="39" t="e">
        <f t="shared" si="91"/>
        <v>#VALUE!</v>
      </c>
      <c r="AU54" s="39" t="e">
        <f t="shared" si="91"/>
        <v>#VALUE!</v>
      </c>
      <c r="AV54" s="39" t="e">
        <f t="shared" si="91"/>
        <v>#VALUE!</v>
      </c>
      <c r="AW54" s="39" t="e">
        <f t="shared" si="91"/>
        <v>#VALUE!</v>
      </c>
      <c r="AX54" s="38" t="e">
        <f t="shared" si="91"/>
        <v>#VALUE!</v>
      </c>
      <c r="AY54" s="209" t="e">
        <f t="shared" si="91"/>
        <v>#VALUE!</v>
      </c>
      <c r="BB54" s="170"/>
    </row>
    <row r="55" spans="1:54" ht="16.2" thickBot="1">
      <c r="A55" s="13" t="s">
        <v>178</v>
      </c>
      <c r="B55" s="4"/>
      <c r="C55" s="303">
        <v>0</v>
      </c>
      <c r="D55" s="151">
        <f>C55</f>
        <v>0</v>
      </c>
      <c r="E55" s="77">
        <f t="shared" ref="E55:AY55" si="92">$D55</f>
        <v>0</v>
      </c>
      <c r="F55" s="77">
        <f t="shared" si="92"/>
        <v>0</v>
      </c>
      <c r="G55" s="77">
        <f t="shared" si="92"/>
        <v>0</v>
      </c>
      <c r="H55" s="77">
        <f t="shared" si="92"/>
        <v>0</v>
      </c>
      <c r="I55" s="77">
        <f t="shared" si="92"/>
        <v>0</v>
      </c>
      <c r="J55" s="77">
        <f t="shared" si="92"/>
        <v>0</v>
      </c>
      <c r="K55" s="265">
        <f t="shared" si="92"/>
        <v>0</v>
      </c>
      <c r="L55" s="266">
        <f t="shared" si="92"/>
        <v>0</v>
      </c>
      <c r="M55" s="77">
        <f t="shared" si="92"/>
        <v>0</v>
      </c>
      <c r="N55" s="77">
        <f t="shared" si="92"/>
        <v>0</v>
      </c>
      <c r="O55" s="77">
        <f t="shared" si="92"/>
        <v>0</v>
      </c>
      <c r="P55" s="77">
        <f t="shared" si="92"/>
        <v>0</v>
      </c>
      <c r="Q55" s="77">
        <f t="shared" si="92"/>
        <v>0</v>
      </c>
      <c r="R55" s="77">
        <f t="shared" si="92"/>
        <v>0</v>
      </c>
      <c r="S55" s="77">
        <f t="shared" si="92"/>
        <v>0</v>
      </c>
      <c r="T55" s="77">
        <f t="shared" si="92"/>
        <v>0</v>
      </c>
      <c r="U55" s="77">
        <f t="shared" si="92"/>
        <v>0</v>
      </c>
      <c r="V55" s="77">
        <f t="shared" si="92"/>
        <v>0</v>
      </c>
      <c r="W55" s="77">
        <f t="shared" si="92"/>
        <v>0</v>
      </c>
      <c r="X55" s="77">
        <f t="shared" si="92"/>
        <v>0</v>
      </c>
      <c r="Y55" s="77">
        <f t="shared" si="92"/>
        <v>0</v>
      </c>
      <c r="Z55" s="77">
        <f t="shared" si="92"/>
        <v>0</v>
      </c>
      <c r="AA55" s="77">
        <f t="shared" si="92"/>
        <v>0</v>
      </c>
      <c r="AB55" s="77">
        <f t="shared" si="92"/>
        <v>0</v>
      </c>
      <c r="AC55" s="130">
        <f t="shared" si="92"/>
        <v>0</v>
      </c>
      <c r="AD55" s="110">
        <f t="shared" si="92"/>
        <v>0</v>
      </c>
      <c r="AE55" s="130">
        <f t="shared" si="92"/>
        <v>0</v>
      </c>
      <c r="AF55" s="130">
        <f t="shared" si="92"/>
        <v>0</v>
      </c>
      <c r="AG55" s="130">
        <f t="shared" si="92"/>
        <v>0</v>
      </c>
      <c r="AH55" s="130">
        <f t="shared" si="92"/>
        <v>0</v>
      </c>
      <c r="AI55" s="130">
        <f t="shared" si="92"/>
        <v>0</v>
      </c>
      <c r="AJ55" s="130">
        <f t="shared" si="92"/>
        <v>0</v>
      </c>
      <c r="AK55" s="130">
        <f t="shared" si="92"/>
        <v>0</v>
      </c>
      <c r="AL55" s="130">
        <f t="shared" si="92"/>
        <v>0</v>
      </c>
      <c r="AM55" s="130">
        <f t="shared" si="92"/>
        <v>0</v>
      </c>
      <c r="AN55" s="130">
        <f t="shared" si="92"/>
        <v>0</v>
      </c>
      <c r="AO55" s="130">
        <f t="shared" si="92"/>
        <v>0</v>
      </c>
      <c r="AP55" s="130">
        <f t="shared" si="92"/>
        <v>0</v>
      </c>
      <c r="AQ55" s="130">
        <f t="shared" si="92"/>
        <v>0</v>
      </c>
      <c r="AR55" s="130">
        <f t="shared" si="92"/>
        <v>0</v>
      </c>
      <c r="AS55" s="130">
        <f t="shared" si="92"/>
        <v>0</v>
      </c>
      <c r="AT55" s="130">
        <f t="shared" si="92"/>
        <v>0</v>
      </c>
      <c r="AU55" s="130">
        <f t="shared" si="92"/>
        <v>0</v>
      </c>
      <c r="AV55" s="130">
        <f t="shared" si="92"/>
        <v>0</v>
      </c>
      <c r="AW55" s="130">
        <f t="shared" si="92"/>
        <v>0</v>
      </c>
      <c r="AX55" s="77">
        <f t="shared" si="92"/>
        <v>0</v>
      </c>
      <c r="AY55" s="210">
        <f t="shared" si="92"/>
        <v>0</v>
      </c>
    </row>
    <row r="56" spans="1:54" ht="16.2" thickTop="1">
      <c r="A56" s="52" t="s">
        <v>173</v>
      </c>
      <c r="B56" s="6"/>
      <c r="C56" s="78" t="str">
        <f t="shared" ref="C56:AC56" si="93">"BaseRateUML_" &amp; TEXT(C$17,"00")</f>
        <v>BaseRateUML_101</v>
      </c>
      <c r="D56" s="78" t="str">
        <f t="shared" si="93"/>
        <v>BaseRateUML_102</v>
      </c>
      <c r="E56" s="78" t="str">
        <f t="shared" si="93"/>
        <v>BaseRateUML_103</v>
      </c>
      <c r="F56" s="78" t="str">
        <f t="shared" si="93"/>
        <v>BaseRateUML_104</v>
      </c>
      <c r="G56" s="78" t="str">
        <f t="shared" si="93"/>
        <v>BaseRateUML_105</v>
      </c>
      <c r="H56" s="78" t="str">
        <f t="shared" si="93"/>
        <v>BaseRateUML_106</v>
      </c>
      <c r="I56" s="78" t="str">
        <f t="shared" si="93"/>
        <v>BaseRateUML_107</v>
      </c>
      <c r="J56" s="78" t="str">
        <f t="shared" si="93"/>
        <v>BaseRateUML_108</v>
      </c>
      <c r="K56" s="167" t="str">
        <f t="shared" si="93"/>
        <v>BaseRateUML_109</v>
      </c>
      <c r="L56" s="244" t="str">
        <f t="shared" si="93"/>
        <v>BaseRateUML_110</v>
      </c>
      <c r="M56" s="78" t="str">
        <f t="shared" si="93"/>
        <v>BaseRateUML_111</v>
      </c>
      <c r="N56" s="78" t="str">
        <f t="shared" si="93"/>
        <v>BaseRateUML_112</v>
      </c>
      <c r="O56" s="78" t="str">
        <f t="shared" si="93"/>
        <v>BaseRateUML_113</v>
      </c>
      <c r="P56" s="78" t="str">
        <f t="shared" si="93"/>
        <v>BaseRateUML_114</v>
      </c>
      <c r="Q56" s="78" t="str">
        <f t="shared" si="93"/>
        <v>BaseRateUML_115</v>
      </c>
      <c r="R56" s="78" t="str">
        <f t="shared" si="93"/>
        <v>BaseRateUML_116</v>
      </c>
      <c r="S56" s="78" t="str">
        <f t="shared" si="93"/>
        <v>BaseRateUML_117</v>
      </c>
      <c r="T56" s="78" t="str">
        <f t="shared" si="93"/>
        <v>BaseRateUML_118</v>
      </c>
      <c r="U56" s="78" t="str">
        <f t="shared" si="93"/>
        <v>BaseRateUML_119</v>
      </c>
      <c r="V56" s="78" t="str">
        <f t="shared" si="93"/>
        <v>BaseRateUML_120</v>
      </c>
      <c r="W56" s="78" t="str">
        <f t="shared" si="93"/>
        <v>BaseRateUML_121</v>
      </c>
      <c r="X56" s="78" t="str">
        <f t="shared" si="93"/>
        <v>BaseRateUML_122</v>
      </c>
      <c r="Y56" s="78" t="str">
        <f t="shared" si="93"/>
        <v>BaseRateUML_123</v>
      </c>
      <c r="Z56" s="78" t="str">
        <f t="shared" si="93"/>
        <v>BaseRateUML_124</v>
      </c>
      <c r="AA56" s="78" t="str">
        <f t="shared" si="93"/>
        <v>BaseRateUML_125</v>
      </c>
      <c r="AB56" s="78" t="str">
        <f t="shared" si="93"/>
        <v>BaseRateUML_126</v>
      </c>
      <c r="AC56" s="131" t="str">
        <f t="shared" si="93"/>
        <v>BaseRateUML_127</v>
      </c>
      <c r="AD56" s="203"/>
      <c r="AY56" s="212"/>
    </row>
    <row r="57" spans="1:54">
      <c r="A57" s="21" t="s">
        <v>179</v>
      </c>
      <c r="B57" s="4"/>
      <c r="C57" s="124" t="str">
        <f>BaseRateUML_01</f>
        <v xml:space="preserve">enter   </v>
      </c>
      <c r="D57" s="124" t="str">
        <f>BaseRateUML_02</f>
        <v xml:space="preserve">enter   </v>
      </c>
      <c r="E57" s="124" t="str">
        <f>BaseRateUML_03</f>
        <v xml:space="preserve">enter   </v>
      </c>
      <c r="F57" s="124" t="str">
        <f>BaseRateUML_04</f>
        <v xml:space="preserve">enter   </v>
      </c>
      <c r="G57" s="124" t="str">
        <f>BaseRateUML_05</f>
        <v xml:space="preserve">enter   </v>
      </c>
      <c r="H57" s="124" t="str">
        <f>BaseRateUML_06</f>
        <v xml:space="preserve">enter   </v>
      </c>
      <c r="I57" s="124" t="str">
        <f>BaseRateUML_07</f>
        <v xml:space="preserve">enter   </v>
      </c>
      <c r="J57" s="124" t="str">
        <f>BaseRateUML_08</f>
        <v xml:space="preserve">enter   </v>
      </c>
      <c r="K57" s="168" t="str">
        <f>BaseRateUML_10</f>
        <v xml:space="preserve">enter   </v>
      </c>
      <c r="L57" s="245" t="str">
        <f>BaseRateUML_11</f>
        <v xml:space="preserve">enter   </v>
      </c>
      <c r="M57" s="124" t="str">
        <f>BaseRateUML_12</f>
        <v xml:space="preserve">enter   </v>
      </c>
      <c r="N57" s="124" t="str">
        <f>BaseRateUML_13</f>
        <v xml:space="preserve">enter   </v>
      </c>
      <c r="O57" s="124" t="str">
        <f>BaseRateUML_14</f>
        <v xml:space="preserve">enter   </v>
      </c>
      <c r="P57" s="124" t="str">
        <f>BaseRateUML_15</f>
        <v xml:space="preserve">enter   </v>
      </c>
      <c r="Q57" s="124" t="str">
        <f>BaseRateUML_16</f>
        <v xml:space="preserve">enter   </v>
      </c>
      <c r="R57" s="124" t="str">
        <f>BaseRateUML_17</f>
        <v xml:space="preserve">enter   </v>
      </c>
      <c r="S57" s="124" t="str">
        <f>BaseRateUML_19</f>
        <v xml:space="preserve">enter   </v>
      </c>
      <c r="T57" s="124" t="str">
        <f>BaseRateUML_22</f>
        <v xml:space="preserve">enter   </v>
      </c>
      <c r="U57" s="124" t="str">
        <f>BaseRateUML_23</f>
        <v xml:space="preserve">enter   </v>
      </c>
      <c r="V57" s="124" t="str">
        <f>BaseRateUML_24</f>
        <v xml:space="preserve">enter   </v>
      </c>
      <c r="W57" s="124" t="str">
        <f>BaseRateUML_25</f>
        <v xml:space="preserve">enter   </v>
      </c>
      <c r="X57" s="124" t="str">
        <f>BaseRateUML_26</f>
        <v xml:space="preserve">enter   </v>
      </c>
      <c r="Y57" s="124" t="str">
        <f>BaseRateUML_27</f>
        <v xml:space="preserve">enter   </v>
      </c>
      <c r="Z57" s="124" t="str">
        <f>BaseRateUML_31</f>
        <v xml:space="preserve">enter   </v>
      </c>
      <c r="AA57" s="124" t="str">
        <f>BaseRateUML_38</f>
        <v xml:space="preserve">enter   </v>
      </c>
      <c r="AB57" s="124" t="str">
        <f>BaseRateUML_39</f>
        <v xml:space="preserve">enter   </v>
      </c>
      <c r="AC57" s="155" t="str">
        <f>BaseRateUML_40</f>
        <v xml:space="preserve">enter   </v>
      </c>
      <c r="AD57" s="125" t="str">
        <f>Start!F63</f>
        <v xml:space="preserve">enter   </v>
      </c>
      <c r="AE57" s="232" t="str">
        <f>Start!F64</f>
        <v xml:space="preserve">enter   </v>
      </c>
      <c r="AF57" s="155" t="str">
        <f>Start!F65</f>
        <v xml:space="preserve">enter   </v>
      </c>
      <c r="AG57" s="155" t="str">
        <f>Start!F66</f>
        <v xml:space="preserve">enter   </v>
      </c>
      <c r="AH57" s="155" t="str">
        <f>Start!F67</f>
        <v xml:space="preserve">enter   </v>
      </c>
      <c r="AI57" s="155" t="str">
        <f>Start!F68</f>
        <v xml:space="preserve">enter   </v>
      </c>
      <c r="AJ57" s="155" t="str">
        <f>Start!F69</f>
        <v xml:space="preserve">enter   </v>
      </c>
      <c r="AK57" s="155" t="str">
        <f>Start!F70</f>
        <v xml:space="preserve">enter   </v>
      </c>
      <c r="AL57" s="155" t="str">
        <f>Start!F71</f>
        <v xml:space="preserve">enter   </v>
      </c>
      <c r="AM57" s="155" t="str">
        <f>Start!F72</f>
        <v xml:space="preserve">enter   </v>
      </c>
      <c r="AN57" s="155" t="str">
        <f>Start!F73</f>
        <v xml:space="preserve">enter   </v>
      </c>
      <c r="AO57" s="155" t="str">
        <f>Start!F74</f>
        <v xml:space="preserve">enter   </v>
      </c>
      <c r="AP57" s="155" t="str">
        <f>Start!F75</f>
        <v xml:space="preserve">enter   </v>
      </c>
      <c r="AQ57" s="155" t="str">
        <f>Start!F76</f>
        <v xml:space="preserve">enter   </v>
      </c>
      <c r="AR57" s="155" t="str">
        <f>Start!F77</f>
        <v xml:space="preserve">enter   </v>
      </c>
      <c r="AS57" s="155" t="str">
        <f>Start!F78</f>
        <v xml:space="preserve">enter   </v>
      </c>
      <c r="AT57" s="155" t="str">
        <f>Start!F79</f>
        <v xml:space="preserve">enter   </v>
      </c>
      <c r="AU57" s="155" t="str">
        <f>Start!F80</f>
        <v xml:space="preserve">enter   </v>
      </c>
      <c r="AV57" s="155" t="str">
        <f>Start!F81</f>
        <v xml:space="preserve">enter   </v>
      </c>
      <c r="AW57" s="155" t="str">
        <f>Start!F82</f>
        <v xml:space="preserve">enter   </v>
      </c>
      <c r="AX57" s="155" t="str">
        <f>Start!F83</f>
        <v xml:space="preserve">enter   </v>
      </c>
      <c r="AY57" s="155" t="str">
        <f>Start!F84</f>
        <v xml:space="preserve">enter   </v>
      </c>
    </row>
    <row r="58" spans="1:54">
      <c r="A58" s="13" t="s">
        <v>180</v>
      </c>
      <c r="B58" s="4"/>
      <c r="C58" s="301" t="s">
        <v>166</v>
      </c>
      <c r="D58" s="119" t="str">
        <f t="shared" ref="D58:AC59" si="94">C58</f>
        <v>-----</v>
      </c>
      <c r="E58" s="119" t="str">
        <f t="shared" si="94"/>
        <v>-----</v>
      </c>
      <c r="F58" s="119" t="str">
        <f t="shared" si="94"/>
        <v>-----</v>
      </c>
      <c r="G58" s="119" t="str">
        <f t="shared" si="94"/>
        <v>-----</v>
      </c>
      <c r="H58" s="119" t="str">
        <f t="shared" si="94"/>
        <v>-----</v>
      </c>
      <c r="I58" s="119" t="str">
        <f t="shared" si="94"/>
        <v>-----</v>
      </c>
      <c r="J58" s="119" t="str">
        <f t="shared" si="94"/>
        <v>-----</v>
      </c>
      <c r="K58" s="171" t="str">
        <f t="shared" si="94"/>
        <v>-----</v>
      </c>
      <c r="L58" s="238" t="str">
        <f t="shared" si="94"/>
        <v>-----</v>
      </c>
      <c r="M58" s="119" t="str">
        <f t="shared" si="94"/>
        <v>-----</v>
      </c>
      <c r="N58" s="119" t="str">
        <f t="shared" si="94"/>
        <v>-----</v>
      </c>
      <c r="O58" s="119" t="str">
        <f t="shared" si="94"/>
        <v>-----</v>
      </c>
      <c r="P58" s="119" t="str">
        <f t="shared" si="94"/>
        <v>-----</v>
      </c>
      <c r="Q58" s="119" t="str">
        <f t="shared" si="94"/>
        <v>-----</v>
      </c>
      <c r="R58" s="119" t="str">
        <f t="shared" si="94"/>
        <v>-----</v>
      </c>
      <c r="S58" s="119" t="str">
        <f t="shared" si="94"/>
        <v>-----</v>
      </c>
      <c r="T58" s="119" t="str">
        <f t="shared" si="94"/>
        <v>-----</v>
      </c>
      <c r="U58" s="119" t="str">
        <f t="shared" si="94"/>
        <v>-----</v>
      </c>
      <c r="V58" s="119" t="str">
        <f t="shared" si="94"/>
        <v>-----</v>
      </c>
      <c r="W58" s="119" t="str">
        <f t="shared" si="94"/>
        <v>-----</v>
      </c>
      <c r="X58" s="119" t="str">
        <f t="shared" si="94"/>
        <v>-----</v>
      </c>
      <c r="Y58" s="119" t="str">
        <f t="shared" si="94"/>
        <v>-----</v>
      </c>
      <c r="Z58" s="119" t="str">
        <f t="shared" si="94"/>
        <v>-----</v>
      </c>
      <c r="AA58" s="119" t="str">
        <f t="shared" si="94"/>
        <v>-----</v>
      </c>
      <c r="AB58" s="119" t="str">
        <f t="shared" si="94"/>
        <v>-----</v>
      </c>
      <c r="AC58" s="126" t="str">
        <f t="shared" si="94"/>
        <v>-----</v>
      </c>
      <c r="AD58" s="123" t="str">
        <f t="shared" ref="AD58:AJ58" si="95">AC58</f>
        <v>-----</v>
      </c>
      <c r="AE58" s="233" t="str">
        <f t="shared" si="95"/>
        <v>-----</v>
      </c>
      <c r="AF58" s="126" t="str">
        <f t="shared" si="95"/>
        <v>-----</v>
      </c>
      <c r="AG58" s="126" t="str">
        <f t="shared" si="95"/>
        <v>-----</v>
      </c>
      <c r="AH58" s="126" t="str">
        <f t="shared" si="95"/>
        <v>-----</v>
      </c>
      <c r="AI58" s="126" t="str">
        <f t="shared" si="95"/>
        <v>-----</v>
      </c>
      <c r="AJ58" s="171" t="str">
        <f t="shared" si="95"/>
        <v>-----</v>
      </c>
      <c r="AK58" s="171" t="str">
        <f t="shared" ref="AK58:AY58" si="96">AJ58</f>
        <v>-----</v>
      </c>
      <c r="AL58" s="171" t="str">
        <f t="shared" si="96"/>
        <v>-----</v>
      </c>
      <c r="AM58" s="171" t="str">
        <f t="shared" si="96"/>
        <v>-----</v>
      </c>
      <c r="AN58" s="171" t="str">
        <f t="shared" si="96"/>
        <v>-----</v>
      </c>
      <c r="AO58" s="171" t="str">
        <f t="shared" si="96"/>
        <v>-----</v>
      </c>
      <c r="AP58" s="171" t="str">
        <f t="shared" si="96"/>
        <v>-----</v>
      </c>
      <c r="AQ58" s="171" t="str">
        <f t="shared" si="96"/>
        <v>-----</v>
      </c>
      <c r="AR58" s="171" t="str">
        <f t="shared" si="96"/>
        <v>-----</v>
      </c>
      <c r="AS58" s="171" t="str">
        <f t="shared" si="96"/>
        <v>-----</v>
      </c>
      <c r="AT58" s="171" t="str">
        <f t="shared" si="96"/>
        <v>-----</v>
      </c>
      <c r="AU58" s="171" t="str">
        <f t="shared" si="96"/>
        <v>-----</v>
      </c>
      <c r="AV58" s="171" t="str">
        <f t="shared" si="96"/>
        <v>-----</v>
      </c>
      <c r="AW58" s="171" t="str">
        <f t="shared" si="96"/>
        <v>-----</v>
      </c>
      <c r="AX58" s="171" t="str">
        <f t="shared" si="96"/>
        <v>-----</v>
      </c>
      <c r="AY58" s="208" t="str">
        <f t="shared" si="96"/>
        <v>-----</v>
      </c>
    </row>
    <row r="59" spans="1:54">
      <c r="A59" s="3" t="s">
        <v>170</v>
      </c>
      <c r="B59" s="4"/>
      <c r="C59" s="301" t="s">
        <v>166</v>
      </c>
      <c r="D59" s="119" t="str">
        <f t="shared" si="94"/>
        <v>-----</v>
      </c>
      <c r="E59" s="119" t="str">
        <f t="shared" si="94"/>
        <v>-----</v>
      </c>
      <c r="F59" s="119" t="str">
        <f t="shared" si="94"/>
        <v>-----</v>
      </c>
      <c r="G59" s="119" t="str">
        <f t="shared" si="94"/>
        <v>-----</v>
      </c>
      <c r="H59" s="119" t="str">
        <f t="shared" si="94"/>
        <v>-----</v>
      </c>
      <c r="I59" s="119" t="str">
        <f t="shared" si="94"/>
        <v>-----</v>
      </c>
      <c r="J59" s="119" t="str">
        <f t="shared" si="94"/>
        <v>-----</v>
      </c>
      <c r="K59" s="171" t="str">
        <f t="shared" si="94"/>
        <v>-----</v>
      </c>
      <c r="L59" s="238" t="str">
        <f t="shared" si="94"/>
        <v>-----</v>
      </c>
      <c r="M59" s="119" t="str">
        <f t="shared" si="94"/>
        <v>-----</v>
      </c>
      <c r="N59" s="119" t="str">
        <f t="shared" si="94"/>
        <v>-----</v>
      </c>
      <c r="O59" s="119" t="str">
        <f t="shared" si="94"/>
        <v>-----</v>
      </c>
      <c r="P59" s="119" t="str">
        <f t="shared" si="94"/>
        <v>-----</v>
      </c>
      <c r="Q59" s="119" t="str">
        <f t="shared" si="94"/>
        <v>-----</v>
      </c>
      <c r="R59" s="119" t="str">
        <f t="shared" si="94"/>
        <v>-----</v>
      </c>
      <c r="S59" s="119" t="str">
        <f t="shared" si="94"/>
        <v>-----</v>
      </c>
      <c r="T59" s="119" t="str">
        <f t="shared" si="94"/>
        <v>-----</v>
      </c>
      <c r="U59" s="119" t="str">
        <f t="shared" si="94"/>
        <v>-----</v>
      </c>
      <c r="V59" s="119" t="str">
        <f t="shared" si="94"/>
        <v>-----</v>
      </c>
      <c r="W59" s="119" t="str">
        <f t="shared" si="94"/>
        <v>-----</v>
      </c>
      <c r="X59" s="119" t="str">
        <f t="shared" si="94"/>
        <v>-----</v>
      </c>
      <c r="Y59" s="119" t="str">
        <f t="shared" si="94"/>
        <v>-----</v>
      </c>
      <c r="Z59" s="119" t="str">
        <f t="shared" si="94"/>
        <v>-----</v>
      </c>
      <c r="AA59" s="119" t="str">
        <f t="shared" si="94"/>
        <v>-----</v>
      </c>
      <c r="AB59" s="119" t="str">
        <f t="shared" si="94"/>
        <v>-----</v>
      </c>
      <c r="AC59" s="126" t="str">
        <f t="shared" si="94"/>
        <v>-----</v>
      </c>
      <c r="AD59" s="123" t="str">
        <f t="shared" ref="AD59:AJ59" si="97">AC59</f>
        <v>-----</v>
      </c>
      <c r="AE59" s="233" t="str">
        <f t="shared" si="97"/>
        <v>-----</v>
      </c>
      <c r="AF59" s="126" t="str">
        <f t="shared" si="97"/>
        <v>-----</v>
      </c>
      <c r="AG59" s="126" t="str">
        <f t="shared" si="97"/>
        <v>-----</v>
      </c>
      <c r="AH59" s="126" t="str">
        <f t="shared" si="97"/>
        <v>-----</v>
      </c>
      <c r="AI59" s="126" t="str">
        <f t="shared" si="97"/>
        <v>-----</v>
      </c>
      <c r="AJ59" s="171" t="str">
        <f t="shared" si="97"/>
        <v>-----</v>
      </c>
      <c r="AK59" s="171" t="str">
        <f t="shared" ref="AK59:AY59" si="98">AJ59</f>
        <v>-----</v>
      </c>
      <c r="AL59" s="171" t="str">
        <f t="shared" si="98"/>
        <v>-----</v>
      </c>
      <c r="AM59" s="171" t="str">
        <f t="shared" si="98"/>
        <v>-----</v>
      </c>
      <c r="AN59" s="171" t="str">
        <f t="shared" si="98"/>
        <v>-----</v>
      </c>
      <c r="AO59" s="171" t="str">
        <f t="shared" si="98"/>
        <v>-----</v>
      </c>
      <c r="AP59" s="171" t="str">
        <f t="shared" si="98"/>
        <v>-----</v>
      </c>
      <c r="AQ59" s="171" t="str">
        <f t="shared" si="98"/>
        <v>-----</v>
      </c>
      <c r="AR59" s="171" t="str">
        <f t="shared" si="98"/>
        <v>-----</v>
      </c>
      <c r="AS59" s="171" t="str">
        <f t="shared" si="98"/>
        <v>-----</v>
      </c>
      <c r="AT59" s="171" t="str">
        <f t="shared" si="98"/>
        <v>-----</v>
      </c>
      <c r="AU59" s="171" t="str">
        <f t="shared" si="98"/>
        <v>-----</v>
      </c>
      <c r="AV59" s="171" t="str">
        <f t="shared" si="98"/>
        <v>-----</v>
      </c>
      <c r="AW59" s="171" t="str">
        <f t="shared" si="98"/>
        <v>-----</v>
      </c>
      <c r="AX59" s="171" t="str">
        <f t="shared" si="98"/>
        <v>-----</v>
      </c>
      <c r="AY59" s="208" t="str">
        <f t="shared" si="98"/>
        <v>-----</v>
      </c>
    </row>
    <row r="60" spans="1:54">
      <c r="A60" s="3" t="s">
        <v>170</v>
      </c>
      <c r="B60" s="4"/>
      <c r="C60" s="301" t="s">
        <v>166</v>
      </c>
      <c r="D60" s="119" t="str">
        <f t="shared" ref="D60:AC61" si="99">C60</f>
        <v>-----</v>
      </c>
      <c r="E60" s="119" t="str">
        <f t="shared" si="99"/>
        <v>-----</v>
      </c>
      <c r="F60" s="119" t="str">
        <f t="shared" si="99"/>
        <v>-----</v>
      </c>
      <c r="G60" s="119" t="str">
        <f t="shared" si="99"/>
        <v>-----</v>
      </c>
      <c r="H60" s="119" t="str">
        <f t="shared" si="99"/>
        <v>-----</v>
      </c>
      <c r="I60" s="119" t="str">
        <f t="shared" si="99"/>
        <v>-----</v>
      </c>
      <c r="J60" s="119" t="str">
        <f t="shared" si="99"/>
        <v>-----</v>
      </c>
      <c r="K60" s="171" t="str">
        <f t="shared" si="99"/>
        <v>-----</v>
      </c>
      <c r="L60" s="238" t="str">
        <f t="shared" si="99"/>
        <v>-----</v>
      </c>
      <c r="M60" s="119" t="str">
        <f t="shared" si="99"/>
        <v>-----</v>
      </c>
      <c r="N60" s="119" t="str">
        <f t="shared" si="99"/>
        <v>-----</v>
      </c>
      <c r="O60" s="119" t="str">
        <f t="shared" si="99"/>
        <v>-----</v>
      </c>
      <c r="P60" s="119" t="str">
        <f t="shared" si="99"/>
        <v>-----</v>
      </c>
      <c r="Q60" s="119" t="str">
        <f t="shared" si="99"/>
        <v>-----</v>
      </c>
      <c r="R60" s="119" t="str">
        <f t="shared" si="99"/>
        <v>-----</v>
      </c>
      <c r="S60" s="119" t="str">
        <f t="shared" si="99"/>
        <v>-----</v>
      </c>
      <c r="T60" s="119" t="str">
        <f t="shared" si="99"/>
        <v>-----</v>
      </c>
      <c r="U60" s="119" t="str">
        <f t="shared" si="99"/>
        <v>-----</v>
      </c>
      <c r="V60" s="119" t="str">
        <f t="shared" si="99"/>
        <v>-----</v>
      </c>
      <c r="W60" s="119" t="str">
        <f t="shared" si="99"/>
        <v>-----</v>
      </c>
      <c r="X60" s="119" t="str">
        <f t="shared" si="99"/>
        <v>-----</v>
      </c>
      <c r="Y60" s="119" t="str">
        <f t="shared" si="99"/>
        <v>-----</v>
      </c>
      <c r="Z60" s="119" t="str">
        <f t="shared" si="99"/>
        <v>-----</v>
      </c>
      <c r="AA60" s="119" t="str">
        <f t="shared" si="99"/>
        <v>-----</v>
      </c>
      <c r="AB60" s="119" t="str">
        <f t="shared" si="99"/>
        <v>-----</v>
      </c>
      <c r="AC60" s="126" t="str">
        <f t="shared" si="99"/>
        <v>-----</v>
      </c>
      <c r="AD60" s="123" t="str">
        <f t="shared" ref="AD60:AJ60" si="100">AC60</f>
        <v>-----</v>
      </c>
      <c r="AE60" s="233" t="str">
        <f t="shared" si="100"/>
        <v>-----</v>
      </c>
      <c r="AF60" s="126" t="str">
        <f t="shared" si="100"/>
        <v>-----</v>
      </c>
      <c r="AG60" s="126" t="str">
        <f t="shared" si="100"/>
        <v>-----</v>
      </c>
      <c r="AH60" s="126" t="str">
        <f t="shared" si="100"/>
        <v>-----</v>
      </c>
      <c r="AI60" s="126" t="str">
        <f t="shared" si="100"/>
        <v>-----</v>
      </c>
      <c r="AJ60" s="171" t="str">
        <f t="shared" si="100"/>
        <v>-----</v>
      </c>
      <c r="AK60" s="171" t="str">
        <f t="shared" ref="AK60:AY60" si="101">AJ60</f>
        <v>-----</v>
      </c>
      <c r="AL60" s="171" t="str">
        <f t="shared" si="101"/>
        <v>-----</v>
      </c>
      <c r="AM60" s="171" t="str">
        <f t="shared" si="101"/>
        <v>-----</v>
      </c>
      <c r="AN60" s="171" t="str">
        <f t="shared" si="101"/>
        <v>-----</v>
      </c>
      <c r="AO60" s="171" t="str">
        <f t="shared" si="101"/>
        <v>-----</v>
      </c>
      <c r="AP60" s="171" t="str">
        <f t="shared" si="101"/>
        <v>-----</v>
      </c>
      <c r="AQ60" s="171" t="str">
        <f t="shared" si="101"/>
        <v>-----</v>
      </c>
      <c r="AR60" s="171" t="str">
        <f t="shared" si="101"/>
        <v>-----</v>
      </c>
      <c r="AS60" s="171" t="str">
        <f t="shared" si="101"/>
        <v>-----</v>
      </c>
      <c r="AT60" s="171" t="str">
        <f t="shared" si="101"/>
        <v>-----</v>
      </c>
      <c r="AU60" s="171" t="str">
        <f t="shared" si="101"/>
        <v>-----</v>
      </c>
      <c r="AV60" s="171" t="str">
        <f t="shared" si="101"/>
        <v>-----</v>
      </c>
      <c r="AW60" s="171" t="str">
        <f t="shared" si="101"/>
        <v>-----</v>
      </c>
      <c r="AX60" s="171" t="str">
        <f t="shared" si="101"/>
        <v>-----</v>
      </c>
      <c r="AY60" s="208" t="str">
        <f t="shared" si="101"/>
        <v>-----</v>
      </c>
    </row>
    <row r="61" spans="1:54">
      <c r="A61" s="13" t="s">
        <v>181</v>
      </c>
      <c r="B61" s="4"/>
      <c r="C61" s="301" t="s">
        <v>166</v>
      </c>
      <c r="D61" s="119" t="str">
        <f t="shared" si="99"/>
        <v>-----</v>
      </c>
      <c r="E61" s="119" t="str">
        <f t="shared" si="99"/>
        <v>-----</v>
      </c>
      <c r="F61" s="119" t="str">
        <f t="shared" si="99"/>
        <v>-----</v>
      </c>
      <c r="G61" s="119" t="str">
        <f t="shared" si="99"/>
        <v>-----</v>
      </c>
      <c r="H61" s="119" t="str">
        <f t="shared" si="99"/>
        <v>-----</v>
      </c>
      <c r="I61" s="119" t="str">
        <f t="shared" si="99"/>
        <v>-----</v>
      </c>
      <c r="J61" s="119" t="str">
        <f t="shared" si="99"/>
        <v>-----</v>
      </c>
      <c r="K61" s="171" t="str">
        <f t="shared" si="99"/>
        <v>-----</v>
      </c>
      <c r="L61" s="238" t="str">
        <f t="shared" si="99"/>
        <v>-----</v>
      </c>
      <c r="M61" s="119" t="str">
        <f t="shared" si="99"/>
        <v>-----</v>
      </c>
      <c r="N61" s="119" t="str">
        <f t="shared" si="99"/>
        <v>-----</v>
      </c>
      <c r="O61" s="119" t="str">
        <f t="shared" si="99"/>
        <v>-----</v>
      </c>
      <c r="P61" s="119" t="str">
        <f t="shared" si="99"/>
        <v>-----</v>
      </c>
      <c r="Q61" s="119" t="str">
        <f t="shared" si="99"/>
        <v>-----</v>
      </c>
      <c r="R61" s="119" t="str">
        <f t="shared" si="99"/>
        <v>-----</v>
      </c>
      <c r="S61" s="119" t="str">
        <f t="shared" si="99"/>
        <v>-----</v>
      </c>
      <c r="T61" s="119" t="str">
        <f t="shared" si="99"/>
        <v>-----</v>
      </c>
      <c r="U61" s="119" t="str">
        <f t="shared" si="99"/>
        <v>-----</v>
      </c>
      <c r="V61" s="119" t="str">
        <f t="shared" si="99"/>
        <v>-----</v>
      </c>
      <c r="W61" s="119" t="str">
        <f t="shared" si="99"/>
        <v>-----</v>
      </c>
      <c r="X61" s="119" t="str">
        <f t="shared" si="99"/>
        <v>-----</v>
      </c>
      <c r="Y61" s="119" t="str">
        <f t="shared" si="99"/>
        <v>-----</v>
      </c>
      <c r="Z61" s="119" t="str">
        <f t="shared" si="99"/>
        <v>-----</v>
      </c>
      <c r="AA61" s="119" t="str">
        <f t="shared" si="99"/>
        <v>-----</v>
      </c>
      <c r="AB61" s="119" t="str">
        <f t="shared" si="99"/>
        <v>-----</v>
      </c>
      <c r="AC61" s="126" t="str">
        <f t="shared" si="99"/>
        <v>-----</v>
      </c>
      <c r="AD61" s="123" t="str">
        <f t="shared" ref="AD61:AJ61" si="102">AC61</f>
        <v>-----</v>
      </c>
      <c r="AE61" s="233" t="str">
        <f t="shared" si="102"/>
        <v>-----</v>
      </c>
      <c r="AF61" s="126" t="str">
        <f t="shared" si="102"/>
        <v>-----</v>
      </c>
      <c r="AG61" s="126" t="str">
        <f t="shared" si="102"/>
        <v>-----</v>
      </c>
      <c r="AH61" s="126" t="str">
        <f t="shared" si="102"/>
        <v>-----</v>
      </c>
      <c r="AI61" s="126" t="str">
        <f t="shared" si="102"/>
        <v>-----</v>
      </c>
      <c r="AJ61" s="171" t="str">
        <f t="shared" si="102"/>
        <v>-----</v>
      </c>
      <c r="AK61" s="171" t="str">
        <f t="shared" ref="AK61:AY61" si="103">AJ61</f>
        <v>-----</v>
      </c>
      <c r="AL61" s="171" t="str">
        <f t="shared" si="103"/>
        <v>-----</v>
      </c>
      <c r="AM61" s="171" t="str">
        <f t="shared" si="103"/>
        <v>-----</v>
      </c>
      <c r="AN61" s="171" t="str">
        <f t="shared" si="103"/>
        <v>-----</v>
      </c>
      <c r="AO61" s="171" t="str">
        <f t="shared" si="103"/>
        <v>-----</v>
      </c>
      <c r="AP61" s="171" t="str">
        <f t="shared" si="103"/>
        <v>-----</v>
      </c>
      <c r="AQ61" s="171" t="str">
        <f t="shared" si="103"/>
        <v>-----</v>
      </c>
      <c r="AR61" s="171" t="str">
        <f t="shared" si="103"/>
        <v>-----</v>
      </c>
      <c r="AS61" s="171" t="str">
        <f t="shared" si="103"/>
        <v>-----</v>
      </c>
      <c r="AT61" s="171" t="str">
        <f t="shared" si="103"/>
        <v>-----</v>
      </c>
      <c r="AU61" s="171" t="str">
        <f t="shared" si="103"/>
        <v>-----</v>
      </c>
      <c r="AV61" s="171" t="str">
        <f t="shared" si="103"/>
        <v>-----</v>
      </c>
      <c r="AW61" s="171" t="str">
        <f t="shared" si="103"/>
        <v>-----</v>
      </c>
      <c r="AX61" s="171" t="str">
        <f t="shared" si="103"/>
        <v>-----</v>
      </c>
      <c r="AY61" s="208" t="str">
        <f t="shared" si="103"/>
        <v>-----</v>
      </c>
    </row>
    <row r="62" spans="1:54" ht="16.2" thickBot="1">
      <c r="A62" s="11" t="s">
        <v>182</v>
      </c>
      <c r="B62" s="12"/>
      <c r="C62" s="38">
        <f>SUM(PRODUCT(C57:C58,C59,C60),C61)</f>
        <v>0</v>
      </c>
      <c r="D62" s="38">
        <f t="shared" ref="D62:AC62" si="104">SUM(PRODUCT(D57:D58,D59,D60),D61)</f>
        <v>0</v>
      </c>
      <c r="E62" s="38">
        <f t="shared" si="104"/>
        <v>0</v>
      </c>
      <c r="F62" s="38">
        <f t="shared" si="104"/>
        <v>0</v>
      </c>
      <c r="G62" s="38">
        <f t="shared" si="104"/>
        <v>0</v>
      </c>
      <c r="H62" s="38">
        <f t="shared" si="104"/>
        <v>0</v>
      </c>
      <c r="I62" s="38">
        <f t="shared" si="104"/>
        <v>0</v>
      </c>
      <c r="J62" s="38">
        <f t="shared" si="104"/>
        <v>0</v>
      </c>
      <c r="K62" s="38">
        <f t="shared" si="104"/>
        <v>0</v>
      </c>
      <c r="L62" s="247">
        <f t="shared" si="104"/>
        <v>0</v>
      </c>
      <c r="M62" s="38">
        <f t="shared" si="104"/>
        <v>0</v>
      </c>
      <c r="N62" s="38">
        <f t="shared" si="104"/>
        <v>0</v>
      </c>
      <c r="O62" s="38">
        <f t="shared" si="104"/>
        <v>0</v>
      </c>
      <c r="P62" s="38">
        <f t="shared" si="104"/>
        <v>0</v>
      </c>
      <c r="Q62" s="38">
        <f t="shared" si="104"/>
        <v>0</v>
      </c>
      <c r="R62" s="38">
        <f t="shared" si="104"/>
        <v>0</v>
      </c>
      <c r="S62" s="38">
        <f t="shared" si="104"/>
        <v>0</v>
      </c>
      <c r="T62" s="38">
        <f t="shared" si="104"/>
        <v>0</v>
      </c>
      <c r="U62" s="38">
        <f t="shared" si="104"/>
        <v>0</v>
      </c>
      <c r="V62" s="38">
        <f t="shared" si="104"/>
        <v>0</v>
      </c>
      <c r="W62" s="38">
        <f t="shared" si="104"/>
        <v>0</v>
      </c>
      <c r="X62" s="38">
        <f t="shared" si="104"/>
        <v>0</v>
      </c>
      <c r="Y62" s="38">
        <f t="shared" si="104"/>
        <v>0</v>
      </c>
      <c r="Z62" s="38">
        <f t="shared" si="104"/>
        <v>0</v>
      </c>
      <c r="AA62" s="38">
        <f t="shared" si="104"/>
        <v>0</v>
      </c>
      <c r="AB62" s="38">
        <f t="shared" si="104"/>
        <v>0</v>
      </c>
      <c r="AC62" s="38">
        <f t="shared" si="104"/>
        <v>0</v>
      </c>
      <c r="AD62" s="56">
        <f t="shared" ref="AD62:AJ62" si="105">SUM(PRODUCT(AD57:AD58,AD59,AD60),AD61)</f>
        <v>0</v>
      </c>
      <c r="AE62" s="38">
        <f t="shared" si="105"/>
        <v>0</v>
      </c>
      <c r="AF62" s="38">
        <f t="shared" si="105"/>
        <v>0</v>
      </c>
      <c r="AG62" s="38">
        <f t="shared" si="105"/>
        <v>0</v>
      </c>
      <c r="AH62" s="38">
        <f t="shared" si="105"/>
        <v>0</v>
      </c>
      <c r="AI62" s="38">
        <f t="shared" si="105"/>
        <v>0</v>
      </c>
      <c r="AJ62" s="38">
        <f t="shared" si="105"/>
        <v>0</v>
      </c>
      <c r="AK62" s="38">
        <f t="shared" ref="AK62:AY62" si="106">SUM(PRODUCT(AK57:AK58,AK59,AK60),AK61)</f>
        <v>0</v>
      </c>
      <c r="AL62" s="38">
        <f t="shared" si="106"/>
        <v>0</v>
      </c>
      <c r="AM62" s="38">
        <f t="shared" si="106"/>
        <v>0</v>
      </c>
      <c r="AN62" s="38">
        <f t="shared" si="106"/>
        <v>0</v>
      </c>
      <c r="AO62" s="38">
        <f t="shared" si="106"/>
        <v>0</v>
      </c>
      <c r="AP62" s="38">
        <f t="shared" si="106"/>
        <v>0</v>
      </c>
      <c r="AQ62" s="38">
        <f t="shared" si="106"/>
        <v>0</v>
      </c>
      <c r="AR62" s="38">
        <f t="shared" si="106"/>
        <v>0</v>
      </c>
      <c r="AS62" s="38">
        <f t="shared" si="106"/>
        <v>0</v>
      </c>
      <c r="AT62" s="38">
        <f t="shared" si="106"/>
        <v>0</v>
      </c>
      <c r="AU62" s="38">
        <f t="shared" si="106"/>
        <v>0</v>
      </c>
      <c r="AV62" s="38">
        <f t="shared" si="106"/>
        <v>0</v>
      </c>
      <c r="AW62" s="38">
        <f t="shared" si="106"/>
        <v>0</v>
      </c>
      <c r="AX62" s="38">
        <f t="shared" si="106"/>
        <v>0</v>
      </c>
      <c r="AY62" s="210">
        <f t="shared" si="106"/>
        <v>0</v>
      </c>
    </row>
    <row r="63" spans="1:54" ht="16.2" thickTop="1">
      <c r="A63" s="52" t="s">
        <v>173</v>
      </c>
      <c r="B63" s="6"/>
      <c r="C63" s="78" t="str">
        <f t="shared" ref="C63:AY63" si="107">"BaseRateComp_" &amp; TEXT(C$17,"00")</f>
        <v>BaseRateComp_101</v>
      </c>
      <c r="D63" s="78" t="str">
        <f t="shared" si="107"/>
        <v>BaseRateComp_102</v>
      </c>
      <c r="E63" s="78" t="str">
        <f t="shared" si="107"/>
        <v>BaseRateComp_103</v>
      </c>
      <c r="F63" s="78" t="str">
        <f t="shared" si="107"/>
        <v>BaseRateComp_104</v>
      </c>
      <c r="G63" s="78" t="str">
        <f t="shared" si="107"/>
        <v>BaseRateComp_105</v>
      </c>
      <c r="H63" s="78" t="str">
        <f t="shared" si="107"/>
        <v>BaseRateComp_106</v>
      </c>
      <c r="I63" s="78" t="str">
        <f t="shared" si="107"/>
        <v>BaseRateComp_107</v>
      </c>
      <c r="J63" s="78" t="str">
        <f t="shared" si="107"/>
        <v>BaseRateComp_108</v>
      </c>
      <c r="K63" s="78" t="str">
        <f t="shared" si="107"/>
        <v>BaseRateComp_109</v>
      </c>
      <c r="L63" s="249" t="str">
        <f t="shared" si="107"/>
        <v>BaseRateComp_110</v>
      </c>
      <c r="M63" s="78" t="str">
        <f t="shared" si="107"/>
        <v>BaseRateComp_111</v>
      </c>
      <c r="N63" s="78" t="str">
        <f t="shared" si="107"/>
        <v>BaseRateComp_112</v>
      </c>
      <c r="O63" s="78" t="str">
        <f t="shared" si="107"/>
        <v>BaseRateComp_113</v>
      </c>
      <c r="P63" s="78" t="str">
        <f t="shared" si="107"/>
        <v>BaseRateComp_114</v>
      </c>
      <c r="Q63" s="78" t="str">
        <f t="shared" si="107"/>
        <v>BaseRateComp_115</v>
      </c>
      <c r="R63" s="78" t="str">
        <f t="shared" si="107"/>
        <v>BaseRateComp_116</v>
      </c>
      <c r="S63" s="78" t="str">
        <f t="shared" si="107"/>
        <v>BaseRateComp_117</v>
      </c>
      <c r="T63" s="78" t="str">
        <f t="shared" si="107"/>
        <v>BaseRateComp_118</v>
      </c>
      <c r="U63" s="78" t="str">
        <f t="shared" si="107"/>
        <v>BaseRateComp_119</v>
      </c>
      <c r="V63" s="78" t="str">
        <f t="shared" si="107"/>
        <v>BaseRateComp_120</v>
      </c>
      <c r="W63" s="78" t="str">
        <f t="shared" si="107"/>
        <v>BaseRateComp_121</v>
      </c>
      <c r="X63" s="78" t="str">
        <f t="shared" si="107"/>
        <v>BaseRateComp_122</v>
      </c>
      <c r="Y63" s="78" t="str">
        <f t="shared" si="107"/>
        <v>BaseRateComp_123</v>
      </c>
      <c r="Z63" s="78" t="str">
        <f t="shared" si="107"/>
        <v>BaseRateComp_124</v>
      </c>
      <c r="AA63" s="78" t="str">
        <f t="shared" si="107"/>
        <v>BaseRateComp_125</v>
      </c>
      <c r="AB63" s="78" t="str">
        <f t="shared" si="107"/>
        <v>BaseRateComp_126</v>
      </c>
      <c r="AC63" s="135" t="str">
        <f t="shared" si="107"/>
        <v>BaseRateComp_127</v>
      </c>
      <c r="AD63" s="86" t="str">
        <f t="shared" si="107"/>
        <v>BaseRateComp_128</v>
      </c>
      <c r="AE63" s="135" t="str">
        <f t="shared" si="107"/>
        <v>BaseRateComp_129</v>
      </c>
      <c r="AF63" s="135" t="str">
        <f t="shared" si="107"/>
        <v>BaseRateComp_130</v>
      </c>
      <c r="AG63" s="135" t="str">
        <f t="shared" si="107"/>
        <v>BaseRateComp_131</v>
      </c>
      <c r="AH63" s="135" t="str">
        <f t="shared" si="107"/>
        <v>BaseRateComp_132</v>
      </c>
      <c r="AI63" s="135" t="str">
        <f t="shared" si="107"/>
        <v>BaseRateComp_133</v>
      </c>
      <c r="AJ63" s="175" t="str">
        <f t="shared" si="107"/>
        <v>BaseRateComp_134</v>
      </c>
      <c r="AK63" s="206" t="str">
        <f t="shared" si="107"/>
        <v>BaseRateComp_135</v>
      </c>
      <c r="AL63" s="175" t="str">
        <f t="shared" si="107"/>
        <v>BaseRateComp_136</v>
      </c>
      <c r="AM63" s="206" t="str">
        <f t="shared" si="107"/>
        <v>BaseRateComp_137</v>
      </c>
      <c r="AN63" s="175" t="str">
        <f t="shared" si="107"/>
        <v>BaseRateComp_138</v>
      </c>
      <c r="AO63" s="206" t="str">
        <f t="shared" si="107"/>
        <v>BaseRateComp_139</v>
      </c>
      <c r="AP63" s="175" t="str">
        <f t="shared" si="107"/>
        <v>BaseRateComp_140</v>
      </c>
      <c r="AQ63" s="206" t="str">
        <f t="shared" si="107"/>
        <v>BaseRateComp_141</v>
      </c>
      <c r="AR63" s="175" t="str">
        <f t="shared" si="107"/>
        <v>BaseRateComp_142</v>
      </c>
      <c r="AS63" s="206" t="str">
        <f t="shared" si="107"/>
        <v>BaseRateComp_143</v>
      </c>
      <c r="AT63" s="175" t="str">
        <f t="shared" si="107"/>
        <v>BaseRateComp_144</v>
      </c>
      <c r="AU63" s="206" t="str">
        <f t="shared" si="107"/>
        <v>BaseRateComp_145</v>
      </c>
      <c r="AV63" s="175" t="str">
        <f t="shared" si="107"/>
        <v>BaseRateComp_146</v>
      </c>
      <c r="AW63" s="206" t="str">
        <f t="shared" si="107"/>
        <v>BaseRateComp_147</v>
      </c>
      <c r="AX63" s="175" t="str">
        <f t="shared" si="107"/>
        <v>BaseRateComp_148</v>
      </c>
      <c r="AY63" s="206" t="str">
        <f t="shared" si="107"/>
        <v>BaseRateComp_149</v>
      </c>
    </row>
    <row r="64" spans="1:54">
      <c r="A64" s="21" t="s">
        <v>183</v>
      </c>
      <c r="B64" s="4"/>
      <c r="C64" s="124" t="str">
        <f>BaseRateComp_01</f>
        <v xml:space="preserve">enter   </v>
      </c>
      <c r="D64" s="124" t="str">
        <f>BaseRateComp_02</f>
        <v xml:space="preserve">enter   </v>
      </c>
      <c r="E64" s="124" t="str">
        <f>BaseRateComp_03</f>
        <v xml:space="preserve">enter   </v>
      </c>
      <c r="F64" s="124" t="str">
        <f>BaseRateComp_04</f>
        <v xml:space="preserve">enter   </v>
      </c>
      <c r="G64" s="124" t="str">
        <f>BaseRateComp_05</f>
        <v xml:space="preserve">enter   </v>
      </c>
      <c r="H64" s="124" t="str">
        <f>BaseRateComp_06</f>
        <v xml:space="preserve">enter   </v>
      </c>
      <c r="I64" s="124" t="str">
        <f>BaseRateComp_07</f>
        <v xml:space="preserve">enter   </v>
      </c>
      <c r="J64" s="124" t="str">
        <f>BaseRateComp_08</f>
        <v xml:space="preserve">enter   </v>
      </c>
      <c r="K64" s="168" t="str">
        <f>BaseRateComp_10</f>
        <v xml:space="preserve">enter   </v>
      </c>
      <c r="L64" s="245" t="str">
        <f>BaseRateComp_11</f>
        <v xml:space="preserve">enter   </v>
      </c>
      <c r="M64" s="124" t="str">
        <f>BaseRateComp_12</f>
        <v xml:space="preserve">enter   </v>
      </c>
      <c r="N64" s="124" t="str">
        <f>BaseRateComp_13</f>
        <v xml:space="preserve">enter   </v>
      </c>
      <c r="O64" s="124" t="str">
        <f>BaseRateComp_14</f>
        <v xml:space="preserve">enter   </v>
      </c>
      <c r="P64" s="124" t="str">
        <f>BaseRateComp_15</f>
        <v xml:space="preserve">enter   </v>
      </c>
      <c r="Q64" s="124" t="str">
        <f>BaseRateComp_16</f>
        <v xml:space="preserve">enter   </v>
      </c>
      <c r="R64" s="124" t="str">
        <f>BaseRateComp_17</f>
        <v xml:space="preserve">enter   </v>
      </c>
      <c r="S64" s="124" t="str">
        <f>BaseRateComp_19</f>
        <v xml:space="preserve">enter   </v>
      </c>
      <c r="T64" s="124" t="str">
        <f>BaseRateComp_22</f>
        <v xml:space="preserve">enter   </v>
      </c>
      <c r="U64" s="124" t="str">
        <f>BaseRateComp_23</f>
        <v xml:space="preserve">enter   </v>
      </c>
      <c r="V64" s="124" t="str">
        <f>BaseRateComp_24</f>
        <v xml:space="preserve">enter   </v>
      </c>
      <c r="W64" s="124" t="str">
        <f>BaseRateComp_25</f>
        <v xml:space="preserve">enter   </v>
      </c>
      <c r="X64" s="124" t="str">
        <f>BaseRateComp_26</f>
        <v xml:space="preserve">enter   </v>
      </c>
      <c r="Y64" s="124" t="str">
        <f>BaseRateComp_27</f>
        <v xml:space="preserve">enter   </v>
      </c>
      <c r="Z64" s="124" t="str">
        <f>BaseRateComp_31</f>
        <v xml:space="preserve">enter   </v>
      </c>
      <c r="AA64" s="124" t="str">
        <f>BaseRateComp_38</f>
        <v xml:space="preserve">enter   </v>
      </c>
      <c r="AB64" s="124" t="str">
        <f>BaseRateComp_39</f>
        <v xml:space="preserve">enter   </v>
      </c>
      <c r="AC64" s="155" t="str">
        <f>BaseRateComp_40</f>
        <v xml:space="preserve">enter   </v>
      </c>
      <c r="AD64" s="125" t="str">
        <f>Start!J63</f>
        <v xml:space="preserve">enter   </v>
      </c>
      <c r="AE64" s="232" t="str">
        <f>Start!J64</f>
        <v xml:space="preserve">enter   </v>
      </c>
      <c r="AF64" s="232" t="str">
        <f>Start!J65</f>
        <v xml:space="preserve">enter   </v>
      </c>
      <c r="AG64" s="232" t="str">
        <f>Start!J66</f>
        <v xml:space="preserve">enter   </v>
      </c>
      <c r="AH64" s="232" t="str">
        <f>Start!J67</f>
        <v xml:space="preserve">enter   </v>
      </c>
      <c r="AI64" s="232" t="str">
        <f>Start!J68</f>
        <v xml:space="preserve">enter   </v>
      </c>
      <c r="AJ64" s="232" t="str">
        <f>Start!J69</f>
        <v xml:space="preserve">enter   </v>
      </c>
      <c r="AK64" s="232" t="str">
        <f>Start!J70</f>
        <v xml:space="preserve">enter   </v>
      </c>
      <c r="AL64" s="232" t="str">
        <f>Start!J71</f>
        <v xml:space="preserve">enter   </v>
      </c>
      <c r="AM64" s="232" t="str">
        <f>Start!J72</f>
        <v xml:space="preserve">enter   </v>
      </c>
      <c r="AN64" s="232" t="str">
        <f>Start!J73</f>
        <v xml:space="preserve">enter   </v>
      </c>
      <c r="AO64" s="232" t="str">
        <f>Start!J74</f>
        <v xml:space="preserve">enter   </v>
      </c>
      <c r="AP64" s="232" t="str">
        <f>Start!J75</f>
        <v xml:space="preserve">enter   </v>
      </c>
      <c r="AQ64" s="232" t="str">
        <f>Start!J76</f>
        <v xml:space="preserve">enter   </v>
      </c>
      <c r="AR64" s="232" t="str">
        <f>Start!J77</f>
        <v xml:space="preserve">enter   </v>
      </c>
      <c r="AS64" s="232" t="str">
        <f>Start!J78</f>
        <v xml:space="preserve">enter   </v>
      </c>
      <c r="AT64" s="232" t="str">
        <f>Start!J79</f>
        <v xml:space="preserve">enter   </v>
      </c>
      <c r="AU64" s="232" t="str">
        <f>Start!J80</f>
        <v xml:space="preserve">enter   </v>
      </c>
      <c r="AV64" s="232" t="str">
        <f>Start!J81</f>
        <v xml:space="preserve">enter   </v>
      </c>
      <c r="AW64" s="232" t="str">
        <f>Start!J82</f>
        <v xml:space="preserve">enter   </v>
      </c>
      <c r="AX64" s="232" t="str">
        <f>Start!J83</f>
        <v xml:space="preserve">enter   </v>
      </c>
      <c r="AY64" s="232" t="str">
        <f>Start!J84</f>
        <v xml:space="preserve">enter   </v>
      </c>
    </row>
    <row r="65" spans="1:51">
      <c r="A65" s="3" t="s">
        <v>184</v>
      </c>
      <c r="B65" s="4"/>
      <c r="C65" s="301" t="s">
        <v>166</v>
      </c>
      <c r="D65" s="119" t="str">
        <f t="shared" ref="D65:AC65" si="108">C65</f>
        <v>-----</v>
      </c>
      <c r="E65" s="119" t="str">
        <f t="shared" si="108"/>
        <v>-----</v>
      </c>
      <c r="F65" s="119" t="str">
        <f t="shared" si="108"/>
        <v>-----</v>
      </c>
      <c r="G65" s="119" t="str">
        <f t="shared" si="108"/>
        <v>-----</v>
      </c>
      <c r="H65" s="119" t="str">
        <f t="shared" si="108"/>
        <v>-----</v>
      </c>
      <c r="I65" s="119" t="str">
        <f t="shared" si="108"/>
        <v>-----</v>
      </c>
      <c r="J65" s="119" t="str">
        <f t="shared" si="108"/>
        <v>-----</v>
      </c>
      <c r="K65" s="171" t="str">
        <f t="shared" si="108"/>
        <v>-----</v>
      </c>
      <c r="L65" s="238" t="str">
        <f t="shared" si="108"/>
        <v>-----</v>
      </c>
      <c r="M65" s="119" t="str">
        <f t="shared" si="108"/>
        <v>-----</v>
      </c>
      <c r="N65" s="119" t="str">
        <f t="shared" si="108"/>
        <v>-----</v>
      </c>
      <c r="O65" s="119" t="str">
        <f t="shared" si="108"/>
        <v>-----</v>
      </c>
      <c r="P65" s="119" t="str">
        <f t="shared" si="108"/>
        <v>-----</v>
      </c>
      <c r="Q65" s="119" t="str">
        <f t="shared" si="108"/>
        <v>-----</v>
      </c>
      <c r="R65" s="119" t="str">
        <f t="shared" si="108"/>
        <v>-----</v>
      </c>
      <c r="S65" s="119" t="str">
        <f t="shared" si="108"/>
        <v>-----</v>
      </c>
      <c r="T65" s="119" t="str">
        <f t="shared" si="108"/>
        <v>-----</v>
      </c>
      <c r="U65" s="119" t="str">
        <f t="shared" si="108"/>
        <v>-----</v>
      </c>
      <c r="V65" s="119" t="str">
        <f t="shared" si="108"/>
        <v>-----</v>
      </c>
      <c r="W65" s="119" t="str">
        <f t="shared" si="108"/>
        <v>-----</v>
      </c>
      <c r="X65" s="119" t="str">
        <f t="shared" si="108"/>
        <v>-----</v>
      </c>
      <c r="Y65" s="119" t="str">
        <f t="shared" si="108"/>
        <v>-----</v>
      </c>
      <c r="Z65" s="119" t="str">
        <f t="shared" si="108"/>
        <v>-----</v>
      </c>
      <c r="AA65" s="119" t="str">
        <f t="shared" si="108"/>
        <v>-----</v>
      </c>
      <c r="AB65" s="119" t="str">
        <f t="shared" si="108"/>
        <v>-----</v>
      </c>
      <c r="AC65" s="126" t="str">
        <f t="shared" si="108"/>
        <v>-----</v>
      </c>
      <c r="AD65" s="123" t="str">
        <f t="shared" ref="AD65:AJ65" si="109">AC65</f>
        <v>-----</v>
      </c>
      <c r="AE65" s="233" t="str">
        <f t="shared" si="109"/>
        <v>-----</v>
      </c>
      <c r="AF65" s="126" t="str">
        <f t="shared" si="109"/>
        <v>-----</v>
      </c>
      <c r="AG65" s="126" t="str">
        <f t="shared" si="109"/>
        <v>-----</v>
      </c>
      <c r="AH65" s="126" t="str">
        <f t="shared" si="109"/>
        <v>-----</v>
      </c>
      <c r="AI65" s="126" t="str">
        <f t="shared" si="109"/>
        <v>-----</v>
      </c>
      <c r="AJ65" s="171" t="str">
        <f t="shared" si="109"/>
        <v>-----</v>
      </c>
      <c r="AK65" s="208" t="str">
        <f t="shared" ref="AK65:AY65" si="110">AJ65</f>
        <v>-----</v>
      </c>
      <c r="AL65" s="205" t="str">
        <f t="shared" si="110"/>
        <v>-----</v>
      </c>
      <c r="AM65" s="208" t="str">
        <f t="shared" si="110"/>
        <v>-----</v>
      </c>
      <c r="AN65" s="205" t="str">
        <f t="shared" si="110"/>
        <v>-----</v>
      </c>
      <c r="AO65" s="208" t="str">
        <f t="shared" si="110"/>
        <v>-----</v>
      </c>
      <c r="AP65" s="205" t="str">
        <f t="shared" si="110"/>
        <v>-----</v>
      </c>
      <c r="AQ65" s="208" t="str">
        <f t="shared" si="110"/>
        <v>-----</v>
      </c>
      <c r="AR65" s="205" t="str">
        <f t="shared" si="110"/>
        <v>-----</v>
      </c>
      <c r="AS65" s="208" t="str">
        <f t="shared" si="110"/>
        <v>-----</v>
      </c>
      <c r="AT65" s="205" t="str">
        <f t="shared" si="110"/>
        <v>-----</v>
      </c>
      <c r="AU65" s="208" t="str">
        <f t="shared" si="110"/>
        <v>-----</v>
      </c>
      <c r="AV65" s="205" t="str">
        <f t="shared" si="110"/>
        <v>-----</v>
      </c>
      <c r="AW65" s="208" t="str">
        <f t="shared" si="110"/>
        <v>-----</v>
      </c>
      <c r="AX65" s="205" t="str">
        <f t="shared" si="110"/>
        <v>-----</v>
      </c>
      <c r="AY65" s="208" t="str">
        <f t="shared" si="110"/>
        <v>-----</v>
      </c>
    </row>
    <row r="66" spans="1:51">
      <c r="A66" s="3" t="s">
        <v>167</v>
      </c>
      <c r="B66" s="4"/>
      <c r="C66" s="301" t="s">
        <v>166</v>
      </c>
      <c r="D66" s="119" t="str">
        <f t="shared" ref="D66:AC66" si="111">C66</f>
        <v>-----</v>
      </c>
      <c r="E66" s="119" t="str">
        <f t="shared" si="111"/>
        <v>-----</v>
      </c>
      <c r="F66" s="119" t="str">
        <f t="shared" si="111"/>
        <v>-----</v>
      </c>
      <c r="G66" s="119" t="str">
        <f t="shared" si="111"/>
        <v>-----</v>
      </c>
      <c r="H66" s="119" t="str">
        <f t="shared" si="111"/>
        <v>-----</v>
      </c>
      <c r="I66" s="119" t="str">
        <f t="shared" si="111"/>
        <v>-----</v>
      </c>
      <c r="J66" s="119" t="str">
        <f t="shared" si="111"/>
        <v>-----</v>
      </c>
      <c r="K66" s="171" t="str">
        <f t="shared" si="111"/>
        <v>-----</v>
      </c>
      <c r="L66" s="238" t="str">
        <f t="shared" si="111"/>
        <v>-----</v>
      </c>
      <c r="M66" s="119" t="str">
        <f t="shared" si="111"/>
        <v>-----</v>
      </c>
      <c r="N66" s="119" t="str">
        <f t="shared" si="111"/>
        <v>-----</v>
      </c>
      <c r="O66" s="119" t="str">
        <f t="shared" si="111"/>
        <v>-----</v>
      </c>
      <c r="P66" s="119" t="str">
        <f t="shared" si="111"/>
        <v>-----</v>
      </c>
      <c r="Q66" s="119" t="str">
        <f t="shared" si="111"/>
        <v>-----</v>
      </c>
      <c r="R66" s="119" t="str">
        <f t="shared" si="111"/>
        <v>-----</v>
      </c>
      <c r="S66" s="119" t="str">
        <f t="shared" si="111"/>
        <v>-----</v>
      </c>
      <c r="T66" s="119" t="str">
        <f t="shared" si="111"/>
        <v>-----</v>
      </c>
      <c r="U66" s="119" t="str">
        <f t="shared" si="111"/>
        <v>-----</v>
      </c>
      <c r="V66" s="119" t="str">
        <f t="shared" si="111"/>
        <v>-----</v>
      </c>
      <c r="W66" s="119" t="str">
        <f t="shared" si="111"/>
        <v>-----</v>
      </c>
      <c r="X66" s="119" t="str">
        <f t="shared" si="111"/>
        <v>-----</v>
      </c>
      <c r="Y66" s="119" t="str">
        <f t="shared" si="111"/>
        <v>-----</v>
      </c>
      <c r="Z66" s="119" t="str">
        <f t="shared" si="111"/>
        <v>-----</v>
      </c>
      <c r="AA66" s="119" t="str">
        <f t="shared" si="111"/>
        <v>-----</v>
      </c>
      <c r="AB66" s="119" t="str">
        <f t="shared" si="111"/>
        <v>-----</v>
      </c>
      <c r="AC66" s="126" t="str">
        <f t="shared" si="111"/>
        <v>-----</v>
      </c>
      <c r="AD66" s="123" t="str">
        <f t="shared" ref="AD66:AJ66" si="112">AC66</f>
        <v>-----</v>
      </c>
      <c r="AE66" s="233" t="str">
        <f t="shared" si="112"/>
        <v>-----</v>
      </c>
      <c r="AF66" s="126" t="str">
        <f t="shared" si="112"/>
        <v>-----</v>
      </c>
      <c r="AG66" s="126" t="str">
        <f t="shared" si="112"/>
        <v>-----</v>
      </c>
      <c r="AH66" s="126" t="str">
        <f t="shared" si="112"/>
        <v>-----</v>
      </c>
      <c r="AI66" s="126" t="str">
        <f t="shared" si="112"/>
        <v>-----</v>
      </c>
      <c r="AJ66" s="171" t="str">
        <f t="shared" si="112"/>
        <v>-----</v>
      </c>
      <c r="AK66" s="208" t="str">
        <f t="shared" ref="AK66:AY66" si="113">AJ66</f>
        <v>-----</v>
      </c>
      <c r="AL66" s="205" t="str">
        <f t="shared" si="113"/>
        <v>-----</v>
      </c>
      <c r="AM66" s="208" t="str">
        <f t="shared" si="113"/>
        <v>-----</v>
      </c>
      <c r="AN66" s="205" t="str">
        <f t="shared" si="113"/>
        <v>-----</v>
      </c>
      <c r="AO66" s="208" t="str">
        <f t="shared" si="113"/>
        <v>-----</v>
      </c>
      <c r="AP66" s="205" t="str">
        <f t="shared" si="113"/>
        <v>-----</v>
      </c>
      <c r="AQ66" s="208" t="str">
        <f t="shared" si="113"/>
        <v>-----</v>
      </c>
      <c r="AR66" s="205" t="str">
        <f t="shared" si="113"/>
        <v>-----</v>
      </c>
      <c r="AS66" s="208" t="str">
        <f t="shared" si="113"/>
        <v>-----</v>
      </c>
      <c r="AT66" s="205" t="str">
        <f t="shared" si="113"/>
        <v>-----</v>
      </c>
      <c r="AU66" s="208" t="str">
        <f t="shared" si="113"/>
        <v>-----</v>
      </c>
      <c r="AV66" s="205" t="str">
        <f t="shared" si="113"/>
        <v>-----</v>
      </c>
      <c r="AW66" s="208" t="str">
        <f t="shared" si="113"/>
        <v>-----</v>
      </c>
      <c r="AX66" s="205" t="str">
        <f t="shared" si="113"/>
        <v>-----</v>
      </c>
      <c r="AY66" s="208" t="str">
        <f t="shared" si="113"/>
        <v>-----</v>
      </c>
    </row>
    <row r="67" spans="1:51">
      <c r="A67" s="3" t="s">
        <v>168</v>
      </c>
      <c r="B67" s="4"/>
      <c r="C67" s="301" t="s">
        <v>166</v>
      </c>
      <c r="D67" s="119" t="str">
        <f t="shared" ref="D67:AC67" si="114">C67</f>
        <v>-----</v>
      </c>
      <c r="E67" s="119" t="str">
        <f t="shared" si="114"/>
        <v>-----</v>
      </c>
      <c r="F67" s="119" t="str">
        <f t="shared" si="114"/>
        <v>-----</v>
      </c>
      <c r="G67" s="119" t="str">
        <f t="shared" si="114"/>
        <v>-----</v>
      </c>
      <c r="H67" s="119" t="str">
        <f t="shared" si="114"/>
        <v>-----</v>
      </c>
      <c r="I67" s="119" t="str">
        <f t="shared" si="114"/>
        <v>-----</v>
      </c>
      <c r="J67" s="119" t="str">
        <f t="shared" si="114"/>
        <v>-----</v>
      </c>
      <c r="K67" s="171" t="str">
        <f t="shared" si="114"/>
        <v>-----</v>
      </c>
      <c r="L67" s="238" t="str">
        <f t="shared" si="114"/>
        <v>-----</v>
      </c>
      <c r="M67" s="119" t="str">
        <f t="shared" si="114"/>
        <v>-----</v>
      </c>
      <c r="N67" s="119" t="str">
        <f t="shared" si="114"/>
        <v>-----</v>
      </c>
      <c r="O67" s="119" t="str">
        <f t="shared" si="114"/>
        <v>-----</v>
      </c>
      <c r="P67" s="119" t="str">
        <f t="shared" si="114"/>
        <v>-----</v>
      </c>
      <c r="Q67" s="119" t="str">
        <f t="shared" si="114"/>
        <v>-----</v>
      </c>
      <c r="R67" s="119" t="str">
        <f t="shared" si="114"/>
        <v>-----</v>
      </c>
      <c r="S67" s="119" t="str">
        <f t="shared" si="114"/>
        <v>-----</v>
      </c>
      <c r="T67" s="119" t="str">
        <f t="shared" si="114"/>
        <v>-----</v>
      </c>
      <c r="U67" s="119" t="str">
        <f t="shared" si="114"/>
        <v>-----</v>
      </c>
      <c r="V67" s="119" t="str">
        <f t="shared" si="114"/>
        <v>-----</v>
      </c>
      <c r="W67" s="119" t="str">
        <f t="shared" si="114"/>
        <v>-----</v>
      </c>
      <c r="X67" s="119" t="str">
        <f t="shared" si="114"/>
        <v>-----</v>
      </c>
      <c r="Y67" s="119" t="str">
        <f t="shared" si="114"/>
        <v>-----</v>
      </c>
      <c r="Z67" s="119" t="str">
        <f t="shared" si="114"/>
        <v>-----</v>
      </c>
      <c r="AA67" s="119" t="str">
        <f t="shared" si="114"/>
        <v>-----</v>
      </c>
      <c r="AB67" s="119" t="str">
        <f t="shared" si="114"/>
        <v>-----</v>
      </c>
      <c r="AC67" s="126" t="str">
        <f t="shared" si="114"/>
        <v>-----</v>
      </c>
      <c r="AD67" s="123" t="str">
        <f t="shared" ref="AD67:AJ67" si="115">AC67</f>
        <v>-----</v>
      </c>
      <c r="AE67" s="233" t="str">
        <f t="shared" si="115"/>
        <v>-----</v>
      </c>
      <c r="AF67" s="126" t="str">
        <f t="shared" si="115"/>
        <v>-----</v>
      </c>
      <c r="AG67" s="126" t="str">
        <f t="shared" si="115"/>
        <v>-----</v>
      </c>
      <c r="AH67" s="126" t="str">
        <f t="shared" si="115"/>
        <v>-----</v>
      </c>
      <c r="AI67" s="126" t="str">
        <f t="shared" si="115"/>
        <v>-----</v>
      </c>
      <c r="AJ67" s="171" t="str">
        <f t="shared" si="115"/>
        <v>-----</v>
      </c>
      <c r="AK67" s="208" t="str">
        <f t="shared" ref="AK67:AY67" si="116">AJ67</f>
        <v>-----</v>
      </c>
      <c r="AL67" s="205" t="str">
        <f t="shared" si="116"/>
        <v>-----</v>
      </c>
      <c r="AM67" s="208" t="str">
        <f t="shared" si="116"/>
        <v>-----</v>
      </c>
      <c r="AN67" s="205" t="str">
        <f t="shared" si="116"/>
        <v>-----</v>
      </c>
      <c r="AO67" s="208" t="str">
        <f t="shared" si="116"/>
        <v>-----</v>
      </c>
      <c r="AP67" s="205" t="str">
        <f t="shared" si="116"/>
        <v>-----</v>
      </c>
      <c r="AQ67" s="208" t="str">
        <f t="shared" si="116"/>
        <v>-----</v>
      </c>
      <c r="AR67" s="205" t="str">
        <f t="shared" si="116"/>
        <v>-----</v>
      </c>
      <c r="AS67" s="208" t="str">
        <f t="shared" si="116"/>
        <v>-----</v>
      </c>
      <c r="AT67" s="205" t="str">
        <f t="shared" si="116"/>
        <v>-----</v>
      </c>
      <c r="AU67" s="208" t="str">
        <f t="shared" si="116"/>
        <v>-----</v>
      </c>
      <c r="AV67" s="205" t="str">
        <f t="shared" si="116"/>
        <v>-----</v>
      </c>
      <c r="AW67" s="208" t="str">
        <f t="shared" si="116"/>
        <v>-----</v>
      </c>
      <c r="AX67" s="205" t="str">
        <f t="shared" si="116"/>
        <v>-----</v>
      </c>
      <c r="AY67" s="208" t="str">
        <f t="shared" si="116"/>
        <v>-----</v>
      </c>
    </row>
    <row r="68" spans="1:51">
      <c r="A68" s="3" t="s">
        <v>185</v>
      </c>
      <c r="B68" s="4"/>
      <c r="C68" s="301" t="s">
        <v>166</v>
      </c>
      <c r="D68" s="119" t="str">
        <f t="shared" ref="D68:AC68" si="117">C68</f>
        <v>-----</v>
      </c>
      <c r="E68" s="119" t="str">
        <f t="shared" si="117"/>
        <v>-----</v>
      </c>
      <c r="F68" s="119" t="str">
        <f t="shared" si="117"/>
        <v>-----</v>
      </c>
      <c r="G68" s="119" t="str">
        <f t="shared" si="117"/>
        <v>-----</v>
      </c>
      <c r="H68" s="119" t="str">
        <f t="shared" si="117"/>
        <v>-----</v>
      </c>
      <c r="I68" s="119" t="str">
        <f t="shared" si="117"/>
        <v>-----</v>
      </c>
      <c r="J68" s="119" t="str">
        <f t="shared" si="117"/>
        <v>-----</v>
      </c>
      <c r="K68" s="171" t="str">
        <f t="shared" si="117"/>
        <v>-----</v>
      </c>
      <c r="L68" s="238" t="str">
        <f t="shared" si="117"/>
        <v>-----</v>
      </c>
      <c r="M68" s="119" t="str">
        <f t="shared" si="117"/>
        <v>-----</v>
      </c>
      <c r="N68" s="119" t="str">
        <f t="shared" si="117"/>
        <v>-----</v>
      </c>
      <c r="O68" s="119" t="str">
        <f t="shared" si="117"/>
        <v>-----</v>
      </c>
      <c r="P68" s="119" t="str">
        <f t="shared" si="117"/>
        <v>-----</v>
      </c>
      <c r="Q68" s="119" t="str">
        <f t="shared" si="117"/>
        <v>-----</v>
      </c>
      <c r="R68" s="119" t="str">
        <f t="shared" si="117"/>
        <v>-----</v>
      </c>
      <c r="S68" s="119" t="str">
        <f t="shared" si="117"/>
        <v>-----</v>
      </c>
      <c r="T68" s="119" t="str">
        <f t="shared" si="117"/>
        <v>-----</v>
      </c>
      <c r="U68" s="119" t="str">
        <f t="shared" si="117"/>
        <v>-----</v>
      </c>
      <c r="V68" s="119" t="str">
        <f t="shared" si="117"/>
        <v>-----</v>
      </c>
      <c r="W68" s="119" t="str">
        <f t="shared" si="117"/>
        <v>-----</v>
      </c>
      <c r="X68" s="119" t="str">
        <f t="shared" si="117"/>
        <v>-----</v>
      </c>
      <c r="Y68" s="119" t="str">
        <f t="shared" si="117"/>
        <v>-----</v>
      </c>
      <c r="Z68" s="119" t="str">
        <f t="shared" si="117"/>
        <v>-----</v>
      </c>
      <c r="AA68" s="119" t="str">
        <f t="shared" si="117"/>
        <v>-----</v>
      </c>
      <c r="AB68" s="119" t="str">
        <f t="shared" si="117"/>
        <v>-----</v>
      </c>
      <c r="AC68" s="126" t="str">
        <f t="shared" si="117"/>
        <v>-----</v>
      </c>
      <c r="AD68" s="123" t="str">
        <f t="shared" ref="AD68:AJ68" si="118">AC68</f>
        <v>-----</v>
      </c>
      <c r="AE68" s="233" t="str">
        <f t="shared" si="118"/>
        <v>-----</v>
      </c>
      <c r="AF68" s="126" t="str">
        <f t="shared" si="118"/>
        <v>-----</v>
      </c>
      <c r="AG68" s="126" t="str">
        <f t="shared" si="118"/>
        <v>-----</v>
      </c>
      <c r="AH68" s="126" t="str">
        <f t="shared" si="118"/>
        <v>-----</v>
      </c>
      <c r="AI68" s="126" t="str">
        <f t="shared" si="118"/>
        <v>-----</v>
      </c>
      <c r="AJ68" s="171" t="str">
        <f t="shared" si="118"/>
        <v>-----</v>
      </c>
      <c r="AK68" s="208" t="str">
        <f t="shared" ref="AK68:AY68" si="119">AJ68</f>
        <v>-----</v>
      </c>
      <c r="AL68" s="205" t="str">
        <f t="shared" si="119"/>
        <v>-----</v>
      </c>
      <c r="AM68" s="208" t="str">
        <f t="shared" si="119"/>
        <v>-----</v>
      </c>
      <c r="AN68" s="205" t="str">
        <f t="shared" si="119"/>
        <v>-----</v>
      </c>
      <c r="AO68" s="208" t="str">
        <f t="shared" si="119"/>
        <v>-----</v>
      </c>
      <c r="AP68" s="205" t="str">
        <f t="shared" si="119"/>
        <v>-----</v>
      </c>
      <c r="AQ68" s="208" t="str">
        <f t="shared" si="119"/>
        <v>-----</v>
      </c>
      <c r="AR68" s="205" t="str">
        <f t="shared" si="119"/>
        <v>-----</v>
      </c>
      <c r="AS68" s="208" t="str">
        <f t="shared" si="119"/>
        <v>-----</v>
      </c>
      <c r="AT68" s="205" t="str">
        <f t="shared" si="119"/>
        <v>-----</v>
      </c>
      <c r="AU68" s="208" t="str">
        <f t="shared" si="119"/>
        <v>-----</v>
      </c>
      <c r="AV68" s="205" t="str">
        <f t="shared" si="119"/>
        <v>-----</v>
      </c>
      <c r="AW68" s="208" t="str">
        <f t="shared" si="119"/>
        <v>-----</v>
      </c>
      <c r="AX68" s="205" t="str">
        <f t="shared" si="119"/>
        <v>-----</v>
      </c>
      <c r="AY68" s="208" t="str">
        <f t="shared" si="119"/>
        <v>-----</v>
      </c>
    </row>
    <row r="69" spans="1:51">
      <c r="A69" s="3" t="s">
        <v>186</v>
      </c>
      <c r="B69" s="4"/>
      <c r="C69" s="301" t="s">
        <v>166</v>
      </c>
      <c r="D69" s="119" t="str">
        <f t="shared" ref="D69:AC69" si="120">C69</f>
        <v>-----</v>
      </c>
      <c r="E69" s="119" t="str">
        <f t="shared" si="120"/>
        <v>-----</v>
      </c>
      <c r="F69" s="119" t="str">
        <f t="shared" si="120"/>
        <v>-----</v>
      </c>
      <c r="G69" s="119" t="str">
        <f t="shared" si="120"/>
        <v>-----</v>
      </c>
      <c r="H69" s="119" t="str">
        <f t="shared" si="120"/>
        <v>-----</v>
      </c>
      <c r="I69" s="119" t="str">
        <f t="shared" si="120"/>
        <v>-----</v>
      </c>
      <c r="J69" s="119" t="str">
        <f t="shared" si="120"/>
        <v>-----</v>
      </c>
      <c r="K69" s="171" t="str">
        <f t="shared" si="120"/>
        <v>-----</v>
      </c>
      <c r="L69" s="238" t="str">
        <f t="shared" si="120"/>
        <v>-----</v>
      </c>
      <c r="M69" s="119" t="str">
        <f t="shared" si="120"/>
        <v>-----</v>
      </c>
      <c r="N69" s="119" t="str">
        <f t="shared" si="120"/>
        <v>-----</v>
      </c>
      <c r="O69" s="119" t="str">
        <f t="shared" si="120"/>
        <v>-----</v>
      </c>
      <c r="P69" s="119" t="str">
        <f t="shared" si="120"/>
        <v>-----</v>
      </c>
      <c r="Q69" s="119" t="str">
        <f t="shared" si="120"/>
        <v>-----</v>
      </c>
      <c r="R69" s="119" t="str">
        <f t="shared" si="120"/>
        <v>-----</v>
      </c>
      <c r="S69" s="119" t="str">
        <f t="shared" si="120"/>
        <v>-----</v>
      </c>
      <c r="T69" s="119" t="str">
        <f t="shared" si="120"/>
        <v>-----</v>
      </c>
      <c r="U69" s="119" t="str">
        <f t="shared" si="120"/>
        <v>-----</v>
      </c>
      <c r="V69" s="119" t="str">
        <f t="shared" si="120"/>
        <v>-----</v>
      </c>
      <c r="W69" s="119" t="str">
        <f t="shared" si="120"/>
        <v>-----</v>
      </c>
      <c r="X69" s="119" t="str">
        <f t="shared" si="120"/>
        <v>-----</v>
      </c>
      <c r="Y69" s="119" t="str">
        <f t="shared" si="120"/>
        <v>-----</v>
      </c>
      <c r="Z69" s="119" t="str">
        <f t="shared" si="120"/>
        <v>-----</v>
      </c>
      <c r="AA69" s="119" t="str">
        <f t="shared" si="120"/>
        <v>-----</v>
      </c>
      <c r="AB69" s="119" t="str">
        <f t="shared" si="120"/>
        <v>-----</v>
      </c>
      <c r="AC69" s="126" t="str">
        <f t="shared" si="120"/>
        <v>-----</v>
      </c>
      <c r="AD69" s="123" t="str">
        <f t="shared" ref="AD69:AJ69" si="121">AC69</f>
        <v>-----</v>
      </c>
      <c r="AE69" s="233" t="str">
        <f t="shared" si="121"/>
        <v>-----</v>
      </c>
      <c r="AF69" s="126" t="str">
        <f t="shared" si="121"/>
        <v>-----</v>
      </c>
      <c r="AG69" s="126" t="str">
        <f t="shared" si="121"/>
        <v>-----</v>
      </c>
      <c r="AH69" s="126" t="str">
        <f t="shared" si="121"/>
        <v>-----</v>
      </c>
      <c r="AI69" s="126" t="str">
        <f t="shared" si="121"/>
        <v>-----</v>
      </c>
      <c r="AJ69" s="171" t="str">
        <f t="shared" si="121"/>
        <v>-----</v>
      </c>
      <c r="AK69" s="208" t="str">
        <f t="shared" ref="AK69:AY69" si="122">AJ69</f>
        <v>-----</v>
      </c>
      <c r="AL69" s="205" t="str">
        <f t="shared" si="122"/>
        <v>-----</v>
      </c>
      <c r="AM69" s="208" t="str">
        <f t="shared" si="122"/>
        <v>-----</v>
      </c>
      <c r="AN69" s="205" t="str">
        <f t="shared" si="122"/>
        <v>-----</v>
      </c>
      <c r="AO69" s="208" t="str">
        <f t="shared" si="122"/>
        <v>-----</v>
      </c>
      <c r="AP69" s="205" t="str">
        <f t="shared" si="122"/>
        <v>-----</v>
      </c>
      <c r="AQ69" s="208" t="str">
        <f t="shared" si="122"/>
        <v>-----</v>
      </c>
      <c r="AR69" s="205" t="str">
        <f t="shared" si="122"/>
        <v>-----</v>
      </c>
      <c r="AS69" s="208" t="str">
        <f t="shared" si="122"/>
        <v>-----</v>
      </c>
      <c r="AT69" s="205" t="str">
        <f t="shared" si="122"/>
        <v>-----</v>
      </c>
      <c r="AU69" s="208" t="str">
        <f t="shared" si="122"/>
        <v>-----</v>
      </c>
      <c r="AV69" s="205" t="str">
        <f t="shared" si="122"/>
        <v>-----</v>
      </c>
      <c r="AW69" s="208" t="str">
        <f t="shared" si="122"/>
        <v>-----</v>
      </c>
      <c r="AX69" s="205" t="str">
        <f t="shared" si="122"/>
        <v>-----</v>
      </c>
      <c r="AY69" s="208" t="str">
        <f t="shared" si="122"/>
        <v>-----</v>
      </c>
    </row>
    <row r="70" spans="1:51">
      <c r="A70" s="3" t="s">
        <v>187</v>
      </c>
      <c r="B70" s="4"/>
      <c r="C70" s="301" t="s">
        <v>166</v>
      </c>
      <c r="D70" s="119" t="str">
        <f t="shared" ref="D70:AC70" si="123">C70</f>
        <v>-----</v>
      </c>
      <c r="E70" s="119" t="str">
        <f t="shared" si="123"/>
        <v>-----</v>
      </c>
      <c r="F70" s="119" t="str">
        <f t="shared" si="123"/>
        <v>-----</v>
      </c>
      <c r="G70" s="119" t="str">
        <f t="shared" si="123"/>
        <v>-----</v>
      </c>
      <c r="H70" s="119" t="str">
        <f t="shared" si="123"/>
        <v>-----</v>
      </c>
      <c r="I70" s="119" t="str">
        <f t="shared" si="123"/>
        <v>-----</v>
      </c>
      <c r="J70" s="119" t="str">
        <f t="shared" si="123"/>
        <v>-----</v>
      </c>
      <c r="K70" s="171" t="str">
        <f t="shared" si="123"/>
        <v>-----</v>
      </c>
      <c r="L70" s="238" t="str">
        <f t="shared" si="123"/>
        <v>-----</v>
      </c>
      <c r="M70" s="119" t="str">
        <f t="shared" si="123"/>
        <v>-----</v>
      </c>
      <c r="N70" s="119" t="str">
        <f t="shared" si="123"/>
        <v>-----</v>
      </c>
      <c r="O70" s="119" t="str">
        <f t="shared" si="123"/>
        <v>-----</v>
      </c>
      <c r="P70" s="119" t="str">
        <f t="shared" si="123"/>
        <v>-----</v>
      </c>
      <c r="Q70" s="119" t="str">
        <f t="shared" si="123"/>
        <v>-----</v>
      </c>
      <c r="R70" s="119" t="str">
        <f t="shared" si="123"/>
        <v>-----</v>
      </c>
      <c r="S70" s="119" t="str">
        <f t="shared" si="123"/>
        <v>-----</v>
      </c>
      <c r="T70" s="119" t="str">
        <f t="shared" si="123"/>
        <v>-----</v>
      </c>
      <c r="U70" s="119" t="str">
        <f t="shared" si="123"/>
        <v>-----</v>
      </c>
      <c r="V70" s="119" t="str">
        <f t="shared" si="123"/>
        <v>-----</v>
      </c>
      <c r="W70" s="119" t="str">
        <f t="shared" si="123"/>
        <v>-----</v>
      </c>
      <c r="X70" s="119" t="str">
        <f t="shared" si="123"/>
        <v>-----</v>
      </c>
      <c r="Y70" s="119" t="str">
        <f t="shared" si="123"/>
        <v>-----</v>
      </c>
      <c r="Z70" s="119" t="str">
        <f t="shared" si="123"/>
        <v>-----</v>
      </c>
      <c r="AA70" s="119" t="str">
        <f t="shared" si="123"/>
        <v>-----</v>
      </c>
      <c r="AB70" s="119" t="str">
        <f t="shared" si="123"/>
        <v>-----</v>
      </c>
      <c r="AC70" s="126" t="str">
        <f t="shared" si="123"/>
        <v>-----</v>
      </c>
      <c r="AD70" s="123" t="str">
        <f t="shared" ref="AD70:AJ70" si="124">AC70</f>
        <v>-----</v>
      </c>
      <c r="AE70" s="233" t="str">
        <f t="shared" si="124"/>
        <v>-----</v>
      </c>
      <c r="AF70" s="126" t="str">
        <f t="shared" si="124"/>
        <v>-----</v>
      </c>
      <c r="AG70" s="126" t="str">
        <f t="shared" si="124"/>
        <v>-----</v>
      </c>
      <c r="AH70" s="126" t="str">
        <f t="shared" si="124"/>
        <v>-----</v>
      </c>
      <c r="AI70" s="126" t="str">
        <f t="shared" si="124"/>
        <v>-----</v>
      </c>
      <c r="AJ70" s="171" t="str">
        <f t="shared" si="124"/>
        <v>-----</v>
      </c>
      <c r="AK70" s="208" t="str">
        <f t="shared" ref="AK70:AY70" si="125">AJ70</f>
        <v>-----</v>
      </c>
      <c r="AL70" s="205" t="str">
        <f t="shared" si="125"/>
        <v>-----</v>
      </c>
      <c r="AM70" s="208" t="str">
        <f t="shared" si="125"/>
        <v>-----</v>
      </c>
      <c r="AN70" s="205" t="str">
        <f t="shared" si="125"/>
        <v>-----</v>
      </c>
      <c r="AO70" s="208" t="str">
        <f t="shared" si="125"/>
        <v>-----</v>
      </c>
      <c r="AP70" s="205" t="str">
        <f t="shared" si="125"/>
        <v>-----</v>
      </c>
      <c r="AQ70" s="208" t="str">
        <f t="shared" si="125"/>
        <v>-----</v>
      </c>
      <c r="AR70" s="205" t="str">
        <f t="shared" si="125"/>
        <v>-----</v>
      </c>
      <c r="AS70" s="208" t="str">
        <f t="shared" si="125"/>
        <v>-----</v>
      </c>
      <c r="AT70" s="205" t="str">
        <f t="shared" si="125"/>
        <v>-----</v>
      </c>
      <c r="AU70" s="208" t="str">
        <f t="shared" si="125"/>
        <v>-----</v>
      </c>
      <c r="AV70" s="205" t="str">
        <f t="shared" si="125"/>
        <v>-----</v>
      </c>
      <c r="AW70" s="208" t="str">
        <f t="shared" si="125"/>
        <v>-----</v>
      </c>
      <c r="AX70" s="205" t="str">
        <f t="shared" si="125"/>
        <v>-----</v>
      </c>
      <c r="AY70" s="208" t="str">
        <f t="shared" si="125"/>
        <v>-----</v>
      </c>
    </row>
    <row r="71" spans="1:51">
      <c r="A71" s="3" t="s">
        <v>170</v>
      </c>
      <c r="B71" s="4"/>
      <c r="C71" s="301" t="s">
        <v>166</v>
      </c>
      <c r="D71" s="119" t="str">
        <f t="shared" ref="D71:AC73" si="126">C71</f>
        <v>-----</v>
      </c>
      <c r="E71" s="119" t="str">
        <f t="shared" si="126"/>
        <v>-----</v>
      </c>
      <c r="F71" s="119" t="str">
        <f t="shared" si="126"/>
        <v>-----</v>
      </c>
      <c r="G71" s="119" t="str">
        <f t="shared" si="126"/>
        <v>-----</v>
      </c>
      <c r="H71" s="119" t="str">
        <f t="shared" si="126"/>
        <v>-----</v>
      </c>
      <c r="I71" s="119" t="str">
        <f t="shared" si="126"/>
        <v>-----</v>
      </c>
      <c r="J71" s="119" t="str">
        <f t="shared" si="126"/>
        <v>-----</v>
      </c>
      <c r="K71" s="171" t="str">
        <f t="shared" si="126"/>
        <v>-----</v>
      </c>
      <c r="L71" s="238" t="str">
        <f t="shared" si="126"/>
        <v>-----</v>
      </c>
      <c r="M71" s="119" t="str">
        <f t="shared" si="126"/>
        <v>-----</v>
      </c>
      <c r="N71" s="119" t="str">
        <f t="shared" si="126"/>
        <v>-----</v>
      </c>
      <c r="O71" s="119" t="str">
        <f t="shared" si="126"/>
        <v>-----</v>
      </c>
      <c r="P71" s="119" t="str">
        <f t="shared" si="126"/>
        <v>-----</v>
      </c>
      <c r="Q71" s="119" t="str">
        <f t="shared" si="126"/>
        <v>-----</v>
      </c>
      <c r="R71" s="119" t="str">
        <f t="shared" si="126"/>
        <v>-----</v>
      </c>
      <c r="S71" s="119" t="str">
        <f t="shared" si="126"/>
        <v>-----</v>
      </c>
      <c r="T71" s="119" t="str">
        <f t="shared" si="126"/>
        <v>-----</v>
      </c>
      <c r="U71" s="119" t="str">
        <f t="shared" si="126"/>
        <v>-----</v>
      </c>
      <c r="V71" s="119" t="str">
        <f t="shared" si="126"/>
        <v>-----</v>
      </c>
      <c r="W71" s="119" t="str">
        <f t="shared" si="126"/>
        <v>-----</v>
      </c>
      <c r="X71" s="119" t="str">
        <f t="shared" si="126"/>
        <v>-----</v>
      </c>
      <c r="Y71" s="119" t="str">
        <f t="shared" si="126"/>
        <v>-----</v>
      </c>
      <c r="Z71" s="119" t="str">
        <f t="shared" si="126"/>
        <v>-----</v>
      </c>
      <c r="AA71" s="119" t="str">
        <f t="shared" si="126"/>
        <v>-----</v>
      </c>
      <c r="AB71" s="119" t="str">
        <f t="shared" si="126"/>
        <v>-----</v>
      </c>
      <c r="AC71" s="126" t="str">
        <f t="shared" si="126"/>
        <v>-----</v>
      </c>
      <c r="AD71" s="123" t="str">
        <f t="shared" ref="AD71:AJ71" si="127">AC71</f>
        <v>-----</v>
      </c>
      <c r="AE71" s="233" t="str">
        <f t="shared" si="127"/>
        <v>-----</v>
      </c>
      <c r="AF71" s="126" t="str">
        <f t="shared" si="127"/>
        <v>-----</v>
      </c>
      <c r="AG71" s="126" t="str">
        <f t="shared" si="127"/>
        <v>-----</v>
      </c>
      <c r="AH71" s="126" t="str">
        <f t="shared" si="127"/>
        <v>-----</v>
      </c>
      <c r="AI71" s="126" t="str">
        <f t="shared" si="127"/>
        <v>-----</v>
      </c>
      <c r="AJ71" s="171" t="str">
        <f t="shared" si="127"/>
        <v>-----</v>
      </c>
      <c r="AK71" s="208" t="str">
        <f t="shared" ref="AK71:AY71" si="128">AJ71</f>
        <v>-----</v>
      </c>
      <c r="AL71" s="205" t="str">
        <f t="shared" si="128"/>
        <v>-----</v>
      </c>
      <c r="AM71" s="208" t="str">
        <f t="shared" si="128"/>
        <v>-----</v>
      </c>
      <c r="AN71" s="205" t="str">
        <f t="shared" si="128"/>
        <v>-----</v>
      </c>
      <c r="AO71" s="208" t="str">
        <f t="shared" si="128"/>
        <v>-----</v>
      </c>
      <c r="AP71" s="205" t="str">
        <f t="shared" si="128"/>
        <v>-----</v>
      </c>
      <c r="AQ71" s="208" t="str">
        <f t="shared" si="128"/>
        <v>-----</v>
      </c>
      <c r="AR71" s="205" t="str">
        <f t="shared" si="128"/>
        <v>-----</v>
      </c>
      <c r="AS71" s="208" t="str">
        <f t="shared" si="128"/>
        <v>-----</v>
      </c>
      <c r="AT71" s="205" t="str">
        <f t="shared" si="128"/>
        <v>-----</v>
      </c>
      <c r="AU71" s="208" t="str">
        <f t="shared" si="128"/>
        <v>-----</v>
      </c>
      <c r="AV71" s="205" t="str">
        <f t="shared" si="128"/>
        <v>-----</v>
      </c>
      <c r="AW71" s="208" t="str">
        <f t="shared" si="128"/>
        <v>-----</v>
      </c>
      <c r="AX71" s="205" t="str">
        <f t="shared" si="128"/>
        <v>-----</v>
      </c>
      <c r="AY71" s="208" t="str">
        <f t="shared" si="128"/>
        <v>-----</v>
      </c>
    </row>
    <row r="72" spans="1:51">
      <c r="A72" s="3" t="s">
        <v>170</v>
      </c>
      <c r="B72" s="4"/>
      <c r="C72" s="301" t="s">
        <v>166</v>
      </c>
      <c r="D72" s="119" t="str">
        <f t="shared" si="126"/>
        <v>-----</v>
      </c>
      <c r="E72" s="119" t="str">
        <f t="shared" si="126"/>
        <v>-----</v>
      </c>
      <c r="F72" s="119" t="str">
        <f t="shared" si="126"/>
        <v>-----</v>
      </c>
      <c r="G72" s="119" t="str">
        <f t="shared" si="126"/>
        <v>-----</v>
      </c>
      <c r="H72" s="119" t="str">
        <f t="shared" si="126"/>
        <v>-----</v>
      </c>
      <c r="I72" s="119" t="str">
        <f t="shared" si="126"/>
        <v>-----</v>
      </c>
      <c r="J72" s="119" t="str">
        <f t="shared" si="126"/>
        <v>-----</v>
      </c>
      <c r="K72" s="171" t="str">
        <f t="shared" si="126"/>
        <v>-----</v>
      </c>
      <c r="L72" s="238" t="str">
        <f t="shared" si="126"/>
        <v>-----</v>
      </c>
      <c r="M72" s="119" t="str">
        <f t="shared" si="126"/>
        <v>-----</v>
      </c>
      <c r="N72" s="119" t="str">
        <f t="shared" si="126"/>
        <v>-----</v>
      </c>
      <c r="O72" s="119" t="str">
        <f t="shared" si="126"/>
        <v>-----</v>
      </c>
      <c r="P72" s="119" t="str">
        <f t="shared" si="126"/>
        <v>-----</v>
      </c>
      <c r="Q72" s="119" t="str">
        <f t="shared" si="126"/>
        <v>-----</v>
      </c>
      <c r="R72" s="119" t="str">
        <f t="shared" si="126"/>
        <v>-----</v>
      </c>
      <c r="S72" s="119" t="str">
        <f t="shared" si="126"/>
        <v>-----</v>
      </c>
      <c r="T72" s="119" t="str">
        <f t="shared" si="126"/>
        <v>-----</v>
      </c>
      <c r="U72" s="119" t="str">
        <f t="shared" si="126"/>
        <v>-----</v>
      </c>
      <c r="V72" s="119" t="str">
        <f t="shared" si="126"/>
        <v>-----</v>
      </c>
      <c r="W72" s="119" t="str">
        <f t="shared" si="126"/>
        <v>-----</v>
      </c>
      <c r="X72" s="119" t="str">
        <f t="shared" si="126"/>
        <v>-----</v>
      </c>
      <c r="Y72" s="119" t="str">
        <f t="shared" si="126"/>
        <v>-----</v>
      </c>
      <c r="Z72" s="119" t="str">
        <f t="shared" si="126"/>
        <v>-----</v>
      </c>
      <c r="AA72" s="119" t="str">
        <f t="shared" si="126"/>
        <v>-----</v>
      </c>
      <c r="AB72" s="119" t="str">
        <f t="shared" si="126"/>
        <v>-----</v>
      </c>
      <c r="AC72" s="126" t="str">
        <f t="shared" si="126"/>
        <v>-----</v>
      </c>
      <c r="AD72" s="123" t="str">
        <f t="shared" ref="AD72:AJ72" si="129">AC72</f>
        <v>-----</v>
      </c>
      <c r="AE72" s="233" t="str">
        <f t="shared" si="129"/>
        <v>-----</v>
      </c>
      <c r="AF72" s="126" t="str">
        <f t="shared" si="129"/>
        <v>-----</v>
      </c>
      <c r="AG72" s="126" t="str">
        <f t="shared" si="129"/>
        <v>-----</v>
      </c>
      <c r="AH72" s="126" t="str">
        <f t="shared" si="129"/>
        <v>-----</v>
      </c>
      <c r="AI72" s="126" t="str">
        <f t="shared" si="129"/>
        <v>-----</v>
      </c>
      <c r="AJ72" s="171" t="str">
        <f t="shared" si="129"/>
        <v>-----</v>
      </c>
      <c r="AK72" s="208" t="str">
        <f t="shared" ref="AK72:AY72" si="130">AJ72</f>
        <v>-----</v>
      </c>
      <c r="AL72" s="205" t="str">
        <f t="shared" si="130"/>
        <v>-----</v>
      </c>
      <c r="AM72" s="208" t="str">
        <f t="shared" si="130"/>
        <v>-----</v>
      </c>
      <c r="AN72" s="205" t="str">
        <f t="shared" si="130"/>
        <v>-----</v>
      </c>
      <c r="AO72" s="208" t="str">
        <f t="shared" si="130"/>
        <v>-----</v>
      </c>
      <c r="AP72" s="205" t="str">
        <f t="shared" si="130"/>
        <v>-----</v>
      </c>
      <c r="AQ72" s="208" t="str">
        <f t="shared" si="130"/>
        <v>-----</v>
      </c>
      <c r="AR72" s="205" t="str">
        <f t="shared" si="130"/>
        <v>-----</v>
      </c>
      <c r="AS72" s="208" t="str">
        <f t="shared" si="130"/>
        <v>-----</v>
      </c>
      <c r="AT72" s="205" t="str">
        <f t="shared" si="130"/>
        <v>-----</v>
      </c>
      <c r="AU72" s="208" t="str">
        <f t="shared" si="130"/>
        <v>-----</v>
      </c>
      <c r="AV72" s="205" t="str">
        <f t="shared" si="130"/>
        <v>-----</v>
      </c>
      <c r="AW72" s="208" t="str">
        <f t="shared" si="130"/>
        <v>-----</v>
      </c>
      <c r="AX72" s="205" t="str">
        <f t="shared" si="130"/>
        <v>-----</v>
      </c>
      <c r="AY72" s="208" t="str">
        <f t="shared" si="130"/>
        <v>-----</v>
      </c>
    </row>
    <row r="73" spans="1:51">
      <c r="A73" s="3" t="s">
        <v>170</v>
      </c>
      <c r="B73" s="4"/>
      <c r="C73" s="301" t="s">
        <v>166</v>
      </c>
      <c r="D73" s="119" t="str">
        <f t="shared" si="126"/>
        <v>-----</v>
      </c>
      <c r="E73" s="119" t="str">
        <f t="shared" si="126"/>
        <v>-----</v>
      </c>
      <c r="F73" s="119" t="str">
        <f t="shared" si="126"/>
        <v>-----</v>
      </c>
      <c r="G73" s="119" t="str">
        <f t="shared" si="126"/>
        <v>-----</v>
      </c>
      <c r="H73" s="119" t="str">
        <f t="shared" si="126"/>
        <v>-----</v>
      </c>
      <c r="I73" s="119" t="str">
        <f t="shared" si="126"/>
        <v>-----</v>
      </c>
      <c r="J73" s="119" t="str">
        <f t="shared" si="126"/>
        <v>-----</v>
      </c>
      <c r="K73" s="171" t="str">
        <f t="shared" si="126"/>
        <v>-----</v>
      </c>
      <c r="L73" s="238" t="str">
        <f t="shared" si="126"/>
        <v>-----</v>
      </c>
      <c r="M73" s="119" t="str">
        <f t="shared" si="126"/>
        <v>-----</v>
      </c>
      <c r="N73" s="119" t="str">
        <f t="shared" si="126"/>
        <v>-----</v>
      </c>
      <c r="O73" s="119" t="str">
        <f t="shared" si="126"/>
        <v>-----</v>
      </c>
      <c r="P73" s="119" t="str">
        <f t="shared" si="126"/>
        <v>-----</v>
      </c>
      <c r="Q73" s="119" t="str">
        <f t="shared" si="126"/>
        <v>-----</v>
      </c>
      <c r="R73" s="119" t="str">
        <f t="shared" si="126"/>
        <v>-----</v>
      </c>
      <c r="S73" s="119" t="str">
        <f t="shared" si="126"/>
        <v>-----</v>
      </c>
      <c r="T73" s="119" t="str">
        <f t="shared" si="126"/>
        <v>-----</v>
      </c>
      <c r="U73" s="119" t="str">
        <f t="shared" si="126"/>
        <v>-----</v>
      </c>
      <c r="V73" s="119" t="str">
        <f t="shared" si="126"/>
        <v>-----</v>
      </c>
      <c r="W73" s="119" t="str">
        <f t="shared" si="126"/>
        <v>-----</v>
      </c>
      <c r="X73" s="119" t="str">
        <f t="shared" si="126"/>
        <v>-----</v>
      </c>
      <c r="Y73" s="119" t="str">
        <f t="shared" si="126"/>
        <v>-----</v>
      </c>
      <c r="Z73" s="119" t="str">
        <f t="shared" si="126"/>
        <v>-----</v>
      </c>
      <c r="AA73" s="119" t="str">
        <f t="shared" si="126"/>
        <v>-----</v>
      </c>
      <c r="AB73" s="119" t="str">
        <f t="shared" si="126"/>
        <v>-----</v>
      </c>
      <c r="AC73" s="126" t="str">
        <f t="shared" si="126"/>
        <v>-----</v>
      </c>
      <c r="AD73" s="123" t="str">
        <f t="shared" ref="AD73:AJ73" si="131">AC73</f>
        <v>-----</v>
      </c>
      <c r="AE73" s="233" t="str">
        <f t="shared" si="131"/>
        <v>-----</v>
      </c>
      <c r="AF73" s="126" t="str">
        <f t="shared" si="131"/>
        <v>-----</v>
      </c>
      <c r="AG73" s="126" t="str">
        <f t="shared" si="131"/>
        <v>-----</v>
      </c>
      <c r="AH73" s="126" t="str">
        <f t="shared" si="131"/>
        <v>-----</v>
      </c>
      <c r="AI73" s="126" t="str">
        <f t="shared" si="131"/>
        <v>-----</v>
      </c>
      <c r="AJ73" s="171" t="str">
        <f t="shared" si="131"/>
        <v>-----</v>
      </c>
      <c r="AK73" s="208" t="str">
        <f t="shared" ref="AK73:AY73" si="132">AJ73</f>
        <v>-----</v>
      </c>
      <c r="AL73" s="205" t="str">
        <f t="shared" si="132"/>
        <v>-----</v>
      </c>
      <c r="AM73" s="208" t="str">
        <f t="shared" si="132"/>
        <v>-----</v>
      </c>
      <c r="AN73" s="205" t="str">
        <f t="shared" si="132"/>
        <v>-----</v>
      </c>
      <c r="AO73" s="208" t="str">
        <f t="shared" si="132"/>
        <v>-----</v>
      </c>
      <c r="AP73" s="205" t="str">
        <f t="shared" si="132"/>
        <v>-----</v>
      </c>
      <c r="AQ73" s="208" t="str">
        <f t="shared" si="132"/>
        <v>-----</v>
      </c>
      <c r="AR73" s="205" t="str">
        <f t="shared" si="132"/>
        <v>-----</v>
      </c>
      <c r="AS73" s="208" t="str">
        <f t="shared" si="132"/>
        <v>-----</v>
      </c>
      <c r="AT73" s="205" t="str">
        <f t="shared" si="132"/>
        <v>-----</v>
      </c>
      <c r="AU73" s="208" t="str">
        <f t="shared" si="132"/>
        <v>-----</v>
      </c>
      <c r="AV73" s="205" t="str">
        <f t="shared" si="132"/>
        <v>-----</v>
      </c>
      <c r="AW73" s="208" t="str">
        <f t="shared" si="132"/>
        <v>-----</v>
      </c>
      <c r="AX73" s="205" t="str">
        <f t="shared" si="132"/>
        <v>-----</v>
      </c>
      <c r="AY73" s="208" t="str">
        <f t="shared" si="132"/>
        <v>-----</v>
      </c>
    </row>
    <row r="74" spans="1:51">
      <c r="A74" s="3" t="s">
        <v>171</v>
      </c>
      <c r="B74" s="4"/>
      <c r="C74" s="54" t="str">
        <f>$D74</f>
        <v>enter</v>
      </c>
      <c r="D74" s="119" t="str">
        <f>ExpFeeComp</f>
        <v>enter</v>
      </c>
      <c r="E74" s="119" t="str">
        <f t="shared" ref="E74:AY74" si="133">$D74</f>
        <v>enter</v>
      </c>
      <c r="F74" s="119" t="str">
        <f t="shared" si="133"/>
        <v>enter</v>
      </c>
      <c r="G74" s="119" t="str">
        <f t="shared" si="133"/>
        <v>enter</v>
      </c>
      <c r="H74" s="119" t="str">
        <f t="shared" si="133"/>
        <v>enter</v>
      </c>
      <c r="I74" s="119" t="str">
        <f t="shared" si="133"/>
        <v>enter</v>
      </c>
      <c r="J74" s="119" t="str">
        <f t="shared" si="133"/>
        <v>enter</v>
      </c>
      <c r="K74" s="171" t="str">
        <f t="shared" si="133"/>
        <v>enter</v>
      </c>
      <c r="L74" s="238" t="str">
        <f t="shared" si="133"/>
        <v>enter</v>
      </c>
      <c r="M74" s="119" t="str">
        <f t="shared" si="133"/>
        <v>enter</v>
      </c>
      <c r="N74" s="119" t="str">
        <f t="shared" si="133"/>
        <v>enter</v>
      </c>
      <c r="O74" s="119" t="str">
        <f t="shared" si="133"/>
        <v>enter</v>
      </c>
      <c r="P74" s="119" t="str">
        <f t="shared" si="133"/>
        <v>enter</v>
      </c>
      <c r="Q74" s="119" t="str">
        <f t="shared" si="133"/>
        <v>enter</v>
      </c>
      <c r="R74" s="119" t="str">
        <f t="shared" si="133"/>
        <v>enter</v>
      </c>
      <c r="S74" s="119" t="str">
        <f t="shared" si="133"/>
        <v>enter</v>
      </c>
      <c r="T74" s="119" t="str">
        <f t="shared" si="133"/>
        <v>enter</v>
      </c>
      <c r="U74" s="119" t="str">
        <f t="shared" si="133"/>
        <v>enter</v>
      </c>
      <c r="V74" s="119" t="str">
        <f t="shared" si="133"/>
        <v>enter</v>
      </c>
      <c r="W74" s="119" t="str">
        <f t="shared" si="133"/>
        <v>enter</v>
      </c>
      <c r="X74" s="119" t="str">
        <f t="shared" si="133"/>
        <v>enter</v>
      </c>
      <c r="Y74" s="119" t="str">
        <f t="shared" si="133"/>
        <v>enter</v>
      </c>
      <c r="Z74" s="119" t="str">
        <f t="shared" si="133"/>
        <v>enter</v>
      </c>
      <c r="AA74" s="119" t="str">
        <f t="shared" si="133"/>
        <v>enter</v>
      </c>
      <c r="AB74" s="119" t="str">
        <f t="shared" si="133"/>
        <v>enter</v>
      </c>
      <c r="AC74" s="126" t="str">
        <f t="shared" si="133"/>
        <v>enter</v>
      </c>
      <c r="AD74" s="123" t="str">
        <f t="shared" si="133"/>
        <v>enter</v>
      </c>
      <c r="AE74" s="233" t="str">
        <f t="shared" si="133"/>
        <v>enter</v>
      </c>
      <c r="AF74" s="126" t="str">
        <f t="shared" si="133"/>
        <v>enter</v>
      </c>
      <c r="AG74" s="126" t="str">
        <f t="shared" si="133"/>
        <v>enter</v>
      </c>
      <c r="AH74" s="126" t="str">
        <f t="shared" si="133"/>
        <v>enter</v>
      </c>
      <c r="AI74" s="126" t="str">
        <f t="shared" si="133"/>
        <v>enter</v>
      </c>
      <c r="AJ74" s="171" t="str">
        <f t="shared" si="133"/>
        <v>enter</v>
      </c>
      <c r="AK74" s="208" t="str">
        <f t="shared" si="133"/>
        <v>enter</v>
      </c>
      <c r="AL74" s="205" t="str">
        <f t="shared" si="133"/>
        <v>enter</v>
      </c>
      <c r="AM74" s="208" t="str">
        <f t="shared" si="133"/>
        <v>enter</v>
      </c>
      <c r="AN74" s="205" t="str">
        <f t="shared" si="133"/>
        <v>enter</v>
      </c>
      <c r="AO74" s="208" t="str">
        <f t="shared" si="133"/>
        <v>enter</v>
      </c>
      <c r="AP74" s="205" t="str">
        <f t="shared" si="133"/>
        <v>enter</v>
      </c>
      <c r="AQ74" s="208" t="str">
        <f t="shared" si="133"/>
        <v>enter</v>
      </c>
      <c r="AR74" s="205" t="str">
        <f t="shared" si="133"/>
        <v>enter</v>
      </c>
      <c r="AS74" s="208" t="str">
        <f t="shared" si="133"/>
        <v>enter</v>
      </c>
      <c r="AT74" s="205" t="str">
        <f t="shared" si="133"/>
        <v>enter</v>
      </c>
      <c r="AU74" s="208" t="str">
        <f t="shared" si="133"/>
        <v>enter</v>
      </c>
      <c r="AV74" s="205" t="str">
        <f t="shared" si="133"/>
        <v>enter</v>
      </c>
      <c r="AW74" s="208" t="str">
        <f t="shared" si="133"/>
        <v>enter</v>
      </c>
      <c r="AX74" s="205" t="str">
        <f t="shared" si="133"/>
        <v>enter</v>
      </c>
      <c r="AY74" s="208" t="str">
        <f t="shared" si="133"/>
        <v>enter</v>
      </c>
    </row>
    <row r="75" spans="1:51">
      <c r="A75" s="3" t="s">
        <v>170</v>
      </c>
      <c r="B75" s="4"/>
      <c r="C75" s="301" t="s">
        <v>166</v>
      </c>
      <c r="D75" s="119" t="str">
        <f t="shared" ref="D75:AC75" si="134">C75</f>
        <v>-----</v>
      </c>
      <c r="E75" s="119" t="str">
        <f t="shared" si="134"/>
        <v>-----</v>
      </c>
      <c r="F75" s="119" t="str">
        <f t="shared" si="134"/>
        <v>-----</v>
      </c>
      <c r="G75" s="119" t="str">
        <f t="shared" si="134"/>
        <v>-----</v>
      </c>
      <c r="H75" s="119" t="str">
        <f t="shared" si="134"/>
        <v>-----</v>
      </c>
      <c r="I75" s="119" t="str">
        <f t="shared" si="134"/>
        <v>-----</v>
      </c>
      <c r="J75" s="119" t="str">
        <f t="shared" si="134"/>
        <v>-----</v>
      </c>
      <c r="K75" s="171" t="str">
        <f t="shared" si="134"/>
        <v>-----</v>
      </c>
      <c r="L75" s="238" t="str">
        <f t="shared" si="134"/>
        <v>-----</v>
      </c>
      <c r="M75" s="119" t="str">
        <f t="shared" si="134"/>
        <v>-----</v>
      </c>
      <c r="N75" s="119" t="str">
        <f t="shared" si="134"/>
        <v>-----</v>
      </c>
      <c r="O75" s="119" t="str">
        <f t="shared" si="134"/>
        <v>-----</v>
      </c>
      <c r="P75" s="119" t="str">
        <f t="shared" si="134"/>
        <v>-----</v>
      </c>
      <c r="Q75" s="119" t="str">
        <f t="shared" si="134"/>
        <v>-----</v>
      </c>
      <c r="R75" s="119" t="str">
        <f t="shared" si="134"/>
        <v>-----</v>
      </c>
      <c r="S75" s="119" t="str">
        <f t="shared" si="134"/>
        <v>-----</v>
      </c>
      <c r="T75" s="119" t="str">
        <f t="shared" si="134"/>
        <v>-----</v>
      </c>
      <c r="U75" s="119" t="str">
        <f t="shared" si="134"/>
        <v>-----</v>
      </c>
      <c r="V75" s="119" t="str">
        <f t="shared" si="134"/>
        <v>-----</v>
      </c>
      <c r="W75" s="119" t="str">
        <f t="shared" si="134"/>
        <v>-----</v>
      </c>
      <c r="X75" s="119" t="str">
        <f t="shared" si="134"/>
        <v>-----</v>
      </c>
      <c r="Y75" s="119" t="str">
        <f t="shared" si="134"/>
        <v>-----</v>
      </c>
      <c r="Z75" s="119" t="str">
        <f t="shared" si="134"/>
        <v>-----</v>
      </c>
      <c r="AA75" s="119" t="str">
        <f t="shared" si="134"/>
        <v>-----</v>
      </c>
      <c r="AB75" s="119" t="str">
        <f t="shared" si="134"/>
        <v>-----</v>
      </c>
      <c r="AC75" s="126" t="str">
        <f t="shared" si="134"/>
        <v>-----</v>
      </c>
      <c r="AD75" s="123" t="str">
        <f t="shared" ref="AD75:AJ75" si="135">AC75</f>
        <v>-----</v>
      </c>
      <c r="AE75" s="233" t="str">
        <f t="shared" si="135"/>
        <v>-----</v>
      </c>
      <c r="AF75" s="126" t="str">
        <f t="shared" si="135"/>
        <v>-----</v>
      </c>
      <c r="AG75" s="126" t="str">
        <f t="shared" si="135"/>
        <v>-----</v>
      </c>
      <c r="AH75" s="126" t="str">
        <f t="shared" si="135"/>
        <v>-----</v>
      </c>
      <c r="AI75" s="126" t="str">
        <f t="shared" si="135"/>
        <v>-----</v>
      </c>
      <c r="AJ75" s="171" t="str">
        <f t="shared" si="135"/>
        <v>-----</v>
      </c>
      <c r="AK75" s="208" t="str">
        <f t="shared" ref="AK75:AY75" si="136">AJ75</f>
        <v>-----</v>
      </c>
      <c r="AL75" s="205" t="str">
        <f t="shared" si="136"/>
        <v>-----</v>
      </c>
      <c r="AM75" s="208" t="str">
        <f t="shared" si="136"/>
        <v>-----</v>
      </c>
      <c r="AN75" s="205" t="str">
        <f t="shared" si="136"/>
        <v>-----</v>
      </c>
      <c r="AO75" s="208" t="str">
        <f t="shared" si="136"/>
        <v>-----</v>
      </c>
      <c r="AP75" s="205" t="str">
        <f t="shared" si="136"/>
        <v>-----</v>
      </c>
      <c r="AQ75" s="208" t="str">
        <f t="shared" si="136"/>
        <v>-----</v>
      </c>
      <c r="AR75" s="205" t="str">
        <f t="shared" si="136"/>
        <v>-----</v>
      </c>
      <c r="AS75" s="208" t="str">
        <f t="shared" si="136"/>
        <v>-----</v>
      </c>
      <c r="AT75" s="205" t="str">
        <f t="shared" si="136"/>
        <v>-----</v>
      </c>
      <c r="AU75" s="208" t="str">
        <f t="shared" si="136"/>
        <v>-----</v>
      </c>
      <c r="AV75" s="205" t="str">
        <f t="shared" si="136"/>
        <v>-----</v>
      </c>
      <c r="AW75" s="208" t="str">
        <f t="shared" si="136"/>
        <v>-----</v>
      </c>
      <c r="AX75" s="205" t="str">
        <f t="shared" si="136"/>
        <v>-----</v>
      </c>
      <c r="AY75" s="208" t="str">
        <f t="shared" si="136"/>
        <v>-----</v>
      </c>
    </row>
    <row r="76" spans="1:51" ht="16.2" thickBot="1">
      <c r="A76" s="11" t="s">
        <v>188</v>
      </c>
      <c r="B76" s="12"/>
      <c r="C76" s="38" t="e">
        <f t="shared" ref="C76:AC76" si="137">PRODUCT(PRODUCT(C64:C73)+C74,C75)</f>
        <v>#VALUE!</v>
      </c>
      <c r="D76" s="38" t="e">
        <f t="shared" si="137"/>
        <v>#VALUE!</v>
      </c>
      <c r="E76" s="38" t="e">
        <f t="shared" si="137"/>
        <v>#VALUE!</v>
      </c>
      <c r="F76" s="38" t="e">
        <f t="shared" si="137"/>
        <v>#VALUE!</v>
      </c>
      <c r="G76" s="38" t="e">
        <f t="shared" si="137"/>
        <v>#VALUE!</v>
      </c>
      <c r="H76" s="38" t="e">
        <f t="shared" si="137"/>
        <v>#VALUE!</v>
      </c>
      <c r="I76" s="38" t="e">
        <f t="shared" si="137"/>
        <v>#VALUE!</v>
      </c>
      <c r="J76" s="38" t="e">
        <f t="shared" si="137"/>
        <v>#VALUE!</v>
      </c>
      <c r="K76" s="38" t="e">
        <f t="shared" si="137"/>
        <v>#VALUE!</v>
      </c>
      <c r="L76" s="247" t="e">
        <f t="shared" si="137"/>
        <v>#VALUE!</v>
      </c>
      <c r="M76" s="38" t="e">
        <f t="shared" si="137"/>
        <v>#VALUE!</v>
      </c>
      <c r="N76" s="38" t="e">
        <f t="shared" si="137"/>
        <v>#VALUE!</v>
      </c>
      <c r="O76" s="38" t="e">
        <f t="shared" si="137"/>
        <v>#VALUE!</v>
      </c>
      <c r="P76" s="38" t="e">
        <f t="shared" si="137"/>
        <v>#VALUE!</v>
      </c>
      <c r="Q76" s="38" t="e">
        <f t="shared" si="137"/>
        <v>#VALUE!</v>
      </c>
      <c r="R76" s="38" t="e">
        <f t="shared" si="137"/>
        <v>#VALUE!</v>
      </c>
      <c r="S76" s="38" t="e">
        <f t="shared" si="137"/>
        <v>#VALUE!</v>
      </c>
      <c r="T76" s="38" t="e">
        <f t="shared" si="137"/>
        <v>#VALUE!</v>
      </c>
      <c r="U76" s="38" t="e">
        <f t="shared" si="137"/>
        <v>#VALUE!</v>
      </c>
      <c r="V76" s="38" t="e">
        <f t="shared" si="137"/>
        <v>#VALUE!</v>
      </c>
      <c r="W76" s="38" t="e">
        <f t="shared" si="137"/>
        <v>#VALUE!</v>
      </c>
      <c r="X76" s="38" t="e">
        <f t="shared" si="137"/>
        <v>#VALUE!</v>
      </c>
      <c r="Y76" s="38" t="e">
        <f t="shared" si="137"/>
        <v>#VALUE!</v>
      </c>
      <c r="Z76" s="38" t="e">
        <f t="shared" si="137"/>
        <v>#VALUE!</v>
      </c>
      <c r="AA76" s="38" t="e">
        <f t="shared" si="137"/>
        <v>#VALUE!</v>
      </c>
      <c r="AB76" s="38" t="e">
        <f t="shared" si="137"/>
        <v>#VALUE!</v>
      </c>
      <c r="AC76" s="39" t="e">
        <f t="shared" si="137"/>
        <v>#VALUE!</v>
      </c>
      <c r="AD76" s="56" t="e">
        <f t="shared" ref="AD76:AJ76" si="138">PRODUCT(PRODUCT(AD64:AD73)+AD74,AD75)</f>
        <v>#VALUE!</v>
      </c>
      <c r="AE76" s="39" t="e">
        <f t="shared" si="138"/>
        <v>#VALUE!</v>
      </c>
      <c r="AF76" s="39" t="e">
        <f t="shared" si="138"/>
        <v>#VALUE!</v>
      </c>
      <c r="AG76" s="39" t="e">
        <f t="shared" si="138"/>
        <v>#VALUE!</v>
      </c>
      <c r="AH76" s="39" t="e">
        <f t="shared" si="138"/>
        <v>#VALUE!</v>
      </c>
      <c r="AI76" s="39" t="e">
        <f t="shared" si="138"/>
        <v>#VALUE!</v>
      </c>
      <c r="AJ76" s="38" t="e">
        <f t="shared" si="138"/>
        <v>#VALUE!</v>
      </c>
      <c r="AK76" s="209" t="e">
        <f t="shared" ref="AK76:AY76" si="139">PRODUCT(PRODUCT(AK64:AK73)+AK74,AK75)</f>
        <v>#VALUE!</v>
      </c>
      <c r="AL76" s="38" t="e">
        <f t="shared" si="139"/>
        <v>#VALUE!</v>
      </c>
      <c r="AM76" s="209" t="e">
        <f t="shared" si="139"/>
        <v>#VALUE!</v>
      </c>
      <c r="AN76" s="38" t="e">
        <f t="shared" si="139"/>
        <v>#VALUE!</v>
      </c>
      <c r="AO76" s="209" t="e">
        <f t="shared" si="139"/>
        <v>#VALUE!</v>
      </c>
      <c r="AP76" s="38" t="e">
        <f t="shared" si="139"/>
        <v>#VALUE!</v>
      </c>
      <c r="AQ76" s="209" t="e">
        <f t="shared" si="139"/>
        <v>#VALUE!</v>
      </c>
      <c r="AR76" s="38" t="e">
        <f t="shared" si="139"/>
        <v>#VALUE!</v>
      </c>
      <c r="AS76" s="209" t="e">
        <f t="shared" si="139"/>
        <v>#VALUE!</v>
      </c>
      <c r="AT76" s="38" t="e">
        <f t="shared" si="139"/>
        <v>#VALUE!</v>
      </c>
      <c r="AU76" s="209" t="e">
        <f t="shared" si="139"/>
        <v>#VALUE!</v>
      </c>
      <c r="AV76" s="38" t="e">
        <f t="shared" si="139"/>
        <v>#VALUE!</v>
      </c>
      <c r="AW76" s="209" t="e">
        <f t="shared" si="139"/>
        <v>#VALUE!</v>
      </c>
      <c r="AX76" s="38" t="e">
        <f t="shared" si="139"/>
        <v>#VALUE!</v>
      </c>
      <c r="AY76" s="210" t="e">
        <f t="shared" si="139"/>
        <v>#VALUE!</v>
      </c>
    </row>
    <row r="77" spans="1:51" ht="16.2" thickTop="1">
      <c r="A77" s="52" t="s">
        <v>173</v>
      </c>
      <c r="B77" s="6"/>
      <c r="C77" s="78" t="str">
        <f t="shared" ref="C77:AY77" si="140">"BaseRateColl_" &amp; TEXT(C$17,"00")</f>
        <v>BaseRateColl_101</v>
      </c>
      <c r="D77" s="78" t="str">
        <f t="shared" si="140"/>
        <v>BaseRateColl_102</v>
      </c>
      <c r="E77" s="78" t="str">
        <f t="shared" si="140"/>
        <v>BaseRateColl_103</v>
      </c>
      <c r="F77" s="78" t="str">
        <f t="shared" si="140"/>
        <v>BaseRateColl_104</v>
      </c>
      <c r="G77" s="78" t="str">
        <f t="shared" si="140"/>
        <v>BaseRateColl_105</v>
      </c>
      <c r="H77" s="78" t="str">
        <f t="shared" si="140"/>
        <v>BaseRateColl_106</v>
      </c>
      <c r="I77" s="78" t="str">
        <f t="shared" si="140"/>
        <v>BaseRateColl_107</v>
      </c>
      <c r="J77" s="78" t="str">
        <f t="shared" si="140"/>
        <v>BaseRateColl_108</v>
      </c>
      <c r="K77" s="78" t="str">
        <f t="shared" si="140"/>
        <v>BaseRateColl_109</v>
      </c>
      <c r="L77" s="249" t="str">
        <f t="shared" si="140"/>
        <v>BaseRateColl_110</v>
      </c>
      <c r="M77" s="78" t="str">
        <f t="shared" si="140"/>
        <v>BaseRateColl_111</v>
      </c>
      <c r="N77" s="78" t="str">
        <f t="shared" si="140"/>
        <v>BaseRateColl_112</v>
      </c>
      <c r="O77" s="78" t="str">
        <f t="shared" si="140"/>
        <v>BaseRateColl_113</v>
      </c>
      <c r="P77" s="78" t="str">
        <f t="shared" si="140"/>
        <v>BaseRateColl_114</v>
      </c>
      <c r="Q77" s="78" t="str">
        <f t="shared" si="140"/>
        <v>BaseRateColl_115</v>
      </c>
      <c r="R77" s="78" t="str">
        <f t="shared" si="140"/>
        <v>BaseRateColl_116</v>
      </c>
      <c r="S77" s="78" t="str">
        <f t="shared" si="140"/>
        <v>BaseRateColl_117</v>
      </c>
      <c r="T77" s="78" t="str">
        <f t="shared" si="140"/>
        <v>BaseRateColl_118</v>
      </c>
      <c r="U77" s="78" t="str">
        <f t="shared" si="140"/>
        <v>BaseRateColl_119</v>
      </c>
      <c r="V77" s="78" t="str">
        <f t="shared" si="140"/>
        <v>BaseRateColl_120</v>
      </c>
      <c r="W77" s="78" t="str">
        <f t="shared" si="140"/>
        <v>BaseRateColl_121</v>
      </c>
      <c r="X77" s="78" t="str">
        <f t="shared" si="140"/>
        <v>BaseRateColl_122</v>
      </c>
      <c r="Y77" s="78" t="str">
        <f t="shared" si="140"/>
        <v>BaseRateColl_123</v>
      </c>
      <c r="Z77" s="78" t="str">
        <f t="shared" si="140"/>
        <v>BaseRateColl_124</v>
      </c>
      <c r="AA77" s="78" t="str">
        <f t="shared" si="140"/>
        <v>BaseRateColl_125</v>
      </c>
      <c r="AB77" s="78" t="str">
        <f t="shared" si="140"/>
        <v>BaseRateColl_126</v>
      </c>
      <c r="AC77" s="135" t="str">
        <f t="shared" si="140"/>
        <v>BaseRateColl_127</v>
      </c>
      <c r="AD77" s="86" t="str">
        <f t="shared" si="140"/>
        <v>BaseRateColl_128</v>
      </c>
      <c r="AE77" s="135" t="str">
        <f t="shared" si="140"/>
        <v>BaseRateColl_129</v>
      </c>
      <c r="AF77" s="135" t="str">
        <f t="shared" si="140"/>
        <v>BaseRateColl_130</v>
      </c>
      <c r="AG77" s="135" t="str">
        <f t="shared" si="140"/>
        <v>BaseRateColl_131</v>
      </c>
      <c r="AH77" s="135" t="str">
        <f t="shared" si="140"/>
        <v>BaseRateColl_132</v>
      </c>
      <c r="AI77" s="135" t="str">
        <f t="shared" si="140"/>
        <v>BaseRateColl_133</v>
      </c>
      <c r="AJ77" s="175" t="str">
        <f t="shared" si="140"/>
        <v>BaseRateColl_134</v>
      </c>
      <c r="AK77" s="206" t="str">
        <f t="shared" si="140"/>
        <v>BaseRateColl_135</v>
      </c>
      <c r="AL77" s="175" t="str">
        <f t="shared" si="140"/>
        <v>BaseRateColl_136</v>
      </c>
      <c r="AM77" s="206" t="str">
        <f t="shared" si="140"/>
        <v>BaseRateColl_137</v>
      </c>
      <c r="AN77" s="175" t="str">
        <f t="shared" si="140"/>
        <v>BaseRateColl_138</v>
      </c>
      <c r="AO77" s="206" t="str">
        <f t="shared" si="140"/>
        <v>BaseRateColl_139</v>
      </c>
      <c r="AP77" s="175" t="str">
        <f t="shared" si="140"/>
        <v>BaseRateColl_140</v>
      </c>
      <c r="AQ77" s="206" t="str">
        <f t="shared" si="140"/>
        <v>BaseRateColl_141</v>
      </c>
      <c r="AR77" s="175" t="str">
        <f t="shared" si="140"/>
        <v>BaseRateColl_142</v>
      </c>
      <c r="AS77" s="206" t="str">
        <f t="shared" si="140"/>
        <v>BaseRateColl_143</v>
      </c>
      <c r="AT77" s="175" t="str">
        <f t="shared" si="140"/>
        <v>BaseRateColl_144</v>
      </c>
      <c r="AU77" s="206" t="str">
        <f t="shared" si="140"/>
        <v>BaseRateColl_145</v>
      </c>
      <c r="AV77" s="175" t="str">
        <f t="shared" si="140"/>
        <v>BaseRateColl_146</v>
      </c>
      <c r="AW77" s="206" t="str">
        <f t="shared" si="140"/>
        <v>BaseRateColl_147</v>
      </c>
      <c r="AX77" s="175" t="str">
        <f t="shared" si="140"/>
        <v>BaseRateColl_148</v>
      </c>
      <c r="AY77" s="206" t="str">
        <f t="shared" si="140"/>
        <v>BaseRateColl_149</v>
      </c>
    </row>
    <row r="78" spans="1:51">
      <c r="A78" s="21" t="s">
        <v>189</v>
      </c>
      <c r="B78" s="4"/>
      <c r="C78" s="124" t="str">
        <f>BaseRateColl_01</f>
        <v xml:space="preserve">enter   </v>
      </c>
      <c r="D78" s="124" t="str">
        <f>BaseRateColl_02</f>
        <v xml:space="preserve">enter   </v>
      </c>
      <c r="E78" s="124" t="str">
        <f>BaseRateColl_03</f>
        <v xml:space="preserve">enter   </v>
      </c>
      <c r="F78" s="124" t="str">
        <f>BaseRateColl_04</f>
        <v xml:space="preserve">enter   </v>
      </c>
      <c r="G78" s="124" t="str">
        <f>BaseRateColl_05</f>
        <v xml:space="preserve">enter   </v>
      </c>
      <c r="H78" s="124" t="str">
        <f>BaseRateColl_06</f>
        <v xml:space="preserve">enter   </v>
      </c>
      <c r="I78" s="124" t="str">
        <f>BaseRateColl_07</f>
        <v xml:space="preserve">enter   </v>
      </c>
      <c r="J78" s="124" t="str">
        <f>BaseRateColl_08</f>
        <v xml:space="preserve">enter   </v>
      </c>
      <c r="K78" s="168" t="str">
        <f>BaseRateColl_10</f>
        <v xml:space="preserve">enter   </v>
      </c>
      <c r="L78" s="245" t="str">
        <f>BaseRateColl_11</f>
        <v xml:space="preserve">enter   </v>
      </c>
      <c r="M78" s="124" t="str">
        <f>BaseRateColl_12</f>
        <v xml:space="preserve">enter   </v>
      </c>
      <c r="N78" s="124" t="str">
        <f>BaseRateColl_13</f>
        <v xml:space="preserve">enter   </v>
      </c>
      <c r="O78" s="124" t="str">
        <f>BaseRateColl_14</f>
        <v xml:space="preserve">enter   </v>
      </c>
      <c r="P78" s="124" t="str">
        <f>BaseRateColl_15</f>
        <v xml:space="preserve">enter   </v>
      </c>
      <c r="Q78" s="124" t="str">
        <f>BaseRateColl_16</f>
        <v xml:space="preserve">enter   </v>
      </c>
      <c r="R78" s="124" t="str">
        <f>BaseRateColl_17</f>
        <v xml:space="preserve">enter   </v>
      </c>
      <c r="S78" s="124" t="str">
        <f>BaseRateColl_19</f>
        <v xml:space="preserve">enter   </v>
      </c>
      <c r="T78" s="124" t="str">
        <f>BaseRateColl_22</f>
        <v xml:space="preserve">enter   </v>
      </c>
      <c r="U78" s="124" t="str">
        <f>BaseRateColl_23</f>
        <v xml:space="preserve">enter   </v>
      </c>
      <c r="V78" s="124" t="str">
        <f>BaseRateColl_24</f>
        <v xml:space="preserve">enter   </v>
      </c>
      <c r="W78" s="124" t="str">
        <f>BaseRateColl_25</f>
        <v xml:space="preserve">enter   </v>
      </c>
      <c r="X78" s="124" t="str">
        <f>BaseRateColl_26</f>
        <v xml:space="preserve">enter   </v>
      </c>
      <c r="Y78" s="124" t="str">
        <f>BaseRateColl_27</f>
        <v xml:space="preserve">enter   </v>
      </c>
      <c r="Z78" s="124" t="str">
        <f>BaseRateColl_31</f>
        <v xml:space="preserve">enter   </v>
      </c>
      <c r="AA78" s="124" t="str">
        <f>BaseRateColl_38</f>
        <v xml:space="preserve">enter   </v>
      </c>
      <c r="AB78" s="124" t="str">
        <f>BaseRateColl_39</f>
        <v xml:space="preserve">enter   </v>
      </c>
      <c r="AC78" s="155" t="str">
        <f>BaseRateColl_40</f>
        <v xml:space="preserve">enter   </v>
      </c>
      <c r="AD78" s="125" t="str">
        <f>Start!K63</f>
        <v xml:space="preserve">enter   </v>
      </c>
      <c r="AE78" s="232" t="str">
        <f>Start!K64</f>
        <v xml:space="preserve">enter   </v>
      </c>
      <c r="AF78" s="155" t="str">
        <f>Start!K65</f>
        <v xml:space="preserve">enter   </v>
      </c>
      <c r="AG78" s="155" t="str">
        <f>Start!K66</f>
        <v xml:space="preserve">enter   </v>
      </c>
      <c r="AH78" s="155" t="str">
        <f>Start!K67</f>
        <v xml:space="preserve">enter   </v>
      </c>
      <c r="AI78" s="155" t="str">
        <f>Start!K68</f>
        <v xml:space="preserve">enter   </v>
      </c>
      <c r="AJ78" s="168" t="str">
        <f>Start!K69</f>
        <v xml:space="preserve">enter   </v>
      </c>
      <c r="AK78" s="207" t="str">
        <f>Start!K70</f>
        <v xml:space="preserve">enter   </v>
      </c>
      <c r="AL78" s="204" t="str">
        <f>Start!K71</f>
        <v xml:space="preserve">enter   </v>
      </c>
      <c r="AM78" s="204" t="str">
        <f>Start!K72</f>
        <v xml:space="preserve">enter   </v>
      </c>
      <c r="AN78" s="204" t="str">
        <f>Start!K73</f>
        <v xml:space="preserve">enter   </v>
      </c>
      <c r="AO78" s="204" t="str">
        <f>Start!K74</f>
        <v xml:space="preserve">enter   </v>
      </c>
      <c r="AP78" s="204" t="str">
        <f>Start!K75</f>
        <v xml:space="preserve">enter   </v>
      </c>
      <c r="AQ78" s="204" t="str">
        <f>Start!K76</f>
        <v xml:space="preserve">enter   </v>
      </c>
      <c r="AR78" s="204" t="str">
        <f>Start!K77</f>
        <v xml:space="preserve">enter   </v>
      </c>
      <c r="AS78" s="204" t="str">
        <f>Start!K78</f>
        <v xml:space="preserve">enter   </v>
      </c>
      <c r="AT78" s="204" t="str">
        <f>Start!K79</f>
        <v xml:space="preserve">enter   </v>
      </c>
      <c r="AU78" s="204" t="str">
        <f>Start!K80</f>
        <v xml:space="preserve">enter   </v>
      </c>
      <c r="AV78" s="204" t="str">
        <f>Start!K81</f>
        <v xml:space="preserve">enter   </v>
      </c>
      <c r="AW78" s="204" t="str">
        <f>Start!K82</f>
        <v xml:space="preserve">enter   </v>
      </c>
      <c r="AX78" s="204" t="str">
        <f>Start!K83</f>
        <v xml:space="preserve">enter   </v>
      </c>
      <c r="AY78" s="292" t="str">
        <f>Start!K84</f>
        <v xml:space="preserve">enter   </v>
      </c>
    </row>
    <row r="79" spans="1:51">
      <c r="A79" s="3" t="s">
        <v>184</v>
      </c>
      <c r="B79" s="4"/>
      <c r="C79" s="301" t="s">
        <v>166</v>
      </c>
      <c r="D79" s="119" t="str">
        <f t="shared" ref="D79:AC79" si="141">C79</f>
        <v>-----</v>
      </c>
      <c r="E79" s="119" t="str">
        <f t="shared" si="141"/>
        <v>-----</v>
      </c>
      <c r="F79" s="119" t="str">
        <f t="shared" si="141"/>
        <v>-----</v>
      </c>
      <c r="G79" s="119" t="str">
        <f t="shared" si="141"/>
        <v>-----</v>
      </c>
      <c r="H79" s="119" t="str">
        <f t="shared" si="141"/>
        <v>-----</v>
      </c>
      <c r="I79" s="119" t="str">
        <f t="shared" si="141"/>
        <v>-----</v>
      </c>
      <c r="J79" s="119" t="str">
        <f t="shared" si="141"/>
        <v>-----</v>
      </c>
      <c r="K79" s="171" t="str">
        <f t="shared" si="141"/>
        <v>-----</v>
      </c>
      <c r="L79" s="238" t="str">
        <f t="shared" si="141"/>
        <v>-----</v>
      </c>
      <c r="M79" s="119" t="str">
        <f t="shared" si="141"/>
        <v>-----</v>
      </c>
      <c r="N79" s="119" t="str">
        <f t="shared" si="141"/>
        <v>-----</v>
      </c>
      <c r="O79" s="119" t="str">
        <f t="shared" si="141"/>
        <v>-----</v>
      </c>
      <c r="P79" s="119" t="str">
        <f t="shared" si="141"/>
        <v>-----</v>
      </c>
      <c r="Q79" s="119" t="str">
        <f t="shared" si="141"/>
        <v>-----</v>
      </c>
      <c r="R79" s="119" t="str">
        <f t="shared" si="141"/>
        <v>-----</v>
      </c>
      <c r="S79" s="119" t="str">
        <f t="shared" si="141"/>
        <v>-----</v>
      </c>
      <c r="T79" s="119" t="str">
        <f t="shared" si="141"/>
        <v>-----</v>
      </c>
      <c r="U79" s="119" t="str">
        <f t="shared" si="141"/>
        <v>-----</v>
      </c>
      <c r="V79" s="119" t="str">
        <f t="shared" si="141"/>
        <v>-----</v>
      </c>
      <c r="W79" s="119" t="str">
        <f t="shared" si="141"/>
        <v>-----</v>
      </c>
      <c r="X79" s="119" t="str">
        <f t="shared" si="141"/>
        <v>-----</v>
      </c>
      <c r="Y79" s="119" t="str">
        <f t="shared" si="141"/>
        <v>-----</v>
      </c>
      <c r="Z79" s="119" t="str">
        <f t="shared" si="141"/>
        <v>-----</v>
      </c>
      <c r="AA79" s="119" t="str">
        <f t="shared" si="141"/>
        <v>-----</v>
      </c>
      <c r="AB79" s="119" t="str">
        <f t="shared" si="141"/>
        <v>-----</v>
      </c>
      <c r="AC79" s="126" t="str">
        <f t="shared" si="141"/>
        <v>-----</v>
      </c>
      <c r="AD79" s="123" t="str">
        <f t="shared" ref="AD79:AJ79" si="142">AC79</f>
        <v>-----</v>
      </c>
      <c r="AE79" s="233" t="str">
        <f t="shared" si="142"/>
        <v>-----</v>
      </c>
      <c r="AF79" s="126" t="str">
        <f t="shared" si="142"/>
        <v>-----</v>
      </c>
      <c r="AG79" s="126" t="str">
        <f t="shared" si="142"/>
        <v>-----</v>
      </c>
      <c r="AH79" s="126" t="str">
        <f t="shared" si="142"/>
        <v>-----</v>
      </c>
      <c r="AI79" s="126" t="str">
        <f t="shared" si="142"/>
        <v>-----</v>
      </c>
      <c r="AJ79" s="171" t="str">
        <f t="shared" si="142"/>
        <v>-----</v>
      </c>
      <c r="AK79" s="208" t="str">
        <f t="shared" ref="AK79:AY79" si="143">AJ79</f>
        <v>-----</v>
      </c>
      <c r="AL79" s="205" t="str">
        <f t="shared" si="143"/>
        <v>-----</v>
      </c>
      <c r="AM79" s="208" t="str">
        <f t="shared" si="143"/>
        <v>-----</v>
      </c>
      <c r="AN79" s="205" t="str">
        <f t="shared" si="143"/>
        <v>-----</v>
      </c>
      <c r="AO79" s="208" t="str">
        <f t="shared" si="143"/>
        <v>-----</v>
      </c>
      <c r="AP79" s="205" t="str">
        <f t="shared" si="143"/>
        <v>-----</v>
      </c>
      <c r="AQ79" s="208" t="str">
        <f t="shared" si="143"/>
        <v>-----</v>
      </c>
      <c r="AR79" s="205" t="str">
        <f t="shared" si="143"/>
        <v>-----</v>
      </c>
      <c r="AS79" s="208" t="str">
        <f t="shared" si="143"/>
        <v>-----</v>
      </c>
      <c r="AT79" s="205" t="str">
        <f t="shared" si="143"/>
        <v>-----</v>
      </c>
      <c r="AU79" s="208" t="str">
        <f t="shared" si="143"/>
        <v>-----</v>
      </c>
      <c r="AV79" s="205" t="str">
        <f t="shared" si="143"/>
        <v>-----</v>
      </c>
      <c r="AW79" s="208" t="str">
        <f t="shared" si="143"/>
        <v>-----</v>
      </c>
      <c r="AX79" s="205" t="str">
        <f t="shared" si="143"/>
        <v>-----</v>
      </c>
      <c r="AY79" s="208" t="str">
        <f t="shared" si="143"/>
        <v>-----</v>
      </c>
    </row>
    <row r="80" spans="1:51">
      <c r="A80" s="3" t="s">
        <v>167</v>
      </c>
      <c r="B80" s="4"/>
      <c r="C80" s="301" t="s">
        <v>166</v>
      </c>
      <c r="D80" s="119" t="str">
        <f t="shared" ref="D80:AC80" si="144">C80</f>
        <v>-----</v>
      </c>
      <c r="E80" s="119" t="str">
        <f t="shared" si="144"/>
        <v>-----</v>
      </c>
      <c r="F80" s="119" t="str">
        <f t="shared" si="144"/>
        <v>-----</v>
      </c>
      <c r="G80" s="119" t="str">
        <f t="shared" si="144"/>
        <v>-----</v>
      </c>
      <c r="H80" s="119" t="str">
        <f t="shared" si="144"/>
        <v>-----</v>
      </c>
      <c r="I80" s="119" t="str">
        <f t="shared" si="144"/>
        <v>-----</v>
      </c>
      <c r="J80" s="119" t="str">
        <f t="shared" si="144"/>
        <v>-----</v>
      </c>
      <c r="K80" s="171" t="str">
        <f t="shared" si="144"/>
        <v>-----</v>
      </c>
      <c r="L80" s="238" t="str">
        <f t="shared" si="144"/>
        <v>-----</v>
      </c>
      <c r="M80" s="119" t="str">
        <f t="shared" si="144"/>
        <v>-----</v>
      </c>
      <c r="N80" s="119" t="str">
        <f t="shared" si="144"/>
        <v>-----</v>
      </c>
      <c r="O80" s="119" t="str">
        <f t="shared" si="144"/>
        <v>-----</v>
      </c>
      <c r="P80" s="119" t="str">
        <f t="shared" si="144"/>
        <v>-----</v>
      </c>
      <c r="Q80" s="119" t="str">
        <f t="shared" si="144"/>
        <v>-----</v>
      </c>
      <c r="R80" s="119" t="str">
        <f t="shared" si="144"/>
        <v>-----</v>
      </c>
      <c r="S80" s="119" t="str">
        <f t="shared" si="144"/>
        <v>-----</v>
      </c>
      <c r="T80" s="119" t="str">
        <f t="shared" si="144"/>
        <v>-----</v>
      </c>
      <c r="U80" s="119" t="str">
        <f t="shared" si="144"/>
        <v>-----</v>
      </c>
      <c r="V80" s="119" t="str">
        <f t="shared" si="144"/>
        <v>-----</v>
      </c>
      <c r="W80" s="119" t="str">
        <f t="shared" si="144"/>
        <v>-----</v>
      </c>
      <c r="X80" s="119" t="str">
        <f t="shared" si="144"/>
        <v>-----</v>
      </c>
      <c r="Y80" s="119" t="str">
        <f t="shared" si="144"/>
        <v>-----</v>
      </c>
      <c r="Z80" s="119" t="str">
        <f t="shared" si="144"/>
        <v>-----</v>
      </c>
      <c r="AA80" s="119" t="str">
        <f t="shared" si="144"/>
        <v>-----</v>
      </c>
      <c r="AB80" s="119" t="str">
        <f t="shared" si="144"/>
        <v>-----</v>
      </c>
      <c r="AC80" s="126" t="str">
        <f t="shared" si="144"/>
        <v>-----</v>
      </c>
      <c r="AD80" s="123" t="str">
        <f t="shared" ref="AD80:AJ80" si="145">AC80</f>
        <v>-----</v>
      </c>
      <c r="AE80" s="233" t="str">
        <f t="shared" si="145"/>
        <v>-----</v>
      </c>
      <c r="AF80" s="126" t="str">
        <f t="shared" si="145"/>
        <v>-----</v>
      </c>
      <c r="AG80" s="126" t="str">
        <f t="shared" si="145"/>
        <v>-----</v>
      </c>
      <c r="AH80" s="126" t="str">
        <f t="shared" si="145"/>
        <v>-----</v>
      </c>
      <c r="AI80" s="126" t="str">
        <f t="shared" si="145"/>
        <v>-----</v>
      </c>
      <c r="AJ80" s="171" t="str">
        <f t="shared" si="145"/>
        <v>-----</v>
      </c>
      <c r="AK80" s="208" t="str">
        <f t="shared" ref="AK80:AY80" si="146">AJ80</f>
        <v>-----</v>
      </c>
      <c r="AL80" s="205" t="str">
        <f t="shared" si="146"/>
        <v>-----</v>
      </c>
      <c r="AM80" s="208" t="str">
        <f t="shared" si="146"/>
        <v>-----</v>
      </c>
      <c r="AN80" s="205" t="str">
        <f t="shared" si="146"/>
        <v>-----</v>
      </c>
      <c r="AO80" s="208" t="str">
        <f t="shared" si="146"/>
        <v>-----</v>
      </c>
      <c r="AP80" s="205" t="str">
        <f t="shared" si="146"/>
        <v>-----</v>
      </c>
      <c r="AQ80" s="208" t="str">
        <f t="shared" si="146"/>
        <v>-----</v>
      </c>
      <c r="AR80" s="205" t="str">
        <f t="shared" si="146"/>
        <v>-----</v>
      </c>
      <c r="AS80" s="208" t="str">
        <f t="shared" si="146"/>
        <v>-----</v>
      </c>
      <c r="AT80" s="205" t="str">
        <f t="shared" si="146"/>
        <v>-----</v>
      </c>
      <c r="AU80" s="208" t="str">
        <f t="shared" si="146"/>
        <v>-----</v>
      </c>
      <c r="AV80" s="205" t="str">
        <f t="shared" si="146"/>
        <v>-----</v>
      </c>
      <c r="AW80" s="208" t="str">
        <f t="shared" si="146"/>
        <v>-----</v>
      </c>
      <c r="AX80" s="205" t="str">
        <f t="shared" si="146"/>
        <v>-----</v>
      </c>
      <c r="AY80" s="208" t="str">
        <f t="shared" si="146"/>
        <v>-----</v>
      </c>
    </row>
    <row r="81" spans="1:51">
      <c r="A81" s="3" t="s">
        <v>168</v>
      </c>
      <c r="B81" s="4"/>
      <c r="C81" s="301" t="s">
        <v>166</v>
      </c>
      <c r="D81" s="119" t="str">
        <f t="shared" ref="D81:AC81" si="147">C81</f>
        <v>-----</v>
      </c>
      <c r="E81" s="119" t="str">
        <f t="shared" si="147"/>
        <v>-----</v>
      </c>
      <c r="F81" s="119" t="str">
        <f t="shared" si="147"/>
        <v>-----</v>
      </c>
      <c r="G81" s="119" t="str">
        <f t="shared" si="147"/>
        <v>-----</v>
      </c>
      <c r="H81" s="119" t="str">
        <f t="shared" si="147"/>
        <v>-----</v>
      </c>
      <c r="I81" s="119" t="str">
        <f t="shared" si="147"/>
        <v>-----</v>
      </c>
      <c r="J81" s="119" t="str">
        <f t="shared" si="147"/>
        <v>-----</v>
      </c>
      <c r="K81" s="171" t="str">
        <f t="shared" si="147"/>
        <v>-----</v>
      </c>
      <c r="L81" s="238" t="str">
        <f t="shared" si="147"/>
        <v>-----</v>
      </c>
      <c r="M81" s="119" t="str">
        <f t="shared" si="147"/>
        <v>-----</v>
      </c>
      <c r="N81" s="119" t="str">
        <f t="shared" si="147"/>
        <v>-----</v>
      </c>
      <c r="O81" s="119" t="str">
        <f t="shared" si="147"/>
        <v>-----</v>
      </c>
      <c r="P81" s="119" t="str">
        <f t="shared" si="147"/>
        <v>-----</v>
      </c>
      <c r="Q81" s="119" t="str">
        <f t="shared" si="147"/>
        <v>-----</v>
      </c>
      <c r="R81" s="119" t="str">
        <f t="shared" si="147"/>
        <v>-----</v>
      </c>
      <c r="S81" s="119" t="str">
        <f t="shared" si="147"/>
        <v>-----</v>
      </c>
      <c r="T81" s="119" t="str">
        <f t="shared" si="147"/>
        <v>-----</v>
      </c>
      <c r="U81" s="119" t="str">
        <f t="shared" si="147"/>
        <v>-----</v>
      </c>
      <c r="V81" s="119" t="str">
        <f t="shared" si="147"/>
        <v>-----</v>
      </c>
      <c r="W81" s="119" t="str">
        <f t="shared" si="147"/>
        <v>-----</v>
      </c>
      <c r="X81" s="119" t="str">
        <f t="shared" si="147"/>
        <v>-----</v>
      </c>
      <c r="Y81" s="119" t="str">
        <f t="shared" si="147"/>
        <v>-----</v>
      </c>
      <c r="Z81" s="119" t="str">
        <f t="shared" si="147"/>
        <v>-----</v>
      </c>
      <c r="AA81" s="119" t="str">
        <f t="shared" si="147"/>
        <v>-----</v>
      </c>
      <c r="AB81" s="119" t="str">
        <f t="shared" si="147"/>
        <v>-----</v>
      </c>
      <c r="AC81" s="126" t="str">
        <f t="shared" si="147"/>
        <v>-----</v>
      </c>
      <c r="AD81" s="123" t="str">
        <f t="shared" ref="AD81:AJ81" si="148">AC81</f>
        <v>-----</v>
      </c>
      <c r="AE81" s="233" t="str">
        <f t="shared" si="148"/>
        <v>-----</v>
      </c>
      <c r="AF81" s="126" t="str">
        <f t="shared" si="148"/>
        <v>-----</v>
      </c>
      <c r="AG81" s="126" t="str">
        <f t="shared" si="148"/>
        <v>-----</v>
      </c>
      <c r="AH81" s="126" t="str">
        <f t="shared" si="148"/>
        <v>-----</v>
      </c>
      <c r="AI81" s="126" t="str">
        <f t="shared" si="148"/>
        <v>-----</v>
      </c>
      <c r="AJ81" s="171" t="str">
        <f t="shared" si="148"/>
        <v>-----</v>
      </c>
      <c r="AK81" s="208" t="str">
        <f t="shared" ref="AK81:AY81" si="149">AJ81</f>
        <v>-----</v>
      </c>
      <c r="AL81" s="205" t="str">
        <f t="shared" si="149"/>
        <v>-----</v>
      </c>
      <c r="AM81" s="208" t="str">
        <f t="shared" si="149"/>
        <v>-----</v>
      </c>
      <c r="AN81" s="205" t="str">
        <f t="shared" si="149"/>
        <v>-----</v>
      </c>
      <c r="AO81" s="208" t="str">
        <f t="shared" si="149"/>
        <v>-----</v>
      </c>
      <c r="AP81" s="205" t="str">
        <f t="shared" si="149"/>
        <v>-----</v>
      </c>
      <c r="AQ81" s="208" t="str">
        <f t="shared" si="149"/>
        <v>-----</v>
      </c>
      <c r="AR81" s="205" t="str">
        <f t="shared" si="149"/>
        <v>-----</v>
      </c>
      <c r="AS81" s="208" t="str">
        <f t="shared" si="149"/>
        <v>-----</v>
      </c>
      <c r="AT81" s="205" t="str">
        <f t="shared" si="149"/>
        <v>-----</v>
      </c>
      <c r="AU81" s="208" t="str">
        <f t="shared" si="149"/>
        <v>-----</v>
      </c>
      <c r="AV81" s="205" t="str">
        <f t="shared" si="149"/>
        <v>-----</v>
      </c>
      <c r="AW81" s="208" t="str">
        <f t="shared" si="149"/>
        <v>-----</v>
      </c>
      <c r="AX81" s="205" t="str">
        <f t="shared" si="149"/>
        <v>-----</v>
      </c>
      <c r="AY81" s="208" t="str">
        <f t="shared" si="149"/>
        <v>-----</v>
      </c>
    </row>
    <row r="82" spans="1:51">
      <c r="A82" s="3" t="s">
        <v>185</v>
      </c>
      <c r="B82" s="4"/>
      <c r="C82" s="301" t="s">
        <v>166</v>
      </c>
      <c r="D82" s="119" t="str">
        <f t="shared" ref="D82:AC82" si="150">C82</f>
        <v>-----</v>
      </c>
      <c r="E82" s="119" t="str">
        <f t="shared" si="150"/>
        <v>-----</v>
      </c>
      <c r="F82" s="119" t="str">
        <f t="shared" si="150"/>
        <v>-----</v>
      </c>
      <c r="G82" s="119" t="str">
        <f t="shared" si="150"/>
        <v>-----</v>
      </c>
      <c r="H82" s="119" t="str">
        <f t="shared" si="150"/>
        <v>-----</v>
      </c>
      <c r="I82" s="119" t="str">
        <f t="shared" si="150"/>
        <v>-----</v>
      </c>
      <c r="J82" s="119" t="str">
        <f t="shared" si="150"/>
        <v>-----</v>
      </c>
      <c r="K82" s="171" t="str">
        <f t="shared" si="150"/>
        <v>-----</v>
      </c>
      <c r="L82" s="238" t="str">
        <f t="shared" si="150"/>
        <v>-----</v>
      </c>
      <c r="M82" s="119" t="str">
        <f t="shared" si="150"/>
        <v>-----</v>
      </c>
      <c r="N82" s="119" t="str">
        <f t="shared" si="150"/>
        <v>-----</v>
      </c>
      <c r="O82" s="119" t="str">
        <f t="shared" si="150"/>
        <v>-----</v>
      </c>
      <c r="P82" s="119" t="str">
        <f t="shared" si="150"/>
        <v>-----</v>
      </c>
      <c r="Q82" s="119" t="str">
        <f t="shared" si="150"/>
        <v>-----</v>
      </c>
      <c r="R82" s="119" t="str">
        <f t="shared" si="150"/>
        <v>-----</v>
      </c>
      <c r="S82" s="119" t="str">
        <f t="shared" si="150"/>
        <v>-----</v>
      </c>
      <c r="T82" s="119" t="str">
        <f t="shared" si="150"/>
        <v>-----</v>
      </c>
      <c r="U82" s="119" t="str">
        <f t="shared" si="150"/>
        <v>-----</v>
      </c>
      <c r="V82" s="119" t="str">
        <f t="shared" si="150"/>
        <v>-----</v>
      </c>
      <c r="W82" s="119" t="str">
        <f t="shared" si="150"/>
        <v>-----</v>
      </c>
      <c r="X82" s="119" t="str">
        <f t="shared" si="150"/>
        <v>-----</v>
      </c>
      <c r="Y82" s="119" t="str">
        <f t="shared" si="150"/>
        <v>-----</v>
      </c>
      <c r="Z82" s="119" t="str">
        <f t="shared" si="150"/>
        <v>-----</v>
      </c>
      <c r="AA82" s="119" t="str">
        <f t="shared" si="150"/>
        <v>-----</v>
      </c>
      <c r="AB82" s="119" t="str">
        <f t="shared" si="150"/>
        <v>-----</v>
      </c>
      <c r="AC82" s="126" t="str">
        <f t="shared" si="150"/>
        <v>-----</v>
      </c>
      <c r="AD82" s="123" t="str">
        <f t="shared" ref="AD82:AJ82" si="151">AC82</f>
        <v>-----</v>
      </c>
      <c r="AE82" s="233" t="str">
        <f t="shared" si="151"/>
        <v>-----</v>
      </c>
      <c r="AF82" s="126" t="str">
        <f t="shared" si="151"/>
        <v>-----</v>
      </c>
      <c r="AG82" s="126" t="str">
        <f t="shared" si="151"/>
        <v>-----</v>
      </c>
      <c r="AH82" s="126" t="str">
        <f t="shared" si="151"/>
        <v>-----</v>
      </c>
      <c r="AI82" s="126" t="str">
        <f t="shared" si="151"/>
        <v>-----</v>
      </c>
      <c r="AJ82" s="171" t="str">
        <f t="shared" si="151"/>
        <v>-----</v>
      </c>
      <c r="AK82" s="208" t="str">
        <f t="shared" ref="AK82:AY82" si="152">AJ82</f>
        <v>-----</v>
      </c>
      <c r="AL82" s="205" t="str">
        <f t="shared" si="152"/>
        <v>-----</v>
      </c>
      <c r="AM82" s="208" t="str">
        <f t="shared" si="152"/>
        <v>-----</v>
      </c>
      <c r="AN82" s="205" t="str">
        <f t="shared" si="152"/>
        <v>-----</v>
      </c>
      <c r="AO82" s="208" t="str">
        <f t="shared" si="152"/>
        <v>-----</v>
      </c>
      <c r="AP82" s="205" t="str">
        <f t="shared" si="152"/>
        <v>-----</v>
      </c>
      <c r="AQ82" s="208" t="str">
        <f t="shared" si="152"/>
        <v>-----</v>
      </c>
      <c r="AR82" s="205" t="str">
        <f t="shared" si="152"/>
        <v>-----</v>
      </c>
      <c r="AS82" s="208" t="str">
        <f t="shared" si="152"/>
        <v>-----</v>
      </c>
      <c r="AT82" s="205" t="str">
        <f t="shared" si="152"/>
        <v>-----</v>
      </c>
      <c r="AU82" s="208" t="str">
        <f t="shared" si="152"/>
        <v>-----</v>
      </c>
      <c r="AV82" s="205" t="str">
        <f t="shared" si="152"/>
        <v>-----</v>
      </c>
      <c r="AW82" s="208" t="str">
        <f t="shared" si="152"/>
        <v>-----</v>
      </c>
      <c r="AX82" s="205" t="str">
        <f t="shared" si="152"/>
        <v>-----</v>
      </c>
      <c r="AY82" s="208" t="str">
        <f t="shared" si="152"/>
        <v>-----</v>
      </c>
    </row>
    <row r="83" spans="1:51">
      <c r="A83" s="3" t="s">
        <v>186</v>
      </c>
      <c r="B83" s="4"/>
      <c r="C83" s="301" t="s">
        <v>166</v>
      </c>
      <c r="D83" s="119" t="str">
        <f t="shared" ref="D83:AC83" si="153">C83</f>
        <v>-----</v>
      </c>
      <c r="E83" s="119" t="str">
        <f t="shared" si="153"/>
        <v>-----</v>
      </c>
      <c r="F83" s="119" t="str">
        <f t="shared" si="153"/>
        <v>-----</v>
      </c>
      <c r="G83" s="119" t="str">
        <f t="shared" si="153"/>
        <v>-----</v>
      </c>
      <c r="H83" s="119" t="str">
        <f t="shared" si="153"/>
        <v>-----</v>
      </c>
      <c r="I83" s="119" t="str">
        <f t="shared" si="153"/>
        <v>-----</v>
      </c>
      <c r="J83" s="119" t="str">
        <f t="shared" si="153"/>
        <v>-----</v>
      </c>
      <c r="K83" s="171" t="str">
        <f t="shared" si="153"/>
        <v>-----</v>
      </c>
      <c r="L83" s="238" t="str">
        <f t="shared" si="153"/>
        <v>-----</v>
      </c>
      <c r="M83" s="119" t="str">
        <f t="shared" si="153"/>
        <v>-----</v>
      </c>
      <c r="N83" s="119" t="str">
        <f t="shared" si="153"/>
        <v>-----</v>
      </c>
      <c r="O83" s="119" t="str">
        <f t="shared" si="153"/>
        <v>-----</v>
      </c>
      <c r="P83" s="119" t="str">
        <f t="shared" si="153"/>
        <v>-----</v>
      </c>
      <c r="Q83" s="119" t="str">
        <f t="shared" si="153"/>
        <v>-----</v>
      </c>
      <c r="R83" s="119" t="str">
        <f t="shared" si="153"/>
        <v>-----</v>
      </c>
      <c r="S83" s="119" t="str">
        <f t="shared" si="153"/>
        <v>-----</v>
      </c>
      <c r="T83" s="119" t="str">
        <f t="shared" si="153"/>
        <v>-----</v>
      </c>
      <c r="U83" s="119" t="str">
        <f t="shared" si="153"/>
        <v>-----</v>
      </c>
      <c r="V83" s="119" t="str">
        <f t="shared" si="153"/>
        <v>-----</v>
      </c>
      <c r="W83" s="119" t="str">
        <f t="shared" si="153"/>
        <v>-----</v>
      </c>
      <c r="X83" s="119" t="str">
        <f t="shared" si="153"/>
        <v>-----</v>
      </c>
      <c r="Y83" s="119" t="str">
        <f t="shared" si="153"/>
        <v>-----</v>
      </c>
      <c r="Z83" s="119" t="str">
        <f t="shared" si="153"/>
        <v>-----</v>
      </c>
      <c r="AA83" s="119" t="str">
        <f t="shared" si="153"/>
        <v>-----</v>
      </c>
      <c r="AB83" s="119" t="str">
        <f t="shared" si="153"/>
        <v>-----</v>
      </c>
      <c r="AC83" s="126" t="str">
        <f t="shared" si="153"/>
        <v>-----</v>
      </c>
      <c r="AD83" s="123" t="str">
        <f t="shared" ref="AD83:AJ83" si="154">AC83</f>
        <v>-----</v>
      </c>
      <c r="AE83" s="233" t="str">
        <f t="shared" si="154"/>
        <v>-----</v>
      </c>
      <c r="AF83" s="126" t="str">
        <f t="shared" si="154"/>
        <v>-----</v>
      </c>
      <c r="AG83" s="126" t="str">
        <f t="shared" si="154"/>
        <v>-----</v>
      </c>
      <c r="AH83" s="126" t="str">
        <f t="shared" si="154"/>
        <v>-----</v>
      </c>
      <c r="AI83" s="126" t="str">
        <f t="shared" si="154"/>
        <v>-----</v>
      </c>
      <c r="AJ83" s="171" t="str">
        <f t="shared" si="154"/>
        <v>-----</v>
      </c>
      <c r="AK83" s="208" t="str">
        <f t="shared" ref="AK83:AY83" si="155">AJ83</f>
        <v>-----</v>
      </c>
      <c r="AL83" s="205" t="str">
        <f t="shared" si="155"/>
        <v>-----</v>
      </c>
      <c r="AM83" s="208" t="str">
        <f t="shared" si="155"/>
        <v>-----</v>
      </c>
      <c r="AN83" s="205" t="str">
        <f t="shared" si="155"/>
        <v>-----</v>
      </c>
      <c r="AO83" s="208" t="str">
        <f t="shared" si="155"/>
        <v>-----</v>
      </c>
      <c r="AP83" s="205" t="str">
        <f t="shared" si="155"/>
        <v>-----</v>
      </c>
      <c r="AQ83" s="208" t="str">
        <f t="shared" si="155"/>
        <v>-----</v>
      </c>
      <c r="AR83" s="205" t="str">
        <f t="shared" si="155"/>
        <v>-----</v>
      </c>
      <c r="AS83" s="208" t="str">
        <f t="shared" si="155"/>
        <v>-----</v>
      </c>
      <c r="AT83" s="205" t="str">
        <f t="shared" si="155"/>
        <v>-----</v>
      </c>
      <c r="AU83" s="208" t="str">
        <f t="shared" si="155"/>
        <v>-----</v>
      </c>
      <c r="AV83" s="205" t="str">
        <f t="shared" si="155"/>
        <v>-----</v>
      </c>
      <c r="AW83" s="208" t="str">
        <f t="shared" si="155"/>
        <v>-----</v>
      </c>
      <c r="AX83" s="205" t="str">
        <f t="shared" si="155"/>
        <v>-----</v>
      </c>
      <c r="AY83" s="208" t="str">
        <f t="shared" si="155"/>
        <v>-----</v>
      </c>
    </row>
    <row r="84" spans="1:51">
      <c r="A84" s="3" t="s">
        <v>170</v>
      </c>
      <c r="B84" s="4"/>
      <c r="C84" s="301" t="s">
        <v>166</v>
      </c>
      <c r="D84" s="119" t="str">
        <f t="shared" ref="D84:AC85" si="156">C84</f>
        <v>-----</v>
      </c>
      <c r="E84" s="119" t="str">
        <f t="shared" si="156"/>
        <v>-----</v>
      </c>
      <c r="F84" s="119" t="str">
        <f t="shared" si="156"/>
        <v>-----</v>
      </c>
      <c r="G84" s="119" t="str">
        <f t="shared" si="156"/>
        <v>-----</v>
      </c>
      <c r="H84" s="119" t="str">
        <f t="shared" si="156"/>
        <v>-----</v>
      </c>
      <c r="I84" s="119" t="str">
        <f t="shared" si="156"/>
        <v>-----</v>
      </c>
      <c r="J84" s="119" t="str">
        <f t="shared" si="156"/>
        <v>-----</v>
      </c>
      <c r="K84" s="171" t="str">
        <f t="shared" si="156"/>
        <v>-----</v>
      </c>
      <c r="L84" s="238" t="str">
        <f t="shared" si="156"/>
        <v>-----</v>
      </c>
      <c r="M84" s="119" t="str">
        <f t="shared" si="156"/>
        <v>-----</v>
      </c>
      <c r="N84" s="119" t="str">
        <f t="shared" si="156"/>
        <v>-----</v>
      </c>
      <c r="O84" s="119" t="str">
        <f t="shared" si="156"/>
        <v>-----</v>
      </c>
      <c r="P84" s="119" t="str">
        <f t="shared" si="156"/>
        <v>-----</v>
      </c>
      <c r="Q84" s="119" t="str">
        <f t="shared" si="156"/>
        <v>-----</v>
      </c>
      <c r="R84" s="119" t="str">
        <f t="shared" si="156"/>
        <v>-----</v>
      </c>
      <c r="S84" s="119" t="str">
        <f t="shared" si="156"/>
        <v>-----</v>
      </c>
      <c r="T84" s="119" t="str">
        <f t="shared" si="156"/>
        <v>-----</v>
      </c>
      <c r="U84" s="119" t="str">
        <f t="shared" si="156"/>
        <v>-----</v>
      </c>
      <c r="V84" s="119" t="str">
        <f t="shared" si="156"/>
        <v>-----</v>
      </c>
      <c r="W84" s="119" t="str">
        <f t="shared" si="156"/>
        <v>-----</v>
      </c>
      <c r="X84" s="119" t="str">
        <f t="shared" si="156"/>
        <v>-----</v>
      </c>
      <c r="Y84" s="119" t="str">
        <f t="shared" si="156"/>
        <v>-----</v>
      </c>
      <c r="Z84" s="119" t="str">
        <f t="shared" si="156"/>
        <v>-----</v>
      </c>
      <c r="AA84" s="119" t="str">
        <f t="shared" si="156"/>
        <v>-----</v>
      </c>
      <c r="AB84" s="119" t="str">
        <f t="shared" si="156"/>
        <v>-----</v>
      </c>
      <c r="AC84" s="126" t="str">
        <f t="shared" si="156"/>
        <v>-----</v>
      </c>
      <c r="AD84" s="123" t="str">
        <f t="shared" ref="AD84:AJ84" si="157">AC84</f>
        <v>-----</v>
      </c>
      <c r="AE84" s="233" t="str">
        <f t="shared" si="157"/>
        <v>-----</v>
      </c>
      <c r="AF84" s="126" t="str">
        <f t="shared" si="157"/>
        <v>-----</v>
      </c>
      <c r="AG84" s="126" t="str">
        <f t="shared" si="157"/>
        <v>-----</v>
      </c>
      <c r="AH84" s="126" t="str">
        <f t="shared" si="157"/>
        <v>-----</v>
      </c>
      <c r="AI84" s="126" t="str">
        <f t="shared" si="157"/>
        <v>-----</v>
      </c>
      <c r="AJ84" s="171" t="str">
        <f t="shared" si="157"/>
        <v>-----</v>
      </c>
      <c r="AK84" s="208" t="str">
        <f t="shared" ref="AK84:AY84" si="158">AJ84</f>
        <v>-----</v>
      </c>
      <c r="AL84" s="205" t="str">
        <f t="shared" si="158"/>
        <v>-----</v>
      </c>
      <c r="AM84" s="208" t="str">
        <f t="shared" si="158"/>
        <v>-----</v>
      </c>
      <c r="AN84" s="205" t="str">
        <f t="shared" si="158"/>
        <v>-----</v>
      </c>
      <c r="AO84" s="208" t="str">
        <f t="shared" si="158"/>
        <v>-----</v>
      </c>
      <c r="AP84" s="205" t="str">
        <f t="shared" si="158"/>
        <v>-----</v>
      </c>
      <c r="AQ84" s="208" t="str">
        <f t="shared" si="158"/>
        <v>-----</v>
      </c>
      <c r="AR84" s="205" t="str">
        <f t="shared" si="158"/>
        <v>-----</v>
      </c>
      <c r="AS84" s="208" t="str">
        <f t="shared" si="158"/>
        <v>-----</v>
      </c>
      <c r="AT84" s="205" t="str">
        <f t="shared" si="158"/>
        <v>-----</v>
      </c>
      <c r="AU84" s="208" t="str">
        <f t="shared" si="158"/>
        <v>-----</v>
      </c>
      <c r="AV84" s="205" t="str">
        <f t="shared" si="158"/>
        <v>-----</v>
      </c>
      <c r="AW84" s="208" t="str">
        <f t="shared" si="158"/>
        <v>-----</v>
      </c>
      <c r="AX84" s="205" t="str">
        <f t="shared" si="158"/>
        <v>-----</v>
      </c>
      <c r="AY84" s="208" t="str">
        <f t="shared" si="158"/>
        <v>-----</v>
      </c>
    </row>
    <row r="85" spans="1:51">
      <c r="A85" s="3" t="s">
        <v>170</v>
      </c>
      <c r="B85" s="4"/>
      <c r="C85" s="301" t="s">
        <v>166</v>
      </c>
      <c r="D85" s="119" t="str">
        <f t="shared" si="156"/>
        <v>-----</v>
      </c>
      <c r="E85" s="119" t="str">
        <f t="shared" si="156"/>
        <v>-----</v>
      </c>
      <c r="F85" s="119" t="str">
        <f t="shared" si="156"/>
        <v>-----</v>
      </c>
      <c r="G85" s="119" t="str">
        <f t="shared" si="156"/>
        <v>-----</v>
      </c>
      <c r="H85" s="119" t="str">
        <f t="shared" si="156"/>
        <v>-----</v>
      </c>
      <c r="I85" s="119" t="str">
        <f t="shared" si="156"/>
        <v>-----</v>
      </c>
      <c r="J85" s="119" t="str">
        <f t="shared" si="156"/>
        <v>-----</v>
      </c>
      <c r="K85" s="171" t="str">
        <f t="shared" si="156"/>
        <v>-----</v>
      </c>
      <c r="L85" s="238" t="str">
        <f t="shared" si="156"/>
        <v>-----</v>
      </c>
      <c r="M85" s="119" t="str">
        <f t="shared" si="156"/>
        <v>-----</v>
      </c>
      <c r="N85" s="119" t="str">
        <f t="shared" si="156"/>
        <v>-----</v>
      </c>
      <c r="O85" s="119" t="str">
        <f t="shared" si="156"/>
        <v>-----</v>
      </c>
      <c r="P85" s="119" t="str">
        <f t="shared" si="156"/>
        <v>-----</v>
      </c>
      <c r="Q85" s="119" t="str">
        <f t="shared" si="156"/>
        <v>-----</v>
      </c>
      <c r="R85" s="119" t="str">
        <f t="shared" si="156"/>
        <v>-----</v>
      </c>
      <c r="S85" s="119" t="str">
        <f t="shared" si="156"/>
        <v>-----</v>
      </c>
      <c r="T85" s="119" t="str">
        <f t="shared" si="156"/>
        <v>-----</v>
      </c>
      <c r="U85" s="119" t="str">
        <f t="shared" si="156"/>
        <v>-----</v>
      </c>
      <c r="V85" s="119" t="str">
        <f t="shared" si="156"/>
        <v>-----</v>
      </c>
      <c r="W85" s="119" t="str">
        <f t="shared" si="156"/>
        <v>-----</v>
      </c>
      <c r="X85" s="119" t="str">
        <f t="shared" si="156"/>
        <v>-----</v>
      </c>
      <c r="Y85" s="119" t="str">
        <f t="shared" si="156"/>
        <v>-----</v>
      </c>
      <c r="Z85" s="119" t="str">
        <f t="shared" si="156"/>
        <v>-----</v>
      </c>
      <c r="AA85" s="119" t="str">
        <f t="shared" si="156"/>
        <v>-----</v>
      </c>
      <c r="AB85" s="119" t="str">
        <f t="shared" si="156"/>
        <v>-----</v>
      </c>
      <c r="AC85" s="126" t="str">
        <f t="shared" si="156"/>
        <v>-----</v>
      </c>
      <c r="AD85" s="123" t="str">
        <f t="shared" ref="AD85:AJ85" si="159">AC85</f>
        <v>-----</v>
      </c>
      <c r="AE85" s="233" t="str">
        <f t="shared" si="159"/>
        <v>-----</v>
      </c>
      <c r="AF85" s="126" t="str">
        <f t="shared" si="159"/>
        <v>-----</v>
      </c>
      <c r="AG85" s="126" t="str">
        <f t="shared" si="159"/>
        <v>-----</v>
      </c>
      <c r="AH85" s="126" t="str">
        <f t="shared" si="159"/>
        <v>-----</v>
      </c>
      <c r="AI85" s="126" t="str">
        <f t="shared" si="159"/>
        <v>-----</v>
      </c>
      <c r="AJ85" s="171" t="str">
        <f t="shared" si="159"/>
        <v>-----</v>
      </c>
      <c r="AK85" s="208" t="str">
        <f t="shared" ref="AK85:AY85" si="160">AJ85</f>
        <v>-----</v>
      </c>
      <c r="AL85" s="205" t="str">
        <f t="shared" si="160"/>
        <v>-----</v>
      </c>
      <c r="AM85" s="208" t="str">
        <f t="shared" si="160"/>
        <v>-----</v>
      </c>
      <c r="AN85" s="205" t="str">
        <f t="shared" si="160"/>
        <v>-----</v>
      </c>
      <c r="AO85" s="208" t="str">
        <f t="shared" si="160"/>
        <v>-----</v>
      </c>
      <c r="AP85" s="205" t="str">
        <f t="shared" si="160"/>
        <v>-----</v>
      </c>
      <c r="AQ85" s="208" t="str">
        <f t="shared" si="160"/>
        <v>-----</v>
      </c>
      <c r="AR85" s="205" t="str">
        <f t="shared" si="160"/>
        <v>-----</v>
      </c>
      <c r="AS85" s="208" t="str">
        <f t="shared" si="160"/>
        <v>-----</v>
      </c>
      <c r="AT85" s="205" t="str">
        <f t="shared" si="160"/>
        <v>-----</v>
      </c>
      <c r="AU85" s="208" t="str">
        <f t="shared" si="160"/>
        <v>-----</v>
      </c>
      <c r="AV85" s="205" t="str">
        <f t="shared" si="160"/>
        <v>-----</v>
      </c>
      <c r="AW85" s="208" t="str">
        <f t="shared" si="160"/>
        <v>-----</v>
      </c>
      <c r="AX85" s="205" t="str">
        <f t="shared" si="160"/>
        <v>-----</v>
      </c>
      <c r="AY85" s="208" t="str">
        <f t="shared" si="160"/>
        <v>-----</v>
      </c>
    </row>
    <row r="86" spans="1:51">
      <c r="A86" s="3" t="s">
        <v>170</v>
      </c>
      <c r="B86" s="4"/>
      <c r="C86" s="301" t="s">
        <v>166</v>
      </c>
      <c r="D86" s="119" t="str">
        <f t="shared" ref="D86:AC86" si="161">C86</f>
        <v>-----</v>
      </c>
      <c r="E86" s="119" t="str">
        <f t="shared" si="161"/>
        <v>-----</v>
      </c>
      <c r="F86" s="119" t="str">
        <f t="shared" si="161"/>
        <v>-----</v>
      </c>
      <c r="G86" s="119" t="str">
        <f t="shared" si="161"/>
        <v>-----</v>
      </c>
      <c r="H86" s="119" t="str">
        <f t="shared" si="161"/>
        <v>-----</v>
      </c>
      <c r="I86" s="119" t="str">
        <f t="shared" si="161"/>
        <v>-----</v>
      </c>
      <c r="J86" s="119" t="str">
        <f t="shared" si="161"/>
        <v>-----</v>
      </c>
      <c r="K86" s="171" t="str">
        <f t="shared" si="161"/>
        <v>-----</v>
      </c>
      <c r="L86" s="238" t="str">
        <f t="shared" si="161"/>
        <v>-----</v>
      </c>
      <c r="M86" s="119" t="str">
        <f t="shared" si="161"/>
        <v>-----</v>
      </c>
      <c r="N86" s="119" t="str">
        <f t="shared" si="161"/>
        <v>-----</v>
      </c>
      <c r="O86" s="119" t="str">
        <f t="shared" si="161"/>
        <v>-----</v>
      </c>
      <c r="P86" s="119" t="str">
        <f t="shared" si="161"/>
        <v>-----</v>
      </c>
      <c r="Q86" s="119" t="str">
        <f t="shared" si="161"/>
        <v>-----</v>
      </c>
      <c r="R86" s="119" t="str">
        <f t="shared" si="161"/>
        <v>-----</v>
      </c>
      <c r="S86" s="119" t="str">
        <f t="shared" si="161"/>
        <v>-----</v>
      </c>
      <c r="T86" s="119" t="str">
        <f t="shared" si="161"/>
        <v>-----</v>
      </c>
      <c r="U86" s="119" t="str">
        <f t="shared" si="161"/>
        <v>-----</v>
      </c>
      <c r="V86" s="119" t="str">
        <f t="shared" si="161"/>
        <v>-----</v>
      </c>
      <c r="W86" s="119" t="str">
        <f t="shared" si="161"/>
        <v>-----</v>
      </c>
      <c r="X86" s="119" t="str">
        <f t="shared" si="161"/>
        <v>-----</v>
      </c>
      <c r="Y86" s="119" t="str">
        <f t="shared" si="161"/>
        <v>-----</v>
      </c>
      <c r="Z86" s="119" t="str">
        <f t="shared" si="161"/>
        <v>-----</v>
      </c>
      <c r="AA86" s="119" t="str">
        <f t="shared" si="161"/>
        <v>-----</v>
      </c>
      <c r="AB86" s="119" t="str">
        <f t="shared" si="161"/>
        <v>-----</v>
      </c>
      <c r="AC86" s="126" t="str">
        <f t="shared" si="161"/>
        <v>-----</v>
      </c>
      <c r="AD86" s="123" t="str">
        <f t="shared" ref="AD86:AJ86" si="162">AC86</f>
        <v>-----</v>
      </c>
      <c r="AE86" s="233" t="str">
        <f t="shared" si="162"/>
        <v>-----</v>
      </c>
      <c r="AF86" s="126" t="str">
        <f t="shared" si="162"/>
        <v>-----</v>
      </c>
      <c r="AG86" s="126" t="str">
        <f t="shared" si="162"/>
        <v>-----</v>
      </c>
      <c r="AH86" s="126" t="str">
        <f t="shared" si="162"/>
        <v>-----</v>
      </c>
      <c r="AI86" s="126" t="str">
        <f t="shared" si="162"/>
        <v>-----</v>
      </c>
      <c r="AJ86" s="171" t="str">
        <f t="shared" si="162"/>
        <v>-----</v>
      </c>
      <c r="AK86" s="208" t="str">
        <f t="shared" ref="AK86:AY86" si="163">AJ86</f>
        <v>-----</v>
      </c>
      <c r="AL86" s="205" t="str">
        <f t="shared" si="163"/>
        <v>-----</v>
      </c>
      <c r="AM86" s="208" t="str">
        <f t="shared" si="163"/>
        <v>-----</v>
      </c>
      <c r="AN86" s="205" t="str">
        <f t="shared" si="163"/>
        <v>-----</v>
      </c>
      <c r="AO86" s="208" t="str">
        <f t="shared" si="163"/>
        <v>-----</v>
      </c>
      <c r="AP86" s="205" t="str">
        <f t="shared" si="163"/>
        <v>-----</v>
      </c>
      <c r="AQ86" s="208" t="str">
        <f t="shared" si="163"/>
        <v>-----</v>
      </c>
      <c r="AR86" s="205" t="str">
        <f t="shared" si="163"/>
        <v>-----</v>
      </c>
      <c r="AS86" s="208" t="str">
        <f t="shared" si="163"/>
        <v>-----</v>
      </c>
      <c r="AT86" s="205" t="str">
        <f t="shared" si="163"/>
        <v>-----</v>
      </c>
      <c r="AU86" s="208" t="str">
        <f t="shared" si="163"/>
        <v>-----</v>
      </c>
      <c r="AV86" s="205" t="str">
        <f t="shared" si="163"/>
        <v>-----</v>
      </c>
      <c r="AW86" s="208" t="str">
        <f t="shared" si="163"/>
        <v>-----</v>
      </c>
      <c r="AX86" s="205" t="str">
        <f t="shared" si="163"/>
        <v>-----</v>
      </c>
      <c r="AY86" s="208" t="str">
        <f t="shared" si="163"/>
        <v>-----</v>
      </c>
    </row>
    <row r="87" spans="1:51">
      <c r="A87" s="3" t="s">
        <v>171</v>
      </c>
      <c r="B87" s="4"/>
      <c r="C87" s="54" t="str">
        <f>$D87</f>
        <v>enter</v>
      </c>
      <c r="D87" s="119" t="str">
        <f>ExpFeeColl</f>
        <v>enter</v>
      </c>
      <c r="E87" s="119" t="str">
        <f t="shared" ref="E87:AY87" si="164">$D87</f>
        <v>enter</v>
      </c>
      <c r="F87" s="119" t="str">
        <f t="shared" si="164"/>
        <v>enter</v>
      </c>
      <c r="G87" s="119" t="str">
        <f t="shared" si="164"/>
        <v>enter</v>
      </c>
      <c r="H87" s="119" t="str">
        <f t="shared" si="164"/>
        <v>enter</v>
      </c>
      <c r="I87" s="119" t="str">
        <f t="shared" si="164"/>
        <v>enter</v>
      </c>
      <c r="J87" s="119" t="str">
        <f t="shared" si="164"/>
        <v>enter</v>
      </c>
      <c r="K87" s="171" t="str">
        <f t="shared" si="164"/>
        <v>enter</v>
      </c>
      <c r="L87" s="238" t="str">
        <f t="shared" si="164"/>
        <v>enter</v>
      </c>
      <c r="M87" s="119" t="str">
        <f t="shared" si="164"/>
        <v>enter</v>
      </c>
      <c r="N87" s="119" t="str">
        <f t="shared" si="164"/>
        <v>enter</v>
      </c>
      <c r="O87" s="119" t="str">
        <f t="shared" si="164"/>
        <v>enter</v>
      </c>
      <c r="P87" s="119" t="str">
        <f t="shared" si="164"/>
        <v>enter</v>
      </c>
      <c r="Q87" s="119" t="str">
        <f t="shared" si="164"/>
        <v>enter</v>
      </c>
      <c r="R87" s="119" t="str">
        <f t="shared" si="164"/>
        <v>enter</v>
      </c>
      <c r="S87" s="119" t="str">
        <f t="shared" si="164"/>
        <v>enter</v>
      </c>
      <c r="T87" s="119" t="str">
        <f t="shared" si="164"/>
        <v>enter</v>
      </c>
      <c r="U87" s="119" t="str">
        <f t="shared" si="164"/>
        <v>enter</v>
      </c>
      <c r="V87" s="119" t="str">
        <f t="shared" si="164"/>
        <v>enter</v>
      </c>
      <c r="W87" s="119" t="str">
        <f t="shared" si="164"/>
        <v>enter</v>
      </c>
      <c r="X87" s="119" t="str">
        <f t="shared" si="164"/>
        <v>enter</v>
      </c>
      <c r="Y87" s="119" t="str">
        <f t="shared" si="164"/>
        <v>enter</v>
      </c>
      <c r="Z87" s="119" t="str">
        <f t="shared" si="164"/>
        <v>enter</v>
      </c>
      <c r="AA87" s="119" t="str">
        <f t="shared" si="164"/>
        <v>enter</v>
      </c>
      <c r="AB87" s="119" t="str">
        <f t="shared" si="164"/>
        <v>enter</v>
      </c>
      <c r="AC87" s="126" t="str">
        <f t="shared" si="164"/>
        <v>enter</v>
      </c>
      <c r="AD87" s="123" t="str">
        <f t="shared" si="164"/>
        <v>enter</v>
      </c>
      <c r="AE87" s="233" t="str">
        <f t="shared" si="164"/>
        <v>enter</v>
      </c>
      <c r="AF87" s="126" t="str">
        <f t="shared" si="164"/>
        <v>enter</v>
      </c>
      <c r="AG87" s="126" t="str">
        <f t="shared" si="164"/>
        <v>enter</v>
      </c>
      <c r="AH87" s="126" t="str">
        <f t="shared" si="164"/>
        <v>enter</v>
      </c>
      <c r="AI87" s="126" t="str">
        <f t="shared" si="164"/>
        <v>enter</v>
      </c>
      <c r="AJ87" s="171" t="str">
        <f t="shared" si="164"/>
        <v>enter</v>
      </c>
      <c r="AK87" s="208" t="str">
        <f t="shared" si="164"/>
        <v>enter</v>
      </c>
      <c r="AL87" s="205" t="str">
        <f t="shared" si="164"/>
        <v>enter</v>
      </c>
      <c r="AM87" s="208" t="str">
        <f t="shared" si="164"/>
        <v>enter</v>
      </c>
      <c r="AN87" s="205" t="str">
        <f t="shared" si="164"/>
        <v>enter</v>
      </c>
      <c r="AO87" s="208" t="str">
        <f t="shared" si="164"/>
        <v>enter</v>
      </c>
      <c r="AP87" s="205" t="str">
        <f t="shared" si="164"/>
        <v>enter</v>
      </c>
      <c r="AQ87" s="208" t="str">
        <f t="shared" si="164"/>
        <v>enter</v>
      </c>
      <c r="AR87" s="205" t="str">
        <f t="shared" si="164"/>
        <v>enter</v>
      </c>
      <c r="AS87" s="208" t="str">
        <f t="shared" si="164"/>
        <v>enter</v>
      </c>
      <c r="AT87" s="205" t="str">
        <f t="shared" si="164"/>
        <v>enter</v>
      </c>
      <c r="AU87" s="208" t="str">
        <f t="shared" si="164"/>
        <v>enter</v>
      </c>
      <c r="AV87" s="205" t="str">
        <f t="shared" si="164"/>
        <v>enter</v>
      </c>
      <c r="AW87" s="208" t="str">
        <f t="shared" si="164"/>
        <v>enter</v>
      </c>
      <c r="AX87" s="205" t="str">
        <f t="shared" si="164"/>
        <v>enter</v>
      </c>
      <c r="AY87" s="208" t="str">
        <f t="shared" si="164"/>
        <v>enter</v>
      </c>
    </row>
    <row r="88" spans="1:51">
      <c r="A88" s="3" t="s">
        <v>170</v>
      </c>
      <c r="B88" s="4"/>
      <c r="C88" s="301" t="s">
        <v>166</v>
      </c>
      <c r="D88" s="119" t="str">
        <f t="shared" ref="D88:AC88" si="165">C88</f>
        <v>-----</v>
      </c>
      <c r="E88" s="119" t="str">
        <f t="shared" si="165"/>
        <v>-----</v>
      </c>
      <c r="F88" s="119" t="str">
        <f t="shared" si="165"/>
        <v>-----</v>
      </c>
      <c r="G88" s="119" t="str">
        <f t="shared" si="165"/>
        <v>-----</v>
      </c>
      <c r="H88" s="119" t="str">
        <f t="shared" si="165"/>
        <v>-----</v>
      </c>
      <c r="I88" s="119" t="str">
        <f t="shared" si="165"/>
        <v>-----</v>
      </c>
      <c r="J88" s="119" t="str">
        <f t="shared" si="165"/>
        <v>-----</v>
      </c>
      <c r="K88" s="171" t="str">
        <f t="shared" si="165"/>
        <v>-----</v>
      </c>
      <c r="L88" s="238" t="str">
        <f t="shared" si="165"/>
        <v>-----</v>
      </c>
      <c r="M88" s="119" t="str">
        <f t="shared" si="165"/>
        <v>-----</v>
      </c>
      <c r="N88" s="119" t="str">
        <f t="shared" si="165"/>
        <v>-----</v>
      </c>
      <c r="O88" s="119" t="str">
        <f t="shared" si="165"/>
        <v>-----</v>
      </c>
      <c r="P88" s="119" t="str">
        <f t="shared" si="165"/>
        <v>-----</v>
      </c>
      <c r="Q88" s="119" t="str">
        <f t="shared" si="165"/>
        <v>-----</v>
      </c>
      <c r="R88" s="119" t="str">
        <f t="shared" si="165"/>
        <v>-----</v>
      </c>
      <c r="S88" s="119" t="str">
        <f t="shared" si="165"/>
        <v>-----</v>
      </c>
      <c r="T88" s="119" t="str">
        <f t="shared" si="165"/>
        <v>-----</v>
      </c>
      <c r="U88" s="119" t="str">
        <f t="shared" si="165"/>
        <v>-----</v>
      </c>
      <c r="V88" s="119" t="str">
        <f t="shared" si="165"/>
        <v>-----</v>
      </c>
      <c r="W88" s="119" t="str">
        <f t="shared" si="165"/>
        <v>-----</v>
      </c>
      <c r="X88" s="119" t="str">
        <f t="shared" si="165"/>
        <v>-----</v>
      </c>
      <c r="Y88" s="119" t="str">
        <f t="shared" si="165"/>
        <v>-----</v>
      </c>
      <c r="Z88" s="119" t="str">
        <f t="shared" si="165"/>
        <v>-----</v>
      </c>
      <c r="AA88" s="119" t="str">
        <f t="shared" si="165"/>
        <v>-----</v>
      </c>
      <c r="AB88" s="119" t="str">
        <f t="shared" si="165"/>
        <v>-----</v>
      </c>
      <c r="AC88" s="126" t="str">
        <f t="shared" si="165"/>
        <v>-----</v>
      </c>
      <c r="AD88" s="123" t="str">
        <f t="shared" ref="AD88:AJ88" si="166">AC88</f>
        <v>-----</v>
      </c>
      <c r="AE88" s="233" t="str">
        <f t="shared" si="166"/>
        <v>-----</v>
      </c>
      <c r="AF88" s="126" t="str">
        <f t="shared" si="166"/>
        <v>-----</v>
      </c>
      <c r="AG88" s="126" t="str">
        <f t="shared" si="166"/>
        <v>-----</v>
      </c>
      <c r="AH88" s="126" t="str">
        <f t="shared" si="166"/>
        <v>-----</v>
      </c>
      <c r="AI88" s="126" t="str">
        <f t="shared" si="166"/>
        <v>-----</v>
      </c>
      <c r="AJ88" s="171" t="str">
        <f t="shared" si="166"/>
        <v>-----</v>
      </c>
      <c r="AK88" s="208" t="str">
        <f t="shared" ref="AK88:AY88" si="167">AJ88</f>
        <v>-----</v>
      </c>
      <c r="AL88" s="205" t="str">
        <f t="shared" si="167"/>
        <v>-----</v>
      </c>
      <c r="AM88" s="208" t="str">
        <f t="shared" si="167"/>
        <v>-----</v>
      </c>
      <c r="AN88" s="205" t="str">
        <f t="shared" si="167"/>
        <v>-----</v>
      </c>
      <c r="AO88" s="208" t="str">
        <f t="shared" si="167"/>
        <v>-----</v>
      </c>
      <c r="AP88" s="205" t="str">
        <f t="shared" si="167"/>
        <v>-----</v>
      </c>
      <c r="AQ88" s="208" t="str">
        <f t="shared" si="167"/>
        <v>-----</v>
      </c>
      <c r="AR88" s="205" t="str">
        <f t="shared" si="167"/>
        <v>-----</v>
      </c>
      <c r="AS88" s="208" t="str">
        <f t="shared" si="167"/>
        <v>-----</v>
      </c>
      <c r="AT88" s="205" t="str">
        <f t="shared" si="167"/>
        <v>-----</v>
      </c>
      <c r="AU88" s="208" t="str">
        <f t="shared" si="167"/>
        <v>-----</v>
      </c>
      <c r="AV88" s="205" t="str">
        <f t="shared" si="167"/>
        <v>-----</v>
      </c>
      <c r="AW88" s="214" t="str">
        <f t="shared" si="167"/>
        <v>-----</v>
      </c>
      <c r="AX88" s="205" t="str">
        <f t="shared" si="167"/>
        <v>-----</v>
      </c>
      <c r="AY88" s="208" t="str">
        <f t="shared" si="167"/>
        <v>-----</v>
      </c>
    </row>
    <row r="89" spans="1:51" ht="16.2" thickBot="1">
      <c r="A89" s="11" t="s">
        <v>190</v>
      </c>
      <c r="B89" s="12"/>
      <c r="C89" s="38" t="e">
        <f t="shared" ref="C89:AC89" si="168">PRODUCT(PRODUCT(C78:C86)+C87,C88)</f>
        <v>#VALUE!</v>
      </c>
      <c r="D89" s="38" t="e">
        <f t="shared" si="168"/>
        <v>#VALUE!</v>
      </c>
      <c r="E89" s="38" t="e">
        <f t="shared" si="168"/>
        <v>#VALUE!</v>
      </c>
      <c r="F89" s="38" t="e">
        <f t="shared" si="168"/>
        <v>#VALUE!</v>
      </c>
      <c r="G89" s="38" t="e">
        <f t="shared" si="168"/>
        <v>#VALUE!</v>
      </c>
      <c r="H89" s="38" t="e">
        <f t="shared" si="168"/>
        <v>#VALUE!</v>
      </c>
      <c r="I89" s="38" t="e">
        <f t="shared" si="168"/>
        <v>#VALUE!</v>
      </c>
      <c r="J89" s="38" t="e">
        <f t="shared" si="168"/>
        <v>#VALUE!</v>
      </c>
      <c r="K89" s="38" t="e">
        <f t="shared" si="168"/>
        <v>#VALUE!</v>
      </c>
      <c r="L89" s="248" t="e">
        <f t="shared" si="168"/>
        <v>#VALUE!</v>
      </c>
      <c r="M89" s="77" t="e">
        <f t="shared" si="168"/>
        <v>#VALUE!</v>
      </c>
      <c r="N89" s="77" t="e">
        <f t="shared" si="168"/>
        <v>#VALUE!</v>
      </c>
      <c r="O89" s="77" t="e">
        <f t="shared" si="168"/>
        <v>#VALUE!</v>
      </c>
      <c r="P89" s="77" t="e">
        <f t="shared" si="168"/>
        <v>#VALUE!</v>
      </c>
      <c r="Q89" s="77" t="e">
        <f t="shared" si="168"/>
        <v>#VALUE!</v>
      </c>
      <c r="R89" s="77" t="e">
        <f t="shared" si="168"/>
        <v>#VALUE!</v>
      </c>
      <c r="S89" s="77" t="e">
        <f t="shared" si="168"/>
        <v>#VALUE!</v>
      </c>
      <c r="T89" s="77" t="e">
        <f t="shared" si="168"/>
        <v>#VALUE!</v>
      </c>
      <c r="U89" s="77" t="e">
        <f t="shared" si="168"/>
        <v>#VALUE!</v>
      </c>
      <c r="V89" s="77" t="e">
        <f t="shared" si="168"/>
        <v>#VALUE!</v>
      </c>
      <c r="W89" s="77" t="e">
        <f t="shared" si="168"/>
        <v>#VALUE!</v>
      </c>
      <c r="X89" s="77" t="e">
        <f t="shared" si="168"/>
        <v>#VALUE!</v>
      </c>
      <c r="Y89" s="77" t="e">
        <f t="shared" si="168"/>
        <v>#VALUE!</v>
      </c>
      <c r="Z89" s="77" t="e">
        <f t="shared" si="168"/>
        <v>#VALUE!</v>
      </c>
      <c r="AA89" s="77" t="e">
        <f t="shared" si="168"/>
        <v>#VALUE!</v>
      </c>
      <c r="AB89" s="77" t="e">
        <f t="shared" si="168"/>
        <v>#VALUE!</v>
      </c>
      <c r="AC89" s="130" t="e">
        <f t="shared" si="168"/>
        <v>#VALUE!</v>
      </c>
      <c r="AD89" s="110" t="e">
        <f t="shared" ref="AD89:AJ89" si="169">PRODUCT(PRODUCT(AD78:AD86)+AD87,AD88)</f>
        <v>#VALUE!</v>
      </c>
      <c r="AE89" s="39" t="e">
        <f t="shared" si="169"/>
        <v>#VALUE!</v>
      </c>
      <c r="AF89" s="39" t="e">
        <f t="shared" si="169"/>
        <v>#VALUE!</v>
      </c>
      <c r="AG89" s="39" t="e">
        <f t="shared" si="169"/>
        <v>#VALUE!</v>
      </c>
      <c r="AH89" s="39" t="e">
        <f t="shared" si="169"/>
        <v>#VALUE!</v>
      </c>
      <c r="AI89" s="39" t="e">
        <f t="shared" si="169"/>
        <v>#VALUE!</v>
      </c>
      <c r="AJ89" s="38" t="e">
        <f t="shared" si="169"/>
        <v>#VALUE!</v>
      </c>
      <c r="AK89" s="209" t="e">
        <f t="shared" ref="AK89:AY89" si="170">PRODUCT(PRODUCT(AK78:AK86)+AK87,AK88)</f>
        <v>#VALUE!</v>
      </c>
      <c r="AL89" s="38" t="e">
        <f t="shared" si="170"/>
        <v>#VALUE!</v>
      </c>
      <c r="AM89" s="209" t="e">
        <f t="shared" si="170"/>
        <v>#VALUE!</v>
      </c>
      <c r="AN89" s="38" t="e">
        <f t="shared" si="170"/>
        <v>#VALUE!</v>
      </c>
      <c r="AO89" s="209" t="e">
        <f t="shared" si="170"/>
        <v>#VALUE!</v>
      </c>
      <c r="AP89" s="38" t="e">
        <f t="shared" si="170"/>
        <v>#VALUE!</v>
      </c>
      <c r="AQ89" s="209" t="e">
        <f t="shared" si="170"/>
        <v>#VALUE!</v>
      </c>
      <c r="AR89" s="38" t="e">
        <f t="shared" si="170"/>
        <v>#VALUE!</v>
      </c>
      <c r="AS89" s="209" t="e">
        <f t="shared" si="170"/>
        <v>#VALUE!</v>
      </c>
      <c r="AT89" s="38" t="e">
        <f t="shared" si="170"/>
        <v>#VALUE!</v>
      </c>
      <c r="AU89" s="209" t="e">
        <f t="shared" si="170"/>
        <v>#VALUE!</v>
      </c>
      <c r="AV89" s="38" t="e">
        <f t="shared" si="170"/>
        <v>#VALUE!</v>
      </c>
      <c r="AW89" s="213" t="e">
        <f t="shared" si="170"/>
        <v>#VALUE!</v>
      </c>
      <c r="AX89" s="38" t="e">
        <f t="shared" si="170"/>
        <v>#VALUE!</v>
      </c>
      <c r="AY89" s="209" t="e">
        <f t="shared" si="170"/>
        <v>#VALUE!</v>
      </c>
    </row>
    <row r="90" spans="1:51" ht="16.2" thickTop="1">
      <c r="A90" s="52" t="s">
        <v>173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</row>
    <row r="91" spans="1:51">
      <c r="A91" s="3" t="s">
        <v>191</v>
      </c>
      <c r="B91" s="4"/>
      <c r="C91" s="48" t="e">
        <f t="shared" ref="C91:AC91" si="171">(C31+C42+C55+C54+C62)</f>
        <v>#VALUE!</v>
      </c>
      <c r="D91" s="48" t="e">
        <f t="shared" si="171"/>
        <v>#VALUE!</v>
      </c>
      <c r="E91" s="48" t="e">
        <f t="shared" si="171"/>
        <v>#VALUE!</v>
      </c>
      <c r="F91" s="48" t="e">
        <f t="shared" si="171"/>
        <v>#VALUE!</v>
      </c>
      <c r="G91" s="48" t="e">
        <f t="shared" si="171"/>
        <v>#VALUE!</v>
      </c>
      <c r="H91" s="48" t="e">
        <f t="shared" si="171"/>
        <v>#VALUE!</v>
      </c>
      <c r="I91" s="48" t="e">
        <f t="shared" si="171"/>
        <v>#VALUE!</v>
      </c>
      <c r="J91" s="48" t="e">
        <f t="shared" si="171"/>
        <v>#VALUE!</v>
      </c>
      <c r="K91" s="48" t="e">
        <f t="shared" si="171"/>
        <v>#VALUE!</v>
      </c>
      <c r="L91" s="48" t="e">
        <f t="shared" si="171"/>
        <v>#VALUE!</v>
      </c>
      <c r="M91" s="48" t="e">
        <f t="shared" si="171"/>
        <v>#VALUE!</v>
      </c>
      <c r="N91" s="48" t="e">
        <f t="shared" si="171"/>
        <v>#VALUE!</v>
      </c>
      <c r="O91" s="48" t="e">
        <f t="shared" si="171"/>
        <v>#VALUE!</v>
      </c>
      <c r="P91" s="48" t="e">
        <f t="shared" si="171"/>
        <v>#VALUE!</v>
      </c>
      <c r="Q91" s="48" t="e">
        <f t="shared" si="171"/>
        <v>#VALUE!</v>
      </c>
      <c r="R91" s="48" t="e">
        <f t="shared" si="171"/>
        <v>#VALUE!</v>
      </c>
      <c r="S91" s="48" t="e">
        <f t="shared" si="171"/>
        <v>#VALUE!</v>
      </c>
      <c r="T91" s="48" t="e">
        <f t="shared" si="171"/>
        <v>#VALUE!</v>
      </c>
      <c r="U91" s="48" t="e">
        <f t="shared" si="171"/>
        <v>#VALUE!</v>
      </c>
      <c r="V91" s="48" t="e">
        <f t="shared" si="171"/>
        <v>#VALUE!</v>
      </c>
      <c r="W91" s="48" t="e">
        <f t="shared" si="171"/>
        <v>#VALUE!</v>
      </c>
      <c r="X91" s="48" t="e">
        <f t="shared" si="171"/>
        <v>#VALUE!</v>
      </c>
      <c r="Y91" s="48" t="e">
        <f t="shared" si="171"/>
        <v>#VALUE!</v>
      </c>
      <c r="Z91" s="48" t="e">
        <f t="shared" si="171"/>
        <v>#VALUE!</v>
      </c>
      <c r="AA91" s="48" t="e">
        <f t="shared" si="171"/>
        <v>#VALUE!</v>
      </c>
      <c r="AB91" s="48" t="e">
        <f t="shared" si="171"/>
        <v>#VALUE!</v>
      </c>
      <c r="AC91" s="176" t="e">
        <f t="shared" si="171"/>
        <v>#VALUE!</v>
      </c>
      <c r="AD91" s="176" t="e">
        <f t="shared" ref="AD91:AJ91" si="172">(AD31+AD42+AD55+AD54+AD62)</f>
        <v>#VALUE!</v>
      </c>
      <c r="AE91" s="231" t="e">
        <f t="shared" si="172"/>
        <v>#VALUE!</v>
      </c>
      <c r="AF91" s="176" t="e">
        <f t="shared" si="172"/>
        <v>#VALUE!</v>
      </c>
      <c r="AG91" s="176" t="e">
        <f t="shared" si="172"/>
        <v>#VALUE!</v>
      </c>
      <c r="AH91" s="176" t="e">
        <f t="shared" si="172"/>
        <v>#VALUE!</v>
      </c>
      <c r="AI91" s="176" t="e">
        <f t="shared" si="172"/>
        <v>#VALUE!</v>
      </c>
      <c r="AJ91" s="176" t="e">
        <f t="shared" si="172"/>
        <v>#VALUE!</v>
      </c>
      <c r="AK91" s="176" t="e">
        <f t="shared" ref="AK91:AY91" si="173">(AK31+AK42+AK55+AK54+AK62)</f>
        <v>#VALUE!</v>
      </c>
      <c r="AL91" s="176" t="e">
        <f t="shared" si="173"/>
        <v>#VALUE!</v>
      </c>
      <c r="AM91" s="176" t="e">
        <f t="shared" si="173"/>
        <v>#VALUE!</v>
      </c>
      <c r="AN91" s="176" t="e">
        <f t="shared" si="173"/>
        <v>#VALUE!</v>
      </c>
      <c r="AO91" s="176" t="e">
        <f t="shared" si="173"/>
        <v>#VALUE!</v>
      </c>
      <c r="AP91" s="176" t="e">
        <f t="shared" si="173"/>
        <v>#VALUE!</v>
      </c>
      <c r="AQ91" s="176" t="e">
        <f t="shared" si="173"/>
        <v>#VALUE!</v>
      </c>
      <c r="AR91" s="176" t="e">
        <f t="shared" si="173"/>
        <v>#VALUE!</v>
      </c>
      <c r="AS91" s="176" t="e">
        <f t="shared" si="173"/>
        <v>#VALUE!</v>
      </c>
      <c r="AT91" s="176" t="e">
        <f t="shared" si="173"/>
        <v>#VALUE!</v>
      </c>
      <c r="AU91" s="176" t="e">
        <f t="shared" si="173"/>
        <v>#VALUE!</v>
      </c>
      <c r="AV91" s="176" t="e">
        <f t="shared" si="173"/>
        <v>#VALUE!</v>
      </c>
      <c r="AW91" s="176" t="e">
        <f t="shared" si="173"/>
        <v>#VALUE!</v>
      </c>
      <c r="AX91" s="176" t="e">
        <f t="shared" si="173"/>
        <v>#VALUE!</v>
      </c>
      <c r="AY91" s="176" t="e">
        <f t="shared" si="173"/>
        <v>#VALUE!</v>
      </c>
    </row>
    <row r="92" spans="1:51" ht="16.2" thickBot="1">
      <c r="A92" s="3" t="s">
        <v>192</v>
      </c>
      <c r="B92" s="4"/>
      <c r="C92" s="48" t="e">
        <f t="shared" ref="C92:AC92" si="174">(C76+C89)</f>
        <v>#VALUE!</v>
      </c>
      <c r="D92" s="48" t="e">
        <f t="shared" si="174"/>
        <v>#VALUE!</v>
      </c>
      <c r="E92" s="48" t="e">
        <f t="shared" si="174"/>
        <v>#VALUE!</v>
      </c>
      <c r="F92" s="48" t="e">
        <f t="shared" si="174"/>
        <v>#VALUE!</v>
      </c>
      <c r="G92" s="48" t="e">
        <f t="shared" si="174"/>
        <v>#VALUE!</v>
      </c>
      <c r="H92" s="48" t="e">
        <f t="shared" si="174"/>
        <v>#VALUE!</v>
      </c>
      <c r="I92" s="48" t="e">
        <f t="shared" si="174"/>
        <v>#VALUE!</v>
      </c>
      <c r="J92" s="48" t="e">
        <f t="shared" si="174"/>
        <v>#VALUE!</v>
      </c>
      <c r="K92" s="48" t="e">
        <f t="shared" si="174"/>
        <v>#VALUE!</v>
      </c>
      <c r="L92" s="48" t="e">
        <f t="shared" si="174"/>
        <v>#VALUE!</v>
      </c>
      <c r="M92" s="48" t="e">
        <f t="shared" si="174"/>
        <v>#VALUE!</v>
      </c>
      <c r="N92" s="48" t="e">
        <f t="shared" si="174"/>
        <v>#VALUE!</v>
      </c>
      <c r="O92" s="48" t="e">
        <f t="shared" si="174"/>
        <v>#VALUE!</v>
      </c>
      <c r="P92" s="48" t="e">
        <f t="shared" si="174"/>
        <v>#VALUE!</v>
      </c>
      <c r="Q92" s="48" t="e">
        <f t="shared" si="174"/>
        <v>#VALUE!</v>
      </c>
      <c r="R92" s="48" t="e">
        <f t="shared" si="174"/>
        <v>#VALUE!</v>
      </c>
      <c r="S92" s="48" t="e">
        <f t="shared" si="174"/>
        <v>#VALUE!</v>
      </c>
      <c r="T92" s="48" t="e">
        <f t="shared" si="174"/>
        <v>#VALUE!</v>
      </c>
      <c r="U92" s="48" t="e">
        <f t="shared" si="174"/>
        <v>#VALUE!</v>
      </c>
      <c r="V92" s="48" t="e">
        <f t="shared" si="174"/>
        <v>#VALUE!</v>
      </c>
      <c r="W92" s="48" t="e">
        <f t="shared" si="174"/>
        <v>#VALUE!</v>
      </c>
      <c r="X92" s="48" t="e">
        <f t="shared" si="174"/>
        <v>#VALUE!</v>
      </c>
      <c r="Y92" s="48" t="e">
        <f t="shared" si="174"/>
        <v>#VALUE!</v>
      </c>
      <c r="Z92" s="48" t="e">
        <f t="shared" si="174"/>
        <v>#VALUE!</v>
      </c>
      <c r="AA92" s="48" t="e">
        <f t="shared" si="174"/>
        <v>#VALUE!</v>
      </c>
      <c r="AB92" s="48" t="e">
        <f t="shared" si="174"/>
        <v>#VALUE!</v>
      </c>
      <c r="AC92" s="176" t="e">
        <f t="shared" si="174"/>
        <v>#VALUE!</v>
      </c>
      <c r="AD92" s="230" t="e">
        <f t="shared" ref="AD92:AJ92" si="175">(AD76+AD89)</f>
        <v>#VALUE!</v>
      </c>
      <c r="AE92" s="176" t="e">
        <f t="shared" si="175"/>
        <v>#VALUE!</v>
      </c>
      <c r="AF92" s="176" t="e">
        <f t="shared" si="175"/>
        <v>#VALUE!</v>
      </c>
      <c r="AG92" s="176" t="e">
        <f t="shared" si="175"/>
        <v>#VALUE!</v>
      </c>
      <c r="AH92" s="176" t="e">
        <f t="shared" si="175"/>
        <v>#VALUE!</v>
      </c>
      <c r="AI92" s="176" t="e">
        <f t="shared" si="175"/>
        <v>#VALUE!</v>
      </c>
      <c r="AJ92" s="176" t="e">
        <f t="shared" si="175"/>
        <v>#VALUE!</v>
      </c>
      <c r="AK92" s="176" t="e">
        <f t="shared" ref="AK92:AY92" si="176">(AK76+AK89)</f>
        <v>#VALUE!</v>
      </c>
      <c r="AL92" s="176" t="e">
        <f t="shared" si="176"/>
        <v>#VALUE!</v>
      </c>
      <c r="AM92" s="176" t="e">
        <f t="shared" si="176"/>
        <v>#VALUE!</v>
      </c>
      <c r="AN92" s="176" t="e">
        <f t="shared" si="176"/>
        <v>#VALUE!</v>
      </c>
      <c r="AO92" s="176" t="e">
        <f t="shared" si="176"/>
        <v>#VALUE!</v>
      </c>
      <c r="AP92" s="176" t="e">
        <f t="shared" si="176"/>
        <v>#VALUE!</v>
      </c>
      <c r="AQ92" s="176" t="e">
        <f t="shared" si="176"/>
        <v>#VALUE!</v>
      </c>
      <c r="AR92" s="176" t="e">
        <f t="shared" si="176"/>
        <v>#VALUE!</v>
      </c>
      <c r="AS92" s="176" t="e">
        <f t="shared" si="176"/>
        <v>#VALUE!</v>
      </c>
      <c r="AT92" s="176" t="e">
        <f t="shared" si="176"/>
        <v>#VALUE!</v>
      </c>
      <c r="AU92" s="176" t="e">
        <f t="shared" si="176"/>
        <v>#VALUE!</v>
      </c>
      <c r="AV92" s="176" t="e">
        <f t="shared" si="176"/>
        <v>#VALUE!</v>
      </c>
      <c r="AW92" s="176" t="e">
        <f t="shared" si="176"/>
        <v>#VALUE!</v>
      </c>
      <c r="AX92" s="176" t="e">
        <f t="shared" si="176"/>
        <v>#VALUE!</v>
      </c>
      <c r="AY92" s="176" t="e">
        <f t="shared" si="176"/>
        <v>#VALUE!</v>
      </c>
    </row>
    <row r="93" spans="1:51" ht="16.8" thickTop="1" thickBot="1">
      <c r="A93" s="5" t="s">
        <v>193</v>
      </c>
      <c r="B93" s="6"/>
      <c r="C93" s="50" t="e">
        <f t="shared" ref="C93:AC93" si="177">C91+C92</f>
        <v>#VALUE!</v>
      </c>
      <c r="D93" s="50" t="e">
        <f t="shared" si="177"/>
        <v>#VALUE!</v>
      </c>
      <c r="E93" s="50" t="e">
        <f t="shared" si="177"/>
        <v>#VALUE!</v>
      </c>
      <c r="F93" s="50" t="e">
        <f t="shared" si="177"/>
        <v>#VALUE!</v>
      </c>
      <c r="G93" s="50" t="e">
        <f t="shared" si="177"/>
        <v>#VALUE!</v>
      </c>
      <c r="H93" s="50" t="e">
        <f t="shared" si="177"/>
        <v>#VALUE!</v>
      </c>
      <c r="I93" s="50" t="e">
        <f t="shared" si="177"/>
        <v>#VALUE!</v>
      </c>
      <c r="J93" s="50" t="e">
        <f t="shared" si="177"/>
        <v>#VALUE!</v>
      </c>
      <c r="K93" s="50" t="e">
        <f t="shared" si="177"/>
        <v>#VALUE!</v>
      </c>
      <c r="L93" s="50" t="e">
        <f t="shared" si="177"/>
        <v>#VALUE!</v>
      </c>
      <c r="M93" s="50" t="e">
        <f t="shared" si="177"/>
        <v>#VALUE!</v>
      </c>
      <c r="N93" s="50" t="e">
        <f t="shared" si="177"/>
        <v>#VALUE!</v>
      </c>
      <c r="O93" s="50" t="e">
        <f t="shared" si="177"/>
        <v>#VALUE!</v>
      </c>
      <c r="P93" s="50" t="e">
        <f t="shared" si="177"/>
        <v>#VALUE!</v>
      </c>
      <c r="Q93" s="50" t="e">
        <f t="shared" si="177"/>
        <v>#VALUE!</v>
      </c>
      <c r="R93" s="50" t="e">
        <f t="shared" si="177"/>
        <v>#VALUE!</v>
      </c>
      <c r="S93" s="50" t="e">
        <f t="shared" si="177"/>
        <v>#VALUE!</v>
      </c>
      <c r="T93" s="50" t="e">
        <f t="shared" si="177"/>
        <v>#VALUE!</v>
      </c>
      <c r="U93" s="50" t="e">
        <f t="shared" si="177"/>
        <v>#VALUE!</v>
      </c>
      <c r="V93" s="50" t="e">
        <f t="shared" si="177"/>
        <v>#VALUE!</v>
      </c>
      <c r="W93" s="50" t="e">
        <f t="shared" si="177"/>
        <v>#VALUE!</v>
      </c>
      <c r="X93" s="50" t="e">
        <f t="shared" si="177"/>
        <v>#VALUE!</v>
      </c>
      <c r="Y93" s="50" t="e">
        <f t="shared" si="177"/>
        <v>#VALUE!</v>
      </c>
      <c r="Z93" s="50" t="e">
        <f t="shared" si="177"/>
        <v>#VALUE!</v>
      </c>
      <c r="AA93" s="50" t="e">
        <f t="shared" si="177"/>
        <v>#VALUE!</v>
      </c>
      <c r="AB93" s="50" t="e">
        <f t="shared" si="177"/>
        <v>#VALUE!</v>
      </c>
      <c r="AC93" s="50" t="e">
        <f t="shared" si="177"/>
        <v>#VALUE!</v>
      </c>
      <c r="AD93" s="229" t="e">
        <f t="shared" ref="AD93:AJ93" si="178">AD91+AD92</f>
        <v>#VALUE!</v>
      </c>
      <c r="AE93" s="226" t="e">
        <f t="shared" si="178"/>
        <v>#VALUE!</v>
      </c>
      <c r="AF93" s="227" t="e">
        <f t="shared" si="178"/>
        <v>#VALUE!</v>
      </c>
      <c r="AG93" s="227" t="e">
        <f t="shared" si="178"/>
        <v>#VALUE!</v>
      </c>
      <c r="AH93" s="227" t="e">
        <f t="shared" si="178"/>
        <v>#VALUE!</v>
      </c>
      <c r="AI93" s="227" t="e">
        <f t="shared" si="178"/>
        <v>#VALUE!</v>
      </c>
      <c r="AJ93" s="227" t="e">
        <f t="shared" si="178"/>
        <v>#VALUE!</v>
      </c>
      <c r="AK93" s="227" t="e">
        <f t="shared" ref="AK93:AY93" si="179">AK91+AK92</f>
        <v>#VALUE!</v>
      </c>
      <c r="AL93" s="227" t="e">
        <f t="shared" si="179"/>
        <v>#VALUE!</v>
      </c>
      <c r="AM93" s="227" t="e">
        <f t="shared" si="179"/>
        <v>#VALUE!</v>
      </c>
      <c r="AN93" s="227" t="e">
        <f t="shared" si="179"/>
        <v>#VALUE!</v>
      </c>
      <c r="AO93" s="227" t="e">
        <f t="shared" si="179"/>
        <v>#VALUE!</v>
      </c>
      <c r="AP93" s="227" t="e">
        <f t="shared" si="179"/>
        <v>#VALUE!</v>
      </c>
      <c r="AQ93" s="227" t="e">
        <f t="shared" si="179"/>
        <v>#VALUE!</v>
      </c>
      <c r="AR93" s="227" t="e">
        <f t="shared" si="179"/>
        <v>#VALUE!</v>
      </c>
      <c r="AS93" s="227" t="e">
        <f t="shared" si="179"/>
        <v>#VALUE!</v>
      </c>
      <c r="AT93" s="227" t="e">
        <f t="shared" si="179"/>
        <v>#VALUE!</v>
      </c>
      <c r="AU93" s="227" t="e">
        <f t="shared" si="179"/>
        <v>#VALUE!</v>
      </c>
      <c r="AV93" s="227" t="e">
        <f t="shared" si="179"/>
        <v>#VALUE!</v>
      </c>
      <c r="AW93" s="227" t="e">
        <f t="shared" si="179"/>
        <v>#VALUE!</v>
      </c>
      <c r="AX93" s="227" t="e">
        <f t="shared" si="179"/>
        <v>#VALUE!</v>
      </c>
      <c r="AY93" s="228" t="e">
        <f t="shared" si="179"/>
        <v>#VALUE!</v>
      </c>
    </row>
    <row r="94" spans="1:51" ht="16.2" thickTop="1">
      <c r="A94" s="53" t="s">
        <v>173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</row>
    <row r="95" spans="1:51">
      <c r="A95" s="21" t="str">
        <f>A91</f>
        <v>Liability</v>
      </c>
      <c r="B95" s="18"/>
      <c r="C95" s="361" t="e">
        <f t="shared" ref="C95:AC95" si="180">C91</f>
        <v>#VALUE!</v>
      </c>
      <c r="D95" s="361" t="e">
        <f t="shared" si="180"/>
        <v>#VALUE!</v>
      </c>
      <c r="E95" s="361" t="e">
        <f t="shared" si="180"/>
        <v>#VALUE!</v>
      </c>
      <c r="F95" s="361" t="e">
        <f t="shared" si="180"/>
        <v>#VALUE!</v>
      </c>
      <c r="G95" s="361" t="e">
        <f t="shared" si="180"/>
        <v>#VALUE!</v>
      </c>
      <c r="H95" s="361" t="e">
        <f t="shared" si="180"/>
        <v>#VALUE!</v>
      </c>
      <c r="I95" s="361" t="e">
        <f t="shared" si="180"/>
        <v>#VALUE!</v>
      </c>
      <c r="J95" s="361" t="e">
        <f t="shared" si="180"/>
        <v>#VALUE!</v>
      </c>
      <c r="K95" s="361" t="e">
        <f t="shared" si="180"/>
        <v>#VALUE!</v>
      </c>
      <c r="L95" s="361" t="e">
        <f t="shared" si="180"/>
        <v>#VALUE!</v>
      </c>
      <c r="M95" s="361" t="e">
        <f t="shared" si="180"/>
        <v>#VALUE!</v>
      </c>
      <c r="N95" s="361" t="e">
        <f t="shared" si="180"/>
        <v>#VALUE!</v>
      </c>
      <c r="O95" s="361" t="e">
        <f t="shared" si="180"/>
        <v>#VALUE!</v>
      </c>
      <c r="P95" s="361" t="e">
        <f t="shared" si="180"/>
        <v>#VALUE!</v>
      </c>
      <c r="Q95" s="361" t="e">
        <f t="shared" si="180"/>
        <v>#VALUE!</v>
      </c>
      <c r="R95" s="361" t="e">
        <f t="shared" si="180"/>
        <v>#VALUE!</v>
      </c>
      <c r="S95" s="361" t="e">
        <f t="shared" si="180"/>
        <v>#VALUE!</v>
      </c>
      <c r="T95" s="361" t="e">
        <f t="shared" si="180"/>
        <v>#VALUE!</v>
      </c>
      <c r="U95" s="361" t="e">
        <f t="shared" si="180"/>
        <v>#VALUE!</v>
      </c>
      <c r="V95" s="361" t="e">
        <f t="shared" si="180"/>
        <v>#VALUE!</v>
      </c>
      <c r="W95" s="361" t="e">
        <f t="shared" si="180"/>
        <v>#VALUE!</v>
      </c>
      <c r="X95" s="361" t="e">
        <f t="shared" si="180"/>
        <v>#VALUE!</v>
      </c>
      <c r="Y95" s="361" t="e">
        <f t="shared" si="180"/>
        <v>#VALUE!</v>
      </c>
      <c r="Z95" s="361" t="e">
        <f t="shared" si="180"/>
        <v>#VALUE!</v>
      </c>
      <c r="AA95" s="361" t="e">
        <f t="shared" si="180"/>
        <v>#VALUE!</v>
      </c>
      <c r="AB95" s="361" t="e">
        <f t="shared" si="180"/>
        <v>#VALUE!</v>
      </c>
      <c r="AC95" s="362" t="e">
        <f t="shared" si="180"/>
        <v>#VALUE!</v>
      </c>
      <c r="AD95" s="362" t="e">
        <f t="shared" ref="AD95:AJ95" si="181">AD91</f>
        <v>#VALUE!</v>
      </c>
      <c r="AE95" s="362" t="e">
        <f t="shared" si="181"/>
        <v>#VALUE!</v>
      </c>
      <c r="AF95" s="362" t="e">
        <f t="shared" si="181"/>
        <v>#VALUE!</v>
      </c>
      <c r="AG95" s="362" t="e">
        <f t="shared" si="181"/>
        <v>#VALUE!</v>
      </c>
      <c r="AH95" s="362" t="e">
        <f t="shared" si="181"/>
        <v>#VALUE!</v>
      </c>
      <c r="AI95" s="362" t="e">
        <f t="shared" si="181"/>
        <v>#VALUE!</v>
      </c>
      <c r="AJ95" s="362" t="e">
        <f t="shared" si="181"/>
        <v>#VALUE!</v>
      </c>
      <c r="AK95" s="362" t="e">
        <f t="shared" ref="AK95:AY95" si="182">AK91</f>
        <v>#VALUE!</v>
      </c>
      <c r="AL95" s="362" t="e">
        <f t="shared" si="182"/>
        <v>#VALUE!</v>
      </c>
      <c r="AM95" s="362" t="e">
        <f t="shared" si="182"/>
        <v>#VALUE!</v>
      </c>
      <c r="AN95" s="362" t="e">
        <f t="shared" si="182"/>
        <v>#VALUE!</v>
      </c>
      <c r="AO95" s="362" t="e">
        <f t="shared" si="182"/>
        <v>#VALUE!</v>
      </c>
      <c r="AP95" s="362" t="e">
        <f t="shared" si="182"/>
        <v>#VALUE!</v>
      </c>
      <c r="AQ95" s="362" t="e">
        <f t="shared" si="182"/>
        <v>#VALUE!</v>
      </c>
      <c r="AR95" s="362" t="e">
        <f t="shared" si="182"/>
        <v>#VALUE!</v>
      </c>
      <c r="AS95" s="362" t="e">
        <f t="shared" si="182"/>
        <v>#VALUE!</v>
      </c>
      <c r="AT95" s="362" t="e">
        <f t="shared" si="182"/>
        <v>#VALUE!</v>
      </c>
      <c r="AU95" s="362" t="e">
        <f t="shared" si="182"/>
        <v>#VALUE!</v>
      </c>
      <c r="AV95" s="362" t="e">
        <f t="shared" si="182"/>
        <v>#VALUE!</v>
      </c>
      <c r="AW95" s="362" t="e">
        <f t="shared" si="182"/>
        <v>#VALUE!</v>
      </c>
      <c r="AX95" s="362" t="e">
        <f t="shared" si="182"/>
        <v>#VALUE!</v>
      </c>
      <c r="AY95" s="362" t="e">
        <f t="shared" si="182"/>
        <v>#VALUE!</v>
      </c>
    </row>
    <row r="96" spans="1:51" ht="16.2" thickBot="1">
      <c r="A96" s="21" t="str">
        <f>A92</f>
        <v>Physical Damage</v>
      </c>
      <c r="B96" s="18"/>
      <c r="C96" s="361" t="e">
        <f t="shared" ref="C96:AC96" si="183">C92</f>
        <v>#VALUE!</v>
      </c>
      <c r="D96" s="361" t="e">
        <f t="shared" si="183"/>
        <v>#VALUE!</v>
      </c>
      <c r="E96" s="361" t="e">
        <f t="shared" si="183"/>
        <v>#VALUE!</v>
      </c>
      <c r="F96" s="361" t="e">
        <f t="shared" si="183"/>
        <v>#VALUE!</v>
      </c>
      <c r="G96" s="361" t="e">
        <f t="shared" si="183"/>
        <v>#VALUE!</v>
      </c>
      <c r="H96" s="361" t="e">
        <f t="shared" si="183"/>
        <v>#VALUE!</v>
      </c>
      <c r="I96" s="361" t="e">
        <f t="shared" si="183"/>
        <v>#VALUE!</v>
      </c>
      <c r="J96" s="361" t="e">
        <f t="shared" si="183"/>
        <v>#VALUE!</v>
      </c>
      <c r="K96" s="361" t="e">
        <f t="shared" si="183"/>
        <v>#VALUE!</v>
      </c>
      <c r="L96" s="361" t="e">
        <f t="shared" si="183"/>
        <v>#VALUE!</v>
      </c>
      <c r="M96" s="361" t="e">
        <f t="shared" si="183"/>
        <v>#VALUE!</v>
      </c>
      <c r="N96" s="361" t="e">
        <f t="shared" si="183"/>
        <v>#VALUE!</v>
      </c>
      <c r="O96" s="361" t="e">
        <f t="shared" si="183"/>
        <v>#VALUE!</v>
      </c>
      <c r="P96" s="361" t="e">
        <f t="shared" si="183"/>
        <v>#VALUE!</v>
      </c>
      <c r="Q96" s="361" t="e">
        <f t="shared" si="183"/>
        <v>#VALUE!</v>
      </c>
      <c r="R96" s="361" t="e">
        <f t="shared" si="183"/>
        <v>#VALUE!</v>
      </c>
      <c r="S96" s="361" t="e">
        <f t="shared" si="183"/>
        <v>#VALUE!</v>
      </c>
      <c r="T96" s="361" t="e">
        <f t="shared" si="183"/>
        <v>#VALUE!</v>
      </c>
      <c r="U96" s="361" t="e">
        <f t="shared" si="183"/>
        <v>#VALUE!</v>
      </c>
      <c r="V96" s="361" t="e">
        <f t="shared" si="183"/>
        <v>#VALUE!</v>
      </c>
      <c r="W96" s="361" t="e">
        <f t="shared" si="183"/>
        <v>#VALUE!</v>
      </c>
      <c r="X96" s="361" t="e">
        <f t="shared" si="183"/>
        <v>#VALUE!</v>
      </c>
      <c r="Y96" s="361" t="e">
        <f t="shared" si="183"/>
        <v>#VALUE!</v>
      </c>
      <c r="Z96" s="361" t="e">
        <f t="shared" si="183"/>
        <v>#VALUE!</v>
      </c>
      <c r="AA96" s="361" t="e">
        <f t="shared" si="183"/>
        <v>#VALUE!</v>
      </c>
      <c r="AB96" s="361" t="e">
        <f t="shared" si="183"/>
        <v>#VALUE!</v>
      </c>
      <c r="AC96" s="362" t="e">
        <f t="shared" si="183"/>
        <v>#VALUE!</v>
      </c>
      <c r="AD96" s="363" t="e">
        <f t="shared" ref="AD96:AJ96" si="184">AD92</f>
        <v>#VALUE!</v>
      </c>
      <c r="AE96" s="363" t="e">
        <f t="shared" si="184"/>
        <v>#VALUE!</v>
      </c>
      <c r="AF96" s="363" t="e">
        <f t="shared" si="184"/>
        <v>#VALUE!</v>
      </c>
      <c r="AG96" s="363" t="e">
        <f t="shared" si="184"/>
        <v>#VALUE!</v>
      </c>
      <c r="AH96" s="363" t="e">
        <f t="shared" si="184"/>
        <v>#VALUE!</v>
      </c>
      <c r="AI96" s="363" t="e">
        <f t="shared" si="184"/>
        <v>#VALUE!</v>
      </c>
      <c r="AJ96" s="363" t="e">
        <f t="shared" si="184"/>
        <v>#VALUE!</v>
      </c>
      <c r="AK96" s="363" t="e">
        <f t="shared" ref="AK96:AY96" si="185">AK92</f>
        <v>#VALUE!</v>
      </c>
      <c r="AL96" s="363" t="e">
        <f t="shared" si="185"/>
        <v>#VALUE!</v>
      </c>
      <c r="AM96" s="363" t="e">
        <f t="shared" si="185"/>
        <v>#VALUE!</v>
      </c>
      <c r="AN96" s="363" t="e">
        <f t="shared" si="185"/>
        <v>#VALUE!</v>
      </c>
      <c r="AO96" s="363" t="e">
        <f t="shared" si="185"/>
        <v>#VALUE!</v>
      </c>
      <c r="AP96" s="363" t="e">
        <f t="shared" si="185"/>
        <v>#VALUE!</v>
      </c>
      <c r="AQ96" s="363" t="e">
        <f t="shared" si="185"/>
        <v>#VALUE!</v>
      </c>
      <c r="AR96" s="363" t="e">
        <f t="shared" si="185"/>
        <v>#VALUE!</v>
      </c>
      <c r="AS96" s="363" t="e">
        <f t="shared" si="185"/>
        <v>#VALUE!</v>
      </c>
      <c r="AT96" s="363" t="e">
        <f t="shared" si="185"/>
        <v>#VALUE!</v>
      </c>
      <c r="AU96" s="363" t="e">
        <f t="shared" si="185"/>
        <v>#VALUE!</v>
      </c>
      <c r="AV96" s="363" t="e">
        <f t="shared" si="185"/>
        <v>#VALUE!</v>
      </c>
      <c r="AW96" s="363" t="e">
        <f t="shared" si="185"/>
        <v>#VALUE!</v>
      </c>
      <c r="AX96" s="363" t="e">
        <f t="shared" si="185"/>
        <v>#VALUE!</v>
      </c>
      <c r="AY96" s="363" t="e">
        <f t="shared" si="185"/>
        <v>#VALUE!</v>
      </c>
    </row>
    <row r="97" spans="1:51" ht="16.8" thickTop="1" thickBot="1">
      <c r="A97" s="364" t="s">
        <v>194</v>
      </c>
      <c r="B97" s="365"/>
      <c r="C97" s="366" t="e">
        <f>IF($I$7="X","N/A",C95+C96)</f>
        <v>#VALUE!</v>
      </c>
      <c r="D97" s="366" t="e">
        <f t="shared" ref="D97:AC97" si="186">IF($I$7="X","N/A",D95+D96)</f>
        <v>#VALUE!</v>
      </c>
      <c r="E97" s="366" t="e">
        <f t="shared" si="186"/>
        <v>#VALUE!</v>
      </c>
      <c r="F97" s="366" t="e">
        <f t="shared" si="186"/>
        <v>#VALUE!</v>
      </c>
      <c r="G97" s="366" t="e">
        <f t="shared" si="186"/>
        <v>#VALUE!</v>
      </c>
      <c r="H97" s="366" t="e">
        <f t="shared" si="186"/>
        <v>#VALUE!</v>
      </c>
      <c r="I97" s="366" t="e">
        <f t="shared" si="186"/>
        <v>#VALUE!</v>
      </c>
      <c r="J97" s="366" t="e">
        <f t="shared" si="186"/>
        <v>#VALUE!</v>
      </c>
      <c r="K97" s="366" t="e">
        <f t="shared" si="186"/>
        <v>#VALUE!</v>
      </c>
      <c r="L97" s="366" t="e">
        <f t="shared" si="186"/>
        <v>#VALUE!</v>
      </c>
      <c r="M97" s="366" t="e">
        <f t="shared" si="186"/>
        <v>#VALUE!</v>
      </c>
      <c r="N97" s="366" t="e">
        <f t="shared" si="186"/>
        <v>#VALUE!</v>
      </c>
      <c r="O97" s="366" t="e">
        <f t="shared" si="186"/>
        <v>#VALUE!</v>
      </c>
      <c r="P97" s="366" t="e">
        <f t="shared" si="186"/>
        <v>#VALUE!</v>
      </c>
      <c r="Q97" s="366" t="e">
        <f t="shared" si="186"/>
        <v>#VALUE!</v>
      </c>
      <c r="R97" s="366" t="e">
        <f t="shared" si="186"/>
        <v>#VALUE!</v>
      </c>
      <c r="S97" s="366" t="e">
        <f t="shared" si="186"/>
        <v>#VALUE!</v>
      </c>
      <c r="T97" s="366" t="e">
        <f t="shared" si="186"/>
        <v>#VALUE!</v>
      </c>
      <c r="U97" s="366" t="e">
        <f t="shared" si="186"/>
        <v>#VALUE!</v>
      </c>
      <c r="V97" s="366" t="e">
        <f t="shared" si="186"/>
        <v>#VALUE!</v>
      </c>
      <c r="W97" s="366" t="e">
        <f t="shared" si="186"/>
        <v>#VALUE!</v>
      </c>
      <c r="X97" s="366" t="e">
        <f t="shared" si="186"/>
        <v>#VALUE!</v>
      </c>
      <c r="Y97" s="366" t="e">
        <f t="shared" si="186"/>
        <v>#VALUE!</v>
      </c>
      <c r="Z97" s="366" t="e">
        <f t="shared" si="186"/>
        <v>#VALUE!</v>
      </c>
      <c r="AA97" s="366" t="e">
        <f t="shared" si="186"/>
        <v>#VALUE!</v>
      </c>
      <c r="AB97" s="366" t="e">
        <f t="shared" si="186"/>
        <v>#VALUE!</v>
      </c>
      <c r="AC97" s="366" t="e">
        <f t="shared" si="186"/>
        <v>#VALUE!</v>
      </c>
      <c r="AD97" s="367" t="e">
        <f t="shared" ref="AD97:AJ97" si="187">IF($I$7="X","N/A",AD95+AD96)</f>
        <v>#VALUE!</v>
      </c>
      <c r="AE97" s="367" t="e">
        <f t="shared" si="187"/>
        <v>#VALUE!</v>
      </c>
      <c r="AF97" s="367" t="e">
        <f t="shared" si="187"/>
        <v>#VALUE!</v>
      </c>
      <c r="AG97" s="367" t="e">
        <f t="shared" si="187"/>
        <v>#VALUE!</v>
      </c>
      <c r="AH97" s="367" t="e">
        <f t="shared" si="187"/>
        <v>#VALUE!</v>
      </c>
      <c r="AI97" s="367" t="e">
        <f t="shared" si="187"/>
        <v>#VALUE!</v>
      </c>
      <c r="AJ97" s="367" t="e">
        <f t="shared" si="187"/>
        <v>#VALUE!</v>
      </c>
      <c r="AK97" s="368" t="e">
        <f t="shared" ref="AK97:AY97" si="188">IF($I$7="X","N/A",AK95+AK96)</f>
        <v>#VALUE!</v>
      </c>
      <c r="AL97" s="367" t="e">
        <f t="shared" si="188"/>
        <v>#VALUE!</v>
      </c>
      <c r="AM97" s="367" t="e">
        <f t="shared" si="188"/>
        <v>#VALUE!</v>
      </c>
      <c r="AN97" s="367" t="e">
        <f t="shared" si="188"/>
        <v>#VALUE!</v>
      </c>
      <c r="AO97" s="367" t="e">
        <f t="shared" si="188"/>
        <v>#VALUE!</v>
      </c>
      <c r="AP97" s="367" t="e">
        <f t="shared" si="188"/>
        <v>#VALUE!</v>
      </c>
      <c r="AQ97" s="367" t="e">
        <f t="shared" si="188"/>
        <v>#VALUE!</v>
      </c>
      <c r="AR97" s="367" t="e">
        <f t="shared" si="188"/>
        <v>#VALUE!</v>
      </c>
      <c r="AS97" s="367" t="e">
        <f t="shared" si="188"/>
        <v>#VALUE!</v>
      </c>
      <c r="AT97" s="367" t="e">
        <f t="shared" si="188"/>
        <v>#VALUE!</v>
      </c>
      <c r="AU97" s="367" t="e">
        <f t="shared" si="188"/>
        <v>#VALUE!</v>
      </c>
      <c r="AV97" s="367" t="e">
        <f t="shared" si="188"/>
        <v>#VALUE!</v>
      </c>
      <c r="AW97" s="367" t="e">
        <f t="shared" si="188"/>
        <v>#VALUE!</v>
      </c>
      <c r="AX97" s="367" t="e">
        <f t="shared" si="188"/>
        <v>#VALUE!</v>
      </c>
      <c r="AY97" s="369" t="e">
        <f t="shared" si="188"/>
        <v>#VALUE!</v>
      </c>
    </row>
    <row r="98" spans="1:51" ht="16.2" thickTop="1">
      <c r="A98" s="122" t="s">
        <v>195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J98" s="170"/>
      <c r="AK98" s="170"/>
      <c r="AL98" s="170"/>
    </row>
    <row r="99" spans="1:51">
      <c r="B99" s="14"/>
      <c r="C99" s="14"/>
      <c r="AK99" s="170"/>
      <c r="AL99" s="170"/>
    </row>
    <row r="100" spans="1:51">
      <c r="B100" s="15"/>
      <c r="C100" s="15"/>
      <c r="AK100" s="170"/>
      <c r="AL100" s="170"/>
    </row>
    <row r="101" spans="1:51">
      <c r="AK101" s="170"/>
      <c r="AL101" s="170"/>
    </row>
    <row r="102" spans="1:51">
      <c r="AK102" s="170"/>
      <c r="AL102" s="170"/>
    </row>
    <row r="103" spans="1:51">
      <c r="AK103" s="170"/>
      <c r="AL103" s="170"/>
    </row>
    <row r="104" spans="1:51">
      <c r="AK104" s="170"/>
      <c r="AL104" s="170"/>
    </row>
    <row r="105" spans="1:51">
      <c r="AK105" s="170"/>
      <c r="AL105" s="170"/>
    </row>
    <row r="106" spans="1:51">
      <c r="AK106" s="170"/>
      <c r="AL106" s="170"/>
    </row>
    <row r="107" spans="1:51">
      <c r="AK107" s="170"/>
      <c r="AL107" s="170"/>
    </row>
    <row r="108" spans="1:51">
      <c r="AK108" s="170"/>
      <c r="AL108" s="170"/>
    </row>
    <row r="109" spans="1:51">
      <c r="AK109" s="170"/>
      <c r="AL109" s="170"/>
    </row>
    <row r="110" spans="1:51">
      <c r="AK110" s="170"/>
      <c r="AL110" s="170"/>
    </row>
    <row r="111" spans="1:51">
      <c r="AK111" s="170"/>
      <c r="AL111" s="170"/>
    </row>
    <row r="112" spans="1:51">
      <c r="AK112" s="170"/>
      <c r="AL112" s="170"/>
    </row>
    <row r="113" spans="37:38">
      <c r="AK113" s="170"/>
      <c r="AL113" s="170"/>
    </row>
    <row r="114" spans="37:38">
      <c r="AK114" s="170"/>
      <c r="AL114" s="170"/>
    </row>
    <row r="115" spans="37:38">
      <c r="AK115" s="170"/>
      <c r="AL115" s="170"/>
    </row>
    <row r="116" spans="37:38">
      <c r="AK116" s="170"/>
      <c r="AL116" s="170"/>
    </row>
    <row r="117" spans="37:38">
      <c r="AK117" s="170"/>
      <c r="AL117" s="170"/>
    </row>
    <row r="118" spans="37:38">
      <c r="AK118" s="170"/>
      <c r="AL118" s="170"/>
    </row>
  </sheetData>
  <sheetProtection selectLockedCells="1"/>
  <phoneticPr fontId="0" type="noConversion"/>
  <conditionalFormatting sqref="E12:E13">
    <cfRule type="cellIs" priority="1" stopIfTrue="1" operator="equal">
      <formula>"enter here"</formula>
    </cfRule>
    <cfRule type="cellIs" dxfId="8" priority="2" stopIfTrue="1" operator="notEqual">
      <formula>750</formula>
    </cfRule>
  </conditionalFormatting>
  <dataValidations disablePrompts="1" count="1">
    <dataValidation type="list" allowBlank="1" showInputMessage="1" showErrorMessage="1" sqref="I7">
      <formula1>" ,X"</formula1>
    </dataValidation>
  </dataValidations>
  <printOptions horizontalCentered="1"/>
  <pageMargins left="0" right="0" top="0" bottom="0" header="0.5" footer="0.5"/>
  <pageSetup scale="4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4">
    <pageSetUpPr fitToPage="1"/>
  </sheetPr>
  <dimension ref="A1:BB100"/>
  <sheetViews>
    <sheetView zoomScale="75" workbookViewId="0">
      <selection activeCell="A18" sqref="A18"/>
    </sheetView>
  </sheetViews>
  <sheetFormatPr defaultColWidth="12.81640625" defaultRowHeight="15.6"/>
  <cols>
    <col min="1" max="1" width="12.81640625" style="2"/>
    <col min="2" max="3" width="12.6328125" style="2" customWidth="1"/>
    <col min="4" max="29" width="14.81640625" style="2" customWidth="1"/>
    <col min="30" max="16384" width="12.81640625" style="2"/>
  </cols>
  <sheetData>
    <row r="1" spans="1:54" s="107" customFormat="1">
      <c r="A1" s="45" t="str">
        <f>"Appendix #4 - New Rating Example 1B - " &amp; EvalDate</f>
        <v>Appendix #4 - New Rating Example 1B - 2016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spans="1:54">
      <c r="A2" s="16" t="str">
        <f>"#" &amp; TEXT(GroupNum,"0000") &amp; " " &amp; GroupName</f>
        <v>#enter here enter Group Name here</v>
      </c>
      <c r="G2" s="16" t="str">
        <f>"#" &amp; CompNum &amp; " " &amp; CompName</f>
        <v>#enter here enter Company Name here</v>
      </c>
    </row>
    <row r="3" spans="1:54">
      <c r="A3" s="16"/>
    </row>
    <row r="4" spans="1:54">
      <c r="A4" s="17" t="s">
        <v>155</v>
      </c>
      <c r="B4" s="2" t="str">
        <f>'Example 1A'!B4</f>
        <v>23 year old single male</v>
      </c>
    </row>
    <row r="5" spans="1:54">
      <c r="A5" s="17" t="s">
        <v>157</v>
      </c>
      <c r="B5" s="2" t="str">
        <f>'Example 1A'!B5</f>
        <v>2009 Buick LaCrosse CX, 4 door sedan, with a Category II Anti-Theft Device discount, ISO Symbol 10, First 10 digits of VIN are 2G4WC582&amp;9</v>
      </c>
    </row>
    <row r="6" spans="1:54" ht="16.2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01"/>
      <c r="AC6" s="201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</row>
    <row r="7" spans="1:54" ht="16.2" thickTop="1">
      <c r="A7" s="3" t="str">
        <f>'Example 5'!A7</f>
        <v>Class Code</v>
      </c>
      <c r="B7" s="141" t="str">
        <f>'Example 1A'!B7</f>
        <v>enter here</v>
      </c>
      <c r="D7" s="4" t="str">
        <f>'Example 5'!D7</f>
        <v>Class Factor</v>
      </c>
      <c r="E7" s="143" t="str">
        <f>'Example 1A'!E7</f>
        <v>enter here</v>
      </c>
      <c r="F7" s="105"/>
      <c r="G7" s="4" t="s">
        <v>159</v>
      </c>
      <c r="H7" s="4"/>
      <c r="I7" s="347"/>
      <c r="J7" s="4" t="s">
        <v>196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8"/>
      <c r="AC7" s="370"/>
      <c r="AD7" s="170"/>
      <c r="AY7" s="218"/>
    </row>
    <row r="8" spans="1:54">
      <c r="A8" s="3" t="str">
        <f>'Example 5'!A8</f>
        <v>Tier Number</v>
      </c>
      <c r="B8" s="142" t="str">
        <f>'Example 1A'!B8</f>
        <v>enter here</v>
      </c>
      <c r="D8" s="4" t="str">
        <f>'Example 5'!D8</f>
        <v>Tier Factor</v>
      </c>
      <c r="E8" s="144" t="str">
        <f>'Example 1A'!E8</f>
        <v>enter here</v>
      </c>
      <c r="F8" s="106"/>
      <c r="G8" s="352" t="s">
        <v>161</v>
      </c>
      <c r="H8" s="352"/>
      <c r="I8" s="352"/>
      <c r="J8" s="353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10"/>
      <c r="AC8" s="353"/>
      <c r="AD8" s="311"/>
      <c r="AE8" s="312"/>
      <c r="AF8" s="312"/>
      <c r="AG8" s="312"/>
      <c r="AH8" s="312"/>
      <c r="AI8" s="312"/>
      <c r="AJ8" s="312"/>
      <c r="AK8" s="312"/>
      <c r="AL8" s="312"/>
      <c r="AM8" s="312"/>
      <c r="AN8" s="312"/>
      <c r="AO8" s="312"/>
      <c r="AP8" s="312"/>
      <c r="AQ8" s="312"/>
      <c r="AR8" s="312"/>
      <c r="AS8" s="312"/>
      <c r="AT8" s="312"/>
      <c r="AU8" s="312"/>
      <c r="AV8" s="312"/>
      <c r="AW8" s="312"/>
      <c r="AX8" s="312"/>
      <c r="AY8" s="313"/>
    </row>
    <row r="9" spans="1:54">
      <c r="A9" s="3" t="str">
        <f>'Example 5'!A9</f>
        <v>Model Year</v>
      </c>
      <c r="B9" s="142" t="str">
        <f>'Example 1A'!B9</f>
        <v>enter here</v>
      </c>
      <c r="D9" s="4" t="str">
        <f>'Example 5'!D9</f>
        <v>Model Yr Factor</v>
      </c>
      <c r="E9" s="144" t="str">
        <f>'Example 1A'!E9</f>
        <v>enter here</v>
      </c>
      <c r="F9" s="106"/>
      <c r="G9" s="352"/>
      <c r="H9" s="352"/>
      <c r="I9" s="352"/>
      <c r="J9" s="353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10"/>
      <c r="AC9" s="353"/>
      <c r="AD9" s="311"/>
      <c r="AE9" s="312"/>
      <c r="AF9" s="312"/>
      <c r="AG9" s="312"/>
      <c r="AH9" s="312"/>
      <c r="AI9" s="312"/>
      <c r="AJ9" s="312"/>
      <c r="AK9" s="312"/>
      <c r="AL9" s="312"/>
      <c r="AM9" s="312"/>
      <c r="AN9" s="312"/>
      <c r="AO9" s="312"/>
      <c r="AP9" s="312"/>
      <c r="AQ9" s="312"/>
      <c r="AR9" s="312"/>
      <c r="AS9" s="312"/>
      <c r="AT9" s="312"/>
      <c r="AU9" s="312"/>
      <c r="AV9" s="312"/>
      <c r="AW9" s="312"/>
      <c r="AX9" s="312"/>
      <c r="AY9" s="313"/>
    </row>
    <row r="10" spans="1:54">
      <c r="A10" s="3" t="str">
        <f>'Example 5'!A10</f>
        <v>Symbol</v>
      </c>
      <c r="B10" s="142" t="str">
        <f>'Example 1A'!B10</f>
        <v>enter here</v>
      </c>
      <c r="D10" s="4" t="str">
        <f>'Example 5'!D10</f>
        <v>Symbol Factor</v>
      </c>
      <c r="E10" s="144" t="str">
        <f>'Example 1A'!E10</f>
        <v>enter here</v>
      </c>
      <c r="F10" s="106"/>
      <c r="G10" s="352"/>
      <c r="H10" s="352"/>
      <c r="I10" s="352"/>
      <c r="J10" s="353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10"/>
      <c r="AC10" s="353"/>
      <c r="AD10" s="311"/>
      <c r="AE10" s="312"/>
      <c r="AF10" s="312"/>
      <c r="AG10" s="312"/>
      <c r="AH10" s="312"/>
      <c r="AI10" s="312"/>
      <c r="AJ10" s="312"/>
      <c r="AK10" s="312"/>
      <c r="AL10" s="312"/>
      <c r="AM10" s="312"/>
      <c r="AN10" s="312"/>
      <c r="AO10" s="312"/>
      <c r="AP10" s="312"/>
      <c r="AQ10" s="312"/>
      <c r="AR10" s="312"/>
      <c r="AS10" s="312"/>
      <c r="AT10" s="312"/>
      <c r="AU10" s="312"/>
      <c r="AV10" s="312"/>
      <c r="AW10" s="312"/>
      <c r="AX10" s="312"/>
      <c r="AY10" s="313"/>
    </row>
    <row r="11" spans="1:54">
      <c r="A11" s="3" t="str">
        <f>'Example 5'!A11</f>
        <v>BI/CSL Limits</v>
      </c>
      <c r="B11" s="165" t="str">
        <f>'Example 1A'!B11</f>
        <v>enter here</v>
      </c>
      <c r="D11" s="4" t="str">
        <f>'Example 5'!D11</f>
        <v>PIP Limits</v>
      </c>
      <c r="E11" s="147" t="str">
        <f>'Example 1A'!E11</f>
        <v>enter here</v>
      </c>
      <c r="F11" s="106"/>
      <c r="G11" s="352"/>
      <c r="H11" s="352"/>
      <c r="I11" s="352"/>
      <c r="J11" s="357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10"/>
      <c r="AC11" s="305"/>
      <c r="AD11" s="311"/>
      <c r="AE11" s="312"/>
      <c r="AF11" s="312"/>
      <c r="AG11" s="312"/>
      <c r="AH11" s="312"/>
      <c r="AI11" s="312"/>
      <c r="AJ11" s="312"/>
      <c r="AK11" s="312"/>
      <c r="AL11" s="312"/>
      <c r="AM11" s="312"/>
      <c r="AN11" s="312"/>
      <c r="AO11" s="312"/>
      <c r="AP11" s="312"/>
      <c r="AQ11" s="312"/>
      <c r="AR11" s="312"/>
      <c r="AS11" s="312"/>
      <c r="AT11" s="312"/>
      <c r="AU11" s="312"/>
      <c r="AV11" s="312"/>
      <c r="AW11" s="312"/>
      <c r="AX11" s="312"/>
      <c r="AY11" s="313"/>
    </row>
    <row r="12" spans="1:54">
      <c r="A12" s="3" t="str">
        <f>'Example 5'!A12</f>
        <v>PD Limit</v>
      </c>
      <c r="B12" s="147" t="str">
        <f>'Example 1A'!B12</f>
        <v>enter here</v>
      </c>
      <c r="D12" s="116" t="str">
        <f>'Example 5'!D12</f>
        <v>Comp. Ded.</v>
      </c>
      <c r="E12" s="145" t="str">
        <f>'Example 1A'!E12</f>
        <v>enter here</v>
      </c>
      <c r="F12" s="106"/>
      <c r="G12" s="352"/>
      <c r="H12" s="352"/>
      <c r="I12" s="352"/>
      <c r="J12" s="357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10"/>
      <c r="AC12" s="305"/>
      <c r="AD12" s="311"/>
      <c r="AE12" s="312"/>
      <c r="AF12" s="312"/>
      <c r="AG12" s="312"/>
      <c r="AH12" s="312"/>
      <c r="AI12" s="312"/>
      <c r="AJ12" s="312"/>
      <c r="AK12" s="312"/>
      <c r="AL12" s="312"/>
      <c r="AM12" s="312"/>
      <c r="AN12" s="312"/>
      <c r="AO12" s="312"/>
      <c r="AP12" s="312"/>
      <c r="AQ12" s="312"/>
      <c r="AR12" s="312"/>
      <c r="AS12" s="312"/>
      <c r="AT12" s="312"/>
      <c r="AU12" s="312"/>
      <c r="AV12" s="312"/>
      <c r="AW12" s="312"/>
      <c r="AX12" s="312"/>
      <c r="AY12" s="313"/>
    </row>
    <row r="13" spans="1:54">
      <c r="A13" s="3" t="str">
        <f>'Example 5'!A13</f>
        <v>UM Limits</v>
      </c>
      <c r="B13" s="165" t="str">
        <f>'Example 1A'!B13</f>
        <v>enter here</v>
      </c>
      <c r="D13" s="116" t="str">
        <f>'Example 5'!D13</f>
        <v>Coll Ded.</v>
      </c>
      <c r="E13" s="145" t="str">
        <f>'Example 1A'!E13</f>
        <v>enter here</v>
      </c>
      <c r="F13" s="106"/>
      <c r="G13" s="352"/>
      <c r="H13" s="352"/>
      <c r="I13" s="352"/>
      <c r="J13" s="357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10"/>
      <c r="AC13" s="305"/>
      <c r="AD13" s="311"/>
      <c r="AE13" s="312"/>
      <c r="AF13" s="312"/>
      <c r="AG13" s="312"/>
      <c r="AH13" s="312"/>
      <c r="AI13" s="312"/>
      <c r="AJ13" s="312"/>
      <c r="AK13" s="312"/>
      <c r="AL13" s="312"/>
      <c r="AM13" s="312"/>
      <c r="AN13" s="312"/>
      <c r="AO13" s="312"/>
      <c r="AP13" s="312"/>
      <c r="AQ13" s="312"/>
      <c r="AR13" s="312"/>
      <c r="AS13" s="312"/>
      <c r="AT13" s="312"/>
      <c r="AU13" s="312"/>
      <c r="AV13" s="312"/>
      <c r="AW13" s="312"/>
      <c r="AX13" s="312"/>
      <c r="AY13" s="313"/>
    </row>
    <row r="14" spans="1:54" ht="16.2" thickBot="1">
      <c r="A14" s="3" t="s">
        <v>162</v>
      </c>
      <c r="B14" s="163" t="str">
        <f>IF(AND(MID($C$18,11,1)="L",MID($C$43,12,1)="L",MID($C$56,11,1)="L"),"Limited",IF(AND(MID($C$18,11,1)="U",MID($C$43,12,1)="U",MID($C$56,11,1)="U"),"Unlimited","Basic"))</f>
        <v>Unlimited</v>
      </c>
      <c r="D14" s="116" t="s">
        <v>163</v>
      </c>
      <c r="E14" s="145" t="str">
        <f>'Example 1A'!E14</f>
        <v>enter here</v>
      </c>
      <c r="F14" s="8"/>
      <c r="G14" s="352"/>
      <c r="H14" s="352"/>
      <c r="I14" s="352"/>
      <c r="J14" s="353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14"/>
      <c r="AC14" s="307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P14" s="315"/>
      <c r="AQ14" s="315"/>
      <c r="AR14" s="315"/>
      <c r="AS14" s="315"/>
      <c r="AT14" s="315"/>
      <c r="AU14" s="315"/>
      <c r="AV14" s="315"/>
      <c r="AW14" s="315"/>
      <c r="AX14" s="315"/>
      <c r="AY14" s="316"/>
    </row>
    <row r="15" spans="1:54" ht="16.2" thickTop="1">
      <c r="A15" s="5"/>
      <c r="B15" s="8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8"/>
      <c r="AC15" s="8"/>
      <c r="AD15" s="170"/>
    </row>
    <row r="16" spans="1:54">
      <c r="A16" s="3" t="str">
        <f>'Example 1A'!A16</f>
        <v>ZIP CODE:</v>
      </c>
      <c r="B16" s="8"/>
      <c r="C16" s="9" t="str">
        <f t="shared" ref="C16:AY16" si="0">VLOOKUP(C17,Terr,2,FALSE)</f>
        <v>07001</v>
      </c>
      <c r="D16" s="9" t="str">
        <f t="shared" si="0"/>
        <v>07002</v>
      </c>
      <c r="E16" s="9" t="str">
        <f t="shared" si="0"/>
        <v>07003</v>
      </c>
      <c r="F16" s="9" t="str">
        <f t="shared" si="0"/>
        <v>07960</v>
      </c>
      <c r="G16" s="9" t="str">
        <f t="shared" si="0"/>
        <v>07065</v>
      </c>
      <c r="H16" s="9" t="str">
        <f t="shared" si="0"/>
        <v>07042</v>
      </c>
      <c r="I16" s="9" t="str">
        <f t="shared" si="0"/>
        <v>07650</v>
      </c>
      <c r="J16" s="9" t="str">
        <f t="shared" si="0"/>
        <v>07012</v>
      </c>
      <c r="K16" s="9" t="str">
        <f t="shared" si="0"/>
        <v>08805</v>
      </c>
      <c r="L16" s="9" t="str">
        <f t="shared" si="0"/>
        <v>07310</v>
      </c>
      <c r="M16" s="9" t="str">
        <f t="shared" si="0"/>
        <v>07073</v>
      </c>
      <c r="N16" s="9" t="str">
        <f t="shared" si="0"/>
        <v>07052</v>
      </c>
      <c r="O16" s="9" t="str">
        <f t="shared" si="0"/>
        <v>08807</v>
      </c>
      <c r="P16" s="9" t="str">
        <f t="shared" si="0"/>
        <v>07063</v>
      </c>
      <c r="Q16" s="9" t="str">
        <f t="shared" si="0"/>
        <v>07666</v>
      </c>
      <c r="R16" s="9" t="str">
        <f t="shared" si="0"/>
        <v>08901</v>
      </c>
      <c r="S16" s="9" t="str">
        <f t="shared" si="0"/>
        <v>07645</v>
      </c>
      <c r="T16" s="9" t="str">
        <f t="shared" si="0"/>
        <v>07866</v>
      </c>
      <c r="U16" s="9" t="str">
        <f t="shared" si="0"/>
        <v>07663</v>
      </c>
      <c r="V16" s="9" t="str">
        <f t="shared" si="0"/>
        <v>07840</v>
      </c>
      <c r="W16" s="9" t="str">
        <f t="shared" si="0"/>
        <v>07652</v>
      </c>
      <c r="X16" s="9" t="str">
        <f t="shared" si="0"/>
        <v>07733</v>
      </c>
      <c r="Y16" s="9" t="str">
        <f t="shared" si="0"/>
        <v>07740</v>
      </c>
      <c r="Z16" s="9" t="str">
        <f t="shared" si="0"/>
        <v>08735</v>
      </c>
      <c r="AA16" s="9" t="str">
        <f t="shared" si="0"/>
        <v>08821</v>
      </c>
      <c r="AB16" s="9" t="str">
        <f t="shared" si="0"/>
        <v>08002</v>
      </c>
      <c r="AC16" s="9" t="str">
        <f t="shared" si="0"/>
        <v>08328</v>
      </c>
      <c r="AD16" s="9" t="str">
        <f t="shared" si="0"/>
        <v>08753</v>
      </c>
      <c r="AE16" s="9" t="str">
        <f t="shared" si="0"/>
        <v>08030</v>
      </c>
      <c r="AF16" s="9" t="str">
        <f t="shared" si="0"/>
        <v>08079</v>
      </c>
      <c r="AG16" s="9" t="str">
        <f t="shared" si="0"/>
        <v>08540</v>
      </c>
      <c r="AH16" s="9" t="str">
        <f t="shared" si="0"/>
        <v>08046</v>
      </c>
      <c r="AI16" s="9" t="str">
        <f t="shared" si="0"/>
        <v>08109</v>
      </c>
      <c r="AJ16" s="9" t="str">
        <f t="shared" si="0"/>
        <v>08360</v>
      </c>
      <c r="AK16" s="9" t="str">
        <f t="shared" si="0"/>
        <v>08204</v>
      </c>
      <c r="AL16" s="9" t="str">
        <f t="shared" si="0"/>
        <v>08611</v>
      </c>
      <c r="AM16" s="9" t="str">
        <f t="shared" si="0"/>
        <v>08610</v>
      </c>
      <c r="AN16" s="9" t="str">
        <f t="shared" si="0"/>
        <v>08701</v>
      </c>
      <c r="AO16" s="9" t="str">
        <f t="shared" si="0"/>
        <v>08361</v>
      </c>
      <c r="AP16" s="9" t="str">
        <f t="shared" si="0"/>
        <v>08861</v>
      </c>
      <c r="AQ16" s="9" t="str">
        <f t="shared" si="0"/>
        <v>08401</v>
      </c>
      <c r="AR16" s="9" t="str">
        <f t="shared" si="0"/>
        <v>08102</v>
      </c>
      <c r="AS16" s="9" t="str">
        <f t="shared" si="0"/>
        <v>07513</v>
      </c>
      <c r="AT16" s="9" t="str">
        <f t="shared" si="0"/>
        <v>07201</v>
      </c>
      <c r="AU16" s="9" t="str">
        <f t="shared" si="0"/>
        <v>07103</v>
      </c>
      <c r="AV16" s="9" t="str">
        <f t="shared" si="0"/>
        <v>07087</v>
      </c>
      <c r="AW16" s="9" t="str">
        <f t="shared" si="0"/>
        <v>07055</v>
      </c>
      <c r="AX16" s="9" t="str">
        <f t="shared" si="0"/>
        <v>07017</v>
      </c>
      <c r="AY16" s="9" t="str">
        <f t="shared" si="0"/>
        <v>07047</v>
      </c>
      <c r="AZ16" s="9"/>
      <c r="BA16" s="9"/>
      <c r="BB16" s="9"/>
    </row>
    <row r="17" spans="1:54">
      <c r="A17" s="3" t="str">
        <f>'Example 1A'!A17</f>
        <v>TERRITORY:</v>
      </c>
      <c r="B17" s="4"/>
      <c r="C17" s="72">
        <v>101</v>
      </c>
      <c r="D17" s="72">
        <f>C17+1</f>
        <v>102</v>
      </c>
      <c r="E17" s="72">
        <f t="shared" ref="E17:AC17" si="1">D17+1</f>
        <v>103</v>
      </c>
      <c r="F17" s="72">
        <f t="shared" si="1"/>
        <v>104</v>
      </c>
      <c r="G17" s="72">
        <f t="shared" si="1"/>
        <v>105</v>
      </c>
      <c r="H17" s="72">
        <f t="shared" si="1"/>
        <v>106</v>
      </c>
      <c r="I17" s="72">
        <f t="shared" si="1"/>
        <v>107</v>
      </c>
      <c r="J17" s="72">
        <f t="shared" si="1"/>
        <v>108</v>
      </c>
      <c r="K17" s="72">
        <f t="shared" si="1"/>
        <v>109</v>
      </c>
      <c r="L17" s="72">
        <f t="shared" si="1"/>
        <v>110</v>
      </c>
      <c r="M17" s="72">
        <f t="shared" si="1"/>
        <v>111</v>
      </c>
      <c r="N17" s="72">
        <f t="shared" si="1"/>
        <v>112</v>
      </c>
      <c r="O17" s="72">
        <f t="shared" si="1"/>
        <v>113</v>
      </c>
      <c r="P17" s="72">
        <f t="shared" si="1"/>
        <v>114</v>
      </c>
      <c r="Q17" s="72">
        <f t="shared" si="1"/>
        <v>115</v>
      </c>
      <c r="R17" s="72">
        <f t="shared" si="1"/>
        <v>116</v>
      </c>
      <c r="S17" s="72">
        <f t="shared" si="1"/>
        <v>117</v>
      </c>
      <c r="T17" s="72">
        <f t="shared" si="1"/>
        <v>118</v>
      </c>
      <c r="U17" s="72">
        <f t="shared" si="1"/>
        <v>119</v>
      </c>
      <c r="V17" s="72">
        <f t="shared" si="1"/>
        <v>120</v>
      </c>
      <c r="W17" s="72">
        <f t="shared" si="1"/>
        <v>121</v>
      </c>
      <c r="X17" s="72">
        <f t="shared" si="1"/>
        <v>122</v>
      </c>
      <c r="Y17" s="72">
        <f t="shared" si="1"/>
        <v>123</v>
      </c>
      <c r="Z17" s="72">
        <f t="shared" si="1"/>
        <v>124</v>
      </c>
      <c r="AA17" s="72">
        <f t="shared" si="1"/>
        <v>125</v>
      </c>
      <c r="AB17" s="72">
        <f t="shared" si="1"/>
        <v>126</v>
      </c>
      <c r="AC17" s="72">
        <f t="shared" si="1"/>
        <v>127</v>
      </c>
      <c r="AD17" s="169">
        <f t="shared" ref="AD17:AJ17" si="2">AC17+1</f>
        <v>128</v>
      </c>
      <c r="AE17" s="169">
        <f t="shared" si="2"/>
        <v>129</v>
      </c>
      <c r="AF17" s="169">
        <f t="shared" si="2"/>
        <v>130</v>
      </c>
      <c r="AG17" s="169">
        <f t="shared" si="2"/>
        <v>131</v>
      </c>
      <c r="AH17" s="169">
        <f t="shared" si="2"/>
        <v>132</v>
      </c>
      <c r="AI17" s="169">
        <f t="shared" si="2"/>
        <v>133</v>
      </c>
      <c r="AJ17" s="169">
        <f t="shared" si="2"/>
        <v>134</v>
      </c>
      <c r="AK17" s="169">
        <f t="shared" ref="AK17:AS17" si="3">AJ17+1</f>
        <v>135</v>
      </c>
      <c r="AL17" s="169">
        <f t="shared" si="3"/>
        <v>136</v>
      </c>
      <c r="AM17" s="169">
        <f t="shared" si="3"/>
        <v>137</v>
      </c>
      <c r="AN17" s="169">
        <f t="shared" si="3"/>
        <v>138</v>
      </c>
      <c r="AO17" s="169">
        <f t="shared" si="3"/>
        <v>139</v>
      </c>
      <c r="AP17" s="169">
        <f t="shared" si="3"/>
        <v>140</v>
      </c>
      <c r="AQ17" s="169">
        <f t="shared" si="3"/>
        <v>141</v>
      </c>
      <c r="AR17" s="169">
        <f t="shared" si="3"/>
        <v>142</v>
      </c>
      <c r="AS17" s="169">
        <f t="shared" si="3"/>
        <v>143</v>
      </c>
      <c r="AT17" s="169">
        <f t="shared" ref="AT17:AY17" si="4">AS17+1</f>
        <v>144</v>
      </c>
      <c r="AU17" s="169">
        <f t="shared" si="4"/>
        <v>145</v>
      </c>
      <c r="AV17" s="169">
        <f t="shared" si="4"/>
        <v>146</v>
      </c>
      <c r="AW17" s="169">
        <f t="shared" si="4"/>
        <v>147</v>
      </c>
      <c r="AX17" s="169">
        <f t="shared" si="4"/>
        <v>148</v>
      </c>
      <c r="AY17" s="169">
        <f t="shared" si="4"/>
        <v>149</v>
      </c>
      <c r="AZ17" s="169"/>
      <c r="BA17" s="169"/>
      <c r="BB17" s="169"/>
    </row>
    <row r="18" spans="1:54">
      <c r="A18" s="13" t="str">
        <f>'Example 1A'!A18</f>
        <v/>
      </c>
      <c r="B18" s="4"/>
      <c r="C18" s="73" t="str">
        <f t="shared" ref="C18:AC18" si="5">"BaseRateBIU_" &amp; TEXT(C$17,"00")</f>
        <v>BaseRateBIU_101</v>
      </c>
      <c r="D18" s="73" t="str">
        <f t="shared" si="5"/>
        <v>BaseRateBIU_102</v>
      </c>
      <c r="E18" s="73" t="str">
        <f t="shared" si="5"/>
        <v>BaseRateBIU_103</v>
      </c>
      <c r="F18" s="73" t="str">
        <f t="shared" si="5"/>
        <v>BaseRateBIU_104</v>
      </c>
      <c r="G18" s="73" t="str">
        <f t="shared" si="5"/>
        <v>BaseRateBIU_105</v>
      </c>
      <c r="H18" s="73" t="str">
        <f t="shared" si="5"/>
        <v>BaseRateBIU_106</v>
      </c>
      <c r="I18" s="73" t="str">
        <f t="shared" si="5"/>
        <v>BaseRateBIU_107</v>
      </c>
      <c r="J18" s="73" t="str">
        <f t="shared" si="5"/>
        <v>BaseRateBIU_108</v>
      </c>
      <c r="K18" s="73" t="str">
        <f t="shared" si="5"/>
        <v>BaseRateBIU_109</v>
      </c>
      <c r="L18" s="73" t="str">
        <f t="shared" si="5"/>
        <v>BaseRateBIU_110</v>
      </c>
      <c r="M18" s="73" t="str">
        <f t="shared" si="5"/>
        <v>BaseRateBIU_111</v>
      </c>
      <c r="N18" s="73" t="str">
        <f t="shared" si="5"/>
        <v>BaseRateBIU_112</v>
      </c>
      <c r="O18" s="73" t="str">
        <f t="shared" si="5"/>
        <v>BaseRateBIU_113</v>
      </c>
      <c r="P18" s="73" t="str">
        <f t="shared" si="5"/>
        <v>BaseRateBIU_114</v>
      </c>
      <c r="Q18" s="73" t="str">
        <f t="shared" si="5"/>
        <v>BaseRateBIU_115</v>
      </c>
      <c r="R18" s="73" t="str">
        <f t="shared" si="5"/>
        <v>BaseRateBIU_116</v>
      </c>
      <c r="S18" s="73" t="str">
        <f t="shared" si="5"/>
        <v>BaseRateBIU_117</v>
      </c>
      <c r="T18" s="73" t="str">
        <f t="shared" si="5"/>
        <v>BaseRateBIU_118</v>
      </c>
      <c r="U18" s="73" t="str">
        <f t="shared" si="5"/>
        <v>BaseRateBIU_119</v>
      </c>
      <c r="V18" s="73" t="str">
        <f t="shared" si="5"/>
        <v>BaseRateBIU_120</v>
      </c>
      <c r="W18" s="73" t="str">
        <f t="shared" si="5"/>
        <v>BaseRateBIU_121</v>
      </c>
      <c r="X18" s="73" t="str">
        <f t="shared" si="5"/>
        <v>BaseRateBIU_122</v>
      </c>
      <c r="Y18" s="73" t="str">
        <f t="shared" si="5"/>
        <v>BaseRateBIU_123</v>
      </c>
      <c r="Z18" s="73" t="str">
        <f t="shared" si="5"/>
        <v>BaseRateBIU_124</v>
      </c>
      <c r="AA18" s="73" t="str">
        <f t="shared" si="5"/>
        <v>BaseRateBIU_125</v>
      </c>
      <c r="AB18" s="73" t="str">
        <f t="shared" si="5"/>
        <v>BaseRateBIU_126</v>
      </c>
      <c r="AC18" s="134" t="str">
        <f t="shared" si="5"/>
        <v>BaseRateBIU_127</v>
      </c>
    </row>
    <row r="19" spans="1:54">
      <c r="A19" s="21" t="str">
        <f>IF(PremiumLimit="Combined Single Limit","CSL Unltd. Base Rate","Bodily Injury Unltd. Base Rate")</f>
        <v>Bodily Injury Unltd. Base Rate</v>
      </c>
      <c r="B19" s="4"/>
      <c r="C19" s="124" t="str">
        <f>BaseRateBIU_01</f>
        <v xml:space="preserve">enter   </v>
      </c>
      <c r="D19" s="124" t="str">
        <f>BaseRateBIU_02</f>
        <v xml:space="preserve">enter   </v>
      </c>
      <c r="E19" s="124" t="str">
        <f>BaseRateBIU_03</f>
        <v xml:space="preserve">enter   </v>
      </c>
      <c r="F19" s="124" t="str">
        <f>BaseRateBIU_04</f>
        <v xml:space="preserve">enter   </v>
      </c>
      <c r="G19" s="124" t="str">
        <f>BaseRateBIU_05</f>
        <v xml:space="preserve">enter   </v>
      </c>
      <c r="H19" s="124" t="str">
        <f>BaseRateBIU_06</f>
        <v xml:space="preserve">enter   </v>
      </c>
      <c r="I19" s="124" t="str">
        <f>BaseRateBIU_07</f>
        <v xml:space="preserve">enter   </v>
      </c>
      <c r="J19" s="124" t="str">
        <f>BaseRateBIU_08</f>
        <v xml:space="preserve">enter   </v>
      </c>
      <c r="K19" s="124" t="str">
        <f>BaseRateBIU_10</f>
        <v xml:space="preserve">enter   </v>
      </c>
      <c r="L19" s="124" t="str">
        <f>BaseRateBIU_11</f>
        <v xml:space="preserve">enter   </v>
      </c>
      <c r="M19" s="124" t="str">
        <f>BaseRateBIU_12</f>
        <v xml:space="preserve">enter   </v>
      </c>
      <c r="N19" s="124" t="str">
        <f>BaseRateBIU_13</f>
        <v xml:space="preserve">enter   </v>
      </c>
      <c r="O19" s="124" t="str">
        <f>BaseRateBIU_14</f>
        <v xml:space="preserve">enter   </v>
      </c>
      <c r="P19" s="124" t="str">
        <f>BaseRateBIU_15</f>
        <v xml:space="preserve">enter   </v>
      </c>
      <c r="Q19" s="124" t="str">
        <f>BaseRateBIU_16</f>
        <v xml:space="preserve">enter   </v>
      </c>
      <c r="R19" s="124" t="str">
        <f>BaseRateBIU_17</f>
        <v xml:space="preserve">enter   </v>
      </c>
      <c r="S19" s="124" t="str">
        <f>BaseRateBIU_19</f>
        <v xml:space="preserve">enter   </v>
      </c>
      <c r="T19" s="124" t="str">
        <f>BaseRateBIU_22</f>
        <v xml:space="preserve">enter   </v>
      </c>
      <c r="U19" s="124" t="str">
        <f>BaseRateBIU_23</f>
        <v xml:space="preserve">enter   </v>
      </c>
      <c r="V19" s="124" t="str">
        <f>BaseRateBIU_24</f>
        <v xml:space="preserve">enter   </v>
      </c>
      <c r="W19" s="124" t="str">
        <f>BaseRateBIU_25</f>
        <v xml:space="preserve">enter   </v>
      </c>
      <c r="X19" s="124" t="str">
        <f>BaseRateBIU_26</f>
        <v xml:space="preserve">enter   </v>
      </c>
      <c r="Y19" s="124" t="str">
        <f>BaseRateBIU_27</f>
        <v xml:space="preserve">enter   </v>
      </c>
      <c r="Z19" s="124" t="str">
        <f>BaseRateBIU_31</f>
        <v xml:space="preserve">enter   </v>
      </c>
      <c r="AA19" s="124" t="str">
        <f>BaseRateBIU_38</f>
        <v xml:space="preserve">enter   </v>
      </c>
      <c r="AB19" s="124" t="str">
        <f>BaseRateBIU_39</f>
        <v xml:space="preserve">enter   </v>
      </c>
      <c r="AC19" s="155" t="str">
        <f>BaseRateBIU_40</f>
        <v xml:space="preserve">enter   </v>
      </c>
      <c r="AD19" s="155" t="str">
        <f>Start!D63</f>
        <v xml:space="preserve">enter   </v>
      </c>
      <c r="AE19" s="155" t="str">
        <f>Start!D64</f>
        <v xml:space="preserve">enter   </v>
      </c>
      <c r="AF19" s="155" t="str">
        <f>Start!D65</f>
        <v xml:space="preserve">enter   </v>
      </c>
      <c r="AG19" s="155" t="str">
        <f>Start!D66</f>
        <v xml:space="preserve">enter   </v>
      </c>
      <c r="AH19" s="155" t="str">
        <f>Start!D67</f>
        <v xml:space="preserve">enter   </v>
      </c>
      <c r="AI19" s="155" t="str">
        <f>Start!D68</f>
        <v xml:space="preserve">enter   </v>
      </c>
      <c r="AJ19" s="155" t="str">
        <f>Start!D69</f>
        <v xml:space="preserve">enter   </v>
      </c>
      <c r="AK19" s="155" t="str">
        <f>Start!D70</f>
        <v xml:space="preserve">enter   </v>
      </c>
      <c r="AL19" s="155" t="str">
        <f>Start!D71</f>
        <v xml:space="preserve">enter   </v>
      </c>
      <c r="AM19" s="155" t="str">
        <f>Start!D72</f>
        <v xml:space="preserve">enter   </v>
      </c>
      <c r="AN19" s="155" t="str">
        <f>Start!D73</f>
        <v xml:space="preserve">enter   </v>
      </c>
      <c r="AO19" s="155" t="str">
        <f>Start!D74</f>
        <v xml:space="preserve">enter   </v>
      </c>
      <c r="AP19" s="155" t="str">
        <f>Start!D75</f>
        <v xml:space="preserve">enter   </v>
      </c>
      <c r="AQ19" s="155" t="str">
        <f>Start!D76</f>
        <v xml:space="preserve">enter   </v>
      </c>
      <c r="AR19" s="155" t="str">
        <f>Start!D77</f>
        <v xml:space="preserve">enter   </v>
      </c>
      <c r="AS19" s="155" t="str">
        <f>Start!D78</f>
        <v xml:space="preserve">enter   </v>
      </c>
      <c r="AT19" s="155" t="str">
        <f>Start!D79</f>
        <v xml:space="preserve">enter   </v>
      </c>
      <c r="AU19" s="155" t="str">
        <f>Start!D80</f>
        <v xml:space="preserve">enter   </v>
      </c>
      <c r="AV19" s="155" t="str">
        <f>Start!D81</f>
        <v xml:space="preserve">enter   </v>
      </c>
      <c r="AW19" s="155" t="str">
        <f>Start!D82</f>
        <v xml:space="preserve">enter   </v>
      </c>
      <c r="AX19" s="155" t="str">
        <f>Start!D83</f>
        <v xml:space="preserve">enter   </v>
      </c>
      <c r="AY19" s="155" t="str">
        <f>Start!D84</f>
        <v xml:space="preserve">enter   </v>
      </c>
    </row>
    <row r="20" spans="1:54">
      <c r="A20" s="3" t="str">
        <f>'Example 1A'!A20</f>
        <v>x Increased Limits Factor</v>
      </c>
      <c r="B20" s="4"/>
      <c r="C20" s="148" t="str">
        <f>'Example 1A'!C20</f>
        <v>-----</v>
      </c>
      <c r="D20" s="119" t="str">
        <f t="shared" ref="D20:AC20" si="6">C20</f>
        <v>-----</v>
      </c>
      <c r="E20" s="119" t="str">
        <f t="shared" si="6"/>
        <v>-----</v>
      </c>
      <c r="F20" s="119" t="str">
        <f t="shared" si="6"/>
        <v>-----</v>
      </c>
      <c r="G20" s="119" t="str">
        <f t="shared" si="6"/>
        <v>-----</v>
      </c>
      <c r="H20" s="119" t="str">
        <f t="shared" si="6"/>
        <v>-----</v>
      </c>
      <c r="I20" s="119" t="str">
        <f t="shared" si="6"/>
        <v>-----</v>
      </c>
      <c r="J20" s="119" t="str">
        <f t="shared" si="6"/>
        <v>-----</v>
      </c>
      <c r="K20" s="119" t="str">
        <f t="shared" si="6"/>
        <v>-----</v>
      </c>
      <c r="L20" s="119" t="str">
        <f t="shared" si="6"/>
        <v>-----</v>
      </c>
      <c r="M20" s="119" t="str">
        <f t="shared" si="6"/>
        <v>-----</v>
      </c>
      <c r="N20" s="119" t="str">
        <f t="shared" si="6"/>
        <v>-----</v>
      </c>
      <c r="O20" s="119" t="str">
        <f t="shared" si="6"/>
        <v>-----</v>
      </c>
      <c r="P20" s="119" t="str">
        <f t="shared" si="6"/>
        <v>-----</v>
      </c>
      <c r="Q20" s="119" t="str">
        <f t="shared" si="6"/>
        <v>-----</v>
      </c>
      <c r="R20" s="119" t="str">
        <f t="shared" si="6"/>
        <v>-----</v>
      </c>
      <c r="S20" s="119" t="str">
        <f t="shared" si="6"/>
        <v>-----</v>
      </c>
      <c r="T20" s="119" t="str">
        <f t="shared" si="6"/>
        <v>-----</v>
      </c>
      <c r="U20" s="119" t="str">
        <f t="shared" si="6"/>
        <v>-----</v>
      </c>
      <c r="V20" s="119" t="str">
        <f t="shared" si="6"/>
        <v>-----</v>
      </c>
      <c r="W20" s="119" t="str">
        <f t="shared" si="6"/>
        <v>-----</v>
      </c>
      <c r="X20" s="119" t="str">
        <f t="shared" si="6"/>
        <v>-----</v>
      </c>
      <c r="Y20" s="119" t="str">
        <f t="shared" si="6"/>
        <v>-----</v>
      </c>
      <c r="Z20" s="119" t="str">
        <f t="shared" si="6"/>
        <v>-----</v>
      </c>
      <c r="AA20" s="119" t="str">
        <f t="shared" si="6"/>
        <v>-----</v>
      </c>
      <c r="AB20" s="119" t="str">
        <f t="shared" si="6"/>
        <v>-----</v>
      </c>
      <c r="AC20" s="126" t="str">
        <f t="shared" si="6"/>
        <v>-----</v>
      </c>
      <c r="AD20" s="126" t="str">
        <f t="shared" ref="AD20:AY20" si="7">AC20</f>
        <v>-----</v>
      </c>
      <c r="AE20" s="126" t="str">
        <f t="shared" si="7"/>
        <v>-----</v>
      </c>
      <c r="AF20" s="126" t="str">
        <f t="shared" si="7"/>
        <v>-----</v>
      </c>
      <c r="AG20" s="126" t="str">
        <f t="shared" si="7"/>
        <v>-----</v>
      </c>
      <c r="AH20" s="126" t="str">
        <f t="shared" si="7"/>
        <v>-----</v>
      </c>
      <c r="AI20" s="126" t="str">
        <f t="shared" si="7"/>
        <v>-----</v>
      </c>
      <c r="AJ20" s="126" t="str">
        <f t="shared" si="7"/>
        <v>-----</v>
      </c>
      <c r="AK20" s="126" t="str">
        <f t="shared" si="7"/>
        <v>-----</v>
      </c>
      <c r="AL20" s="126" t="str">
        <f t="shared" si="7"/>
        <v>-----</v>
      </c>
      <c r="AM20" s="126" t="str">
        <f t="shared" si="7"/>
        <v>-----</v>
      </c>
      <c r="AN20" s="126" t="str">
        <f t="shared" si="7"/>
        <v>-----</v>
      </c>
      <c r="AO20" s="126" t="str">
        <f t="shared" si="7"/>
        <v>-----</v>
      </c>
      <c r="AP20" s="126" t="str">
        <f t="shared" si="7"/>
        <v>-----</v>
      </c>
      <c r="AQ20" s="126" t="str">
        <f t="shared" si="7"/>
        <v>-----</v>
      </c>
      <c r="AR20" s="126" t="str">
        <f t="shared" si="7"/>
        <v>-----</v>
      </c>
      <c r="AS20" s="126" t="str">
        <f t="shared" si="7"/>
        <v>-----</v>
      </c>
      <c r="AT20" s="126" t="str">
        <f t="shared" si="7"/>
        <v>-----</v>
      </c>
      <c r="AU20" s="126" t="str">
        <f t="shared" si="7"/>
        <v>-----</v>
      </c>
      <c r="AV20" s="126" t="str">
        <f t="shared" si="7"/>
        <v>-----</v>
      </c>
      <c r="AW20" s="126" t="str">
        <f t="shared" si="7"/>
        <v>-----</v>
      </c>
      <c r="AX20" s="126" t="str">
        <f t="shared" si="7"/>
        <v>-----</v>
      </c>
      <c r="AY20" s="126" t="str">
        <f t="shared" si="7"/>
        <v>-----</v>
      </c>
    </row>
    <row r="21" spans="1:54">
      <c r="A21" s="3" t="str">
        <f>'Example 1A'!A21</f>
        <v>x Tier Factor</v>
      </c>
      <c r="B21" s="4"/>
      <c r="C21" s="148" t="str">
        <f>'Example 1A'!C21</f>
        <v>-----</v>
      </c>
      <c r="D21" s="119" t="str">
        <f t="shared" ref="D21:AC21" si="8">C21</f>
        <v>-----</v>
      </c>
      <c r="E21" s="119" t="str">
        <f t="shared" si="8"/>
        <v>-----</v>
      </c>
      <c r="F21" s="119" t="str">
        <f t="shared" si="8"/>
        <v>-----</v>
      </c>
      <c r="G21" s="119" t="str">
        <f t="shared" si="8"/>
        <v>-----</v>
      </c>
      <c r="H21" s="119" t="str">
        <f t="shared" si="8"/>
        <v>-----</v>
      </c>
      <c r="I21" s="119" t="str">
        <f t="shared" si="8"/>
        <v>-----</v>
      </c>
      <c r="J21" s="119" t="str">
        <f t="shared" si="8"/>
        <v>-----</v>
      </c>
      <c r="K21" s="119" t="str">
        <f t="shared" si="8"/>
        <v>-----</v>
      </c>
      <c r="L21" s="119" t="str">
        <f t="shared" si="8"/>
        <v>-----</v>
      </c>
      <c r="M21" s="119" t="str">
        <f t="shared" si="8"/>
        <v>-----</v>
      </c>
      <c r="N21" s="119" t="str">
        <f t="shared" si="8"/>
        <v>-----</v>
      </c>
      <c r="O21" s="119" t="str">
        <f t="shared" si="8"/>
        <v>-----</v>
      </c>
      <c r="P21" s="119" t="str">
        <f t="shared" si="8"/>
        <v>-----</v>
      </c>
      <c r="Q21" s="119" t="str">
        <f t="shared" si="8"/>
        <v>-----</v>
      </c>
      <c r="R21" s="119" t="str">
        <f t="shared" si="8"/>
        <v>-----</v>
      </c>
      <c r="S21" s="119" t="str">
        <f t="shared" si="8"/>
        <v>-----</v>
      </c>
      <c r="T21" s="119" t="str">
        <f t="shared" si="8"/>
        <v>-----</v>
      </c>
      <c r="U21" s="119" t="str">
        <f t="shared" si="8"/>
        <v>-----</v>
      </c>
      <c r="V21" s="119" t="str">
        <f t="shared" si="8"/>
        <v>-----</v>
      </c>
      <c r="W21" s="119" t="str">
        <f t="shared" si="8"/>
        <v>-----</v>
      </c>
      <c r="X21" s="119" t="str">
        <f t="shared" si="8"/>
        <v>-----</v>
      </c>
      <c r="Y21" s="119" t="str">
        <f t="shared" si="8"/>
        <v>-----</v>
      </c>
      <c r="Z21" s="119" t="str">
        <f t="shared" si="8"/>
        <v>-----</v>
      </c>
      <c r="AA21" s="119" t="str">
        <f t="shared" si="8"/>
        <v>-----</v>
      </c>
      <c r="AB21" s="119" t="str">
        <f t="shared" si="8"/>
        <v>-----</v>
      </c>
      <c r="AC21" s="126" t="str">
        <f t="shared" si="8"/>
        <v>-----</v>
      </c>
      <c r="AD21" s="126" t="str">
        <f t="shared" ref="AD21:AY21" si="9">AC21</f>
        <v>-----</v>
      </c>
      <c r="AE21" s="126" t="str">
        <f t="shared" si="9"/>
        <v>-----</v>
      </c>
      <c r="AF21" s="126" t="str">
        <f t="shared" si="9"/>
        <v>-----</v>
      </c>
      <c r="AG21" s="126" t="str">
        <f t="shared" si="9"/>
        <v>-----</v>
      </c>
      <c r="AH21" s="126" t="str">
        <f t="shared" si="9"/>
        <v>-----</v>
      </c>
      <c r="AI21" s="126" t="str">
        <f t="shared" si="9"/>
        <v>-----</v>
      </c>
      <c r="AJ21" s="126" t="str">
        <f t="shared" si="9"/>
        <v>-----</v>
      </c>
      <c r="AK21" s="126" t="str">
        <f t="shared" si="9"/>
        <v>-----</v>
      </c>
      <c r="AL21" s="126" t="str">
        <f t="shared" si="9"/>
        <v>-----</v>
      </c>
      <c r="AM21" s="126" t="str">
        <f t="shared" si="9"/>
        <v>-----</v>
      </c>
      <c r="AN21" s="126" t="str">
        <f t="shared" si="9"/>
        <v>-----</v>
      </c>
      <c r="AO21" s="126" t="str">
        <f t="shared" si="9"/>
        <v>-----</v>
      </c>
      <c r="AP21" s="126" t="str">
        <f t="shared" si="9"/>
        <v>-----</v>
      </c>
      <c r="AQ21" s="126" t="str">
        <f t="shared" si="9"/>
        <v>-----</v>
      </c>
      <c r="AR21" s="126" t="str">
        <f t="shared" si="9"/>
        <v>-----</v>
      </c>
      <c r="AS21" s="126" t="str">
        <f t="shared" si="9"/>
        <v>-----</v>
      </c>
      <c r="AT21" s="126" t="str">
        <f t="shared" si="9"/>
        <v>-----</v>
      </c>
      <c r="AU21" s="126" t="str">
        <f t="shared" si="9"/>
        <v>-----</v>
      </c>
      <c r="AV21" s="126" t="str">
        <f t="shared" si="9"/>
        <v>-----</v>
      </c>
      <c r="AW21" s="126" t="str">
        <f t="shared" si="9"/>
        <v>-----</v>
      </c>
      <c r="AX21" s="126" t="str">
        <f t="shared" si="9"/>
        <v>-----</v>
      </c>
      <c r="AY21" s="126" t="str">
        <f t="shared" si="9"/>
        <v>-----</v>
      </c>
    </row>
    <row r="22" spans="1:54">
      <c r="A22" s="3" t="str">
        <f>'Example 1A'!A22</f>
        <v>x Class Factor</v>
      </c>
      <c r="B22" s="4"/>
      <c r="C22" s="148" t="str">
        <f>'Example 1A'!C22</f>
        <v>-----</v>
      </c>
      <c r="D22" s="119" t="str">
        <f t="shared" ref="D22:AC22" si="10">C22</f>
        <v>-----</v>
      </c>
      <c r="E22" s="119" t="str">
        <f t="shared" si="10"/>
        <v>-----</v>
      </c>
      <c r="F22" s="119" t="str">
        <f t="shared" si="10"/>
        <v>-----</v>
      </c>
      <c r="G22" s="119" t="str">
        <f t="shared" si="10"/>
        <v>-----</v>
      </c>
      <c r="H22" s="119" t="str">
        <f t="shared" si="10"/>
        <v>-----</v>
      </c>
      <c r="I22" s="119" t="str">
        <f t="shared" si="10"/>
        <v>-----</v>
      </c>
      <c r="J22" s="119" t="str">
        <f t="shared" si="10"/>
        <v>-----</v>
      </c>
      <c r="K22" s="119" t="str">
        <f t="shared" si="10"/>
        <v>-----</v>
      </c>
      <c r="L22" s="119" t="str">
        <f t="shared" si="10"/>
        <v>-----</v>
      </c>
      <c r="M22" s="119" t="str">
        <f t="shared" si="10"/>
        <v>-----</v>
      </c>
      <c r="N22" s="119" t="str">
        <f t="shared" si="10"/>
        <v>-----</v>
      </c>
      <c r="O22" s="119" t="str">
        <f t="shared" si="10"/>
        <v>-----</v>
      </c>
      <c r="P22" s="119" t="str">
        <f t="shared" si="10"/>
        <v>-----</v>
      </c>
      <c r="Q22" s="119" t="str">
        <f t="shared" si="10"/>
        <v>-----</v>
      </c>
      <c r="R22" s="119" t="str">
        <f t="shared" si="10"/>
        <v>-----</v>
      </c>
      <c r="S22" s="119" t="str">
        <f t="shared" si="10"/>
        <v>-----</v>
      </c>
      <c r="T22" s="119" t="str">
        <f t="shared" si="10"/>
        <v>-----</v>
      </c>
      <c r="U22" s="119" t="str">
        <f t="shared" si="10"/>
        <v>-----</v>
      </c>
      <c r="V22" s="119" t="str">
        <f t="shared" si="10"/>
        <v>-----</v>
      </c>
      <c r="W22" s="119" t="str">
        <f t="shared" si="10"/>
        <v>-----</v>
      </c>
      <c r="X22" s="119" t="str">
        <f t="shared" si="10"/>
        <v>-----</v>
      </c>
      <c r="Y22" s="119" t="str">
        <f t="shared" si="10"/>
        <v>-----</v>
      </c>
      <c r="Z22" s="119" t="str">
        <f t="shared" si="10"/>
        <v>-----</v>
      </c>
      <c r="AA22" s="119" t="str">
        <f t="shared" si="10"/>
        <v>-----</v>
      </c>
      <c r="AB22" s="119" t="str">
        <f t="shared" si="10"/>
        <v>-----</v>
      </c>
      <c r="AC22" s="126" t="str">
        <f t="shared" si="10"/>
        <v>-----</v>
      </c>
      <c r="AD22" s="126" t="str">
        <f t="shared" ref="AD22:AY22" si="11">AC22</f>
        <v>-----</v>
      </c>
      <c r="AE22" s="126" t="str">
        <f t="shared" si="11"/>
        <v>-----</v>
      </c>
      <c r="AF22" s="126" t="str">
        <f t="shared" si="11"/>
        <v>-----</v>
      </c>
      <c r="AG22" s="126" t="str">
        <f t="shared" si="11"/>
        <v>-----</v>
      </c>
      <c r="AH22" s="126" t="str">
        <f t="shared" si="11"/>
        <v>-----</v>
      </c>
      <c r="AI22" s="126" t="str">
        <f t="shared" si="11"/>
        <v>-----</v>
      </c>
      <c r="AJ22" s="126" t="str">
        <f t="shared" si="11"/>
        <v>-----</v>
      </c>
      <c r="AK22" s="126" t="str">
        <f t="shared" si="11"/>
        <v>-----</v>
      </c>
      <c r="AL22" s="126" t="str">
        <f t="shared" si="11"/>
        <v>-----</v>
      </c>
      <c r="AM22" s="126" t="str">
        <f t="shared" si="11"/>
        <v>-----</v>
      </c>
      <c r="AN22" s="126" t="str">
        <f t="shared" si="11"/>
        <v>-----</v>
      </c>
      <c r="AO22" s="126" t="str">
        <f t="shared" si="11"/>
        <v>-----</v>
      </c>
      <c r="AP22" s="126" t="str">
        <f t="shared" si="11"/>
        <v>-----</v>
      </c>
      <c r="AQ22" s="126" t="str">
        <f t="shared" si="11"/>
        <v>-----</v>
      </c>
      <c r="AR22" s="126" t="str">
        <f t="shared" si="11"/>
        <v>-----</v>
      </c>
      <c r="AS22" s="126" t="str">
        <f t="shared" si="11"/>
        <v>-----</v>
      </c>
      <c r="AT22" s="126" t="str">
        <f t="shared" si="11"/>
        <v>-----</v>
      </c>
      <c r="AU22" s="126" t="str">
        <f t="shared" si="11"/>
        <v>-----</v>
      </c>
      <c r="AV22" s="126" t="str">
        <f t="shared" si="11"/>
        <v>-----</v>
      </c>
      <c r="AW22" s="126" t="str">
        <f t="shared" si="11"/>
        <v>-----</v>
      </c>
      <c r="AX22" s="126" t="str">
        <f t="shared" si="11"/>
        <v>-----</v>
      </c>
      <c r="AY22" s="126" t="str">
        <f t="shared" si="11"/>
        <v>-----</v>
      </c>
    </row>
    <row r="23" spans="1:54">
      <c r="A23" s="3" t="str">
        <f>'Example 1A'!A23</f>
        <v xml:space="preserve">x </v>
      </c>
      <c r="B23" s="4"/>
      <c r="C23" s="148" t="str">
        <f>'Example 1A'!C23</f>
        <v>-----</v>
      </c>
      <c r="D23" s="119" t="str">
        <f t="shared" ref="D23:AC23" si="12">C23</f>
        <v>-----</v>
      </c>
      <c r="E23" s="119" t="str">
        <f t="shared" si="12"/>
        <v>-----</v>
      </c>
      <c r="F23" s="119" t="str">
        <f t="shared" si="12"/>
        <v>-----</v>
      </c>
      <c r="G23" s="119" t="str">
        <f t="shared" si="12"/>
        <v>-----</v>
      </c>
      <c r="H23" s="119" t="str">
        <f t="shared" si="12"/>
        <v>-----</v>
      </c>
      <c r="I23" s="119" t="str">
        <f t="shared" si="12"/>
        <v>-----</v>
      </c>
      <c r="J23" s="119" t="str">
        <f t="shared" si="12"/>
        <v>-----</v>
      </c>
      <c r="K23" s="119" t="str">
        <f t="shared" si="12"/>
        <v>-----</v>
      </c>
      <c r="L23" s="119" t="str">
        <f t="shared" si="12"/>
        <v>-----</v>
      </c>
      <c r="M23" s="119" t="str">
        <f t="shared" si="12"/>
        <v>-----</v>
      </c>
      <c r="N23" s="119" t="str">
        <f t="shared" si="12"/>
        <v>-----</v>
      </c>
      <c r="O23" s="119" t="str">
        <f t="shared" si="12"/>
        <v>-----</v>
      </c>
      <c r="P23" s="119" t="str">
        <f t="shared" si="12"/>
        <v>-----</v>
      </c>
      <c r="Q23" s="119" t="str">
        <f t="shared" si="12"/>
        <v>-----</v>
      </c>
      <c r="R23" s="119" t="str">
        <f t="shared" si="12"/>
        <v>-----</v>
      </c>
      <c r="S23" s="119" t="str">
        <f t="shared" si="12"/>
        <v>-----</v>
      </c>
      <c r="T23" s="119" t="str">
        <f t="shared" si="12"/>
        <v>-----</v>
      </c>
      <c r="U23" s="119" t="str">
        <f t="shared" si="12"/>
        <v>-----</v>
      </c>
      <c r="V23" s="119" t="str">
        <f t="shared" si="12"/>
        <v>-----</v>
      </c>
      <c r="W23" s="119" t="str">
        <f t="shared" si="12"/>
        <v>-----</v>
      </c>
      <c r="X23" s="119" t="str">
        <f t="shared" si="12"/>
        <v>-----</v>
      </c>
      <c r="Y23" s="119" t="str">
        <f t="shared" si="12"/>
        <v>-----</v>
      </c>
      <c r="Z23" s="119" t="str">
        <f t="shared" si="12"/>
        <v>-----</v>
      </c>
      <c r="AA23" s="119" t="str">
        <f t="shared" si="12"/>
        <v>-----</v>
      </c>
      <c r="AB23" s="119" t="str">
        <f t="shared" si="12"/>
        <v>-----</v>
      </c>
      <c r="AC23" s="126" t="str">
        <f t="shared" si="12"/>
        <v>-----</v>
      </c>
      <c r="AD23" s="126" t="str">
        <f t="shared" ref="AD23:AY23" si="13">AC23</f>
        <v>-----</v>
      </c>
      <c r="AE23" s="126" t="str">
        <f t="shared" si="13"/>
        <v>-----</v>
      </c>
      <c r="AF23" s="126" t="str">
        <f t="shared" si="13"/>
        <v>-----</v>
      </c>
      <c r="AG23" s="126" t="str">
        <f t="shared" si="13"/>
        <v>-----</v>
      </c>
      <c r="AH23" s="126" t="str">
        <f t="shared" si="13"/>
        <v>-----</v>
      </c>
      <c r="AI23" s="126" t="str">
        <f t="shared" si="13"/>
        <v>-----</v>
      </c>
      <c r="AJ23" s="126" t="str">
        <f t="shared" si="13"/>
        <v>-----</v>
      </c>
      <c r="AK23" s="126" t="str">
        <f t="shared" si="13"/>
        <v>-----</v>
      </c>
      <c r="AL23" s="126" t="str">
        <f t="shared" si="13"/>
        <v>-----</v>
      </c>
      <c r="AM23" s="126" t="str">
        <f t="shared" si="13"/>
        <v>-----</v>
      </c>
      <c r="AN23" s="126" t="str">
        <f t="shared" si="13"/>
        <v>-----</v>
      </c>
      <c r="AO23" s="126" t="str">
        <f t="shared" si="13"/>
        <v>-----</v>
      </c>
      <c r="AP23" s="126" t="str">
        <f t="shared" si="13"/>
        <v>-----</v>
      </c>
      <c r="AQ23" s="126" t="str">
        <f t="shared" si="13"/>
        <v>-----</v>
      </c>
      <c r="AR23" s="126" t="str">
        <f t="shared" si="13"/>
        <v>-----</v>
      </c>
      <c r="AS23" s="126" t="str">
        <f t="shared" si="13"/>
        <v>-----</v>
      </c>
      <c r="AT23" s="126" t="str">
        <f t="shared" si="13"/>
        <v>-----</v>
      </c>
      <c r="AU23" s="126" t="str">
        <f t="shared" si="13"/>
        <v>-----</v>
      </c>
      <c r="AV23" s="126" t="str">
        <f t="shared" si="13"/>
        <v>-----</v>
      </c>
      <c r="AW23" s="126" t="str">
        <f t="shared" si="13"/>
        <v>-----</v>
      </c>
      <c r="AX23" s="126" t="str">
        <f t="shared" si="13"/>
        <v>-----</v>
      </c>
      <c r="AY23" s="126" t="str">
        <f t="shared" si="13"/>
        <v>-----</v>
      </c>
    </row>
    <row r="24" spans="1:54">
      <c r="A24" s="3" t="str">
        <f>'Example 1A'!A24</f>
        <v xml:space="preserve">x </v>
      </c>
      <c r="B24" s="4"/>
      <c r="C24" s="148" t="str">
        <f>'Example 1A'!C24</f>
        <v>-----</v>
      </c>
      <c r="D24" s="119" t="str">
        <f t="shared" ref="D24:AC24" si="14">C24</f>
        <v>-----</v>
      </c>
      <c r="E24" s="119" t="str">
        <f t="shared" si="14"/>
        <v>-----</v>
      </c>
      <c r="F24" s="119" t="str">
        <f t="shared" si="14"/>
        <v>-----</v>
      </c>
      <c r="G24" s="119" t="str">
        <f t="shared" si="14"/>
        <v>-----</v>
      </c>
      <c r="H24" s="119" t="str">
        <f t="shared" si="14"/>
        <v>-----</v>
      </c>
      <c r="I24" s="119" t="str">
        <f t="shared" si="14"/>
        <v>-----</v>
      </c>
      <c r="J24" s="119" t="str">
        <f t="shared" si="14"/>
        <v>-----</v>
      </c>
      <c r="K24" s="119" t="str">
        <f t="shared" si="14"/>
        <v>-----</v>
      </c>
      <c r="L24" s="119" t="str">
        <f t="shared" si="14"/>
        <v>-----</v>
      </c>
      <c r="M24" s="119" t="str">
        <f t="shared" si="14"/>
        <v>-----</v>
      </c>
      <c r="N24" s="119" t="str">
        <f t="shared" si="14"/>
        <v>-----</v>
      </c>
      <c r="O24" s="119" t="str">
        <f t="shared" si="14"/>
        <v>-----</v>
      </c>
      <c r="P24" s="119" t="str">
        <f t="shared" si="14"/>
        <v>-----</v>
      </c>
      <c r="Q24" s="119" t="str">
        <f t="shared" si="14"/>
        <v>-----</v>
      </c>
      <c r="R24" s="119" t="str">
        <f t="shared" si="14"/>
        <v>-----</v>
      </c>
      <c r="S24" s="119" t="str">
        <f t="shared" si="14"/>
        <v>-----</v>
      </c>
      <c r="T24" s="119" t="str">
        <f t="shared" si="14"/>
        <v>-----</v>
      </c>
      <c r="U24" s="119" t="str">
        <f t="shared" si="14"/>
        <v>-----</v>
      </c>
      <c r="V24" s="119" t="str">
        <f t="shared" si="14"/>
        <v>-----</v>
      </c>
      <c r="W24" s="119" t="str">
        <f t="shared" si="14"/>
        <v>-----</v>
      </c>
      <c r="X24" s="119" t="str">
        <f t="shared" si="14"/>
        <v>-----</v>
      </c>
      <c r="Y24" s="119" t="str">
        <f t="shared" si="14"/>
        <v>-----</v>
      </c>
      <c r="Z24" s="119" t="str">
        <f t="shared" si="14"/>
        <v>-----</v>
      </c>
      <c r="AA24" s="119" t="str">
        <f t="shared" si="14"/>
        <v>-----</v>
      </c>
      <c r="AB24" s="119" t="str">
        <f t="shared" si="14"/>
        <v>-----</v>
      </c>
      <c r="AC24" s="126" t="str">
        <f t="shared" si="14"/>
        <v>-----</v>
      </c>
      <c r="AD24" s="126" t="str">
        <f t="shared" ref="AD24:AY24" si="15">AC24</f>
        <v>-----</v>
      </c>
      <c r="AE24" s="126" t="str">
        <f t="shared" si="15"/>
        <v>-----</v>
      </c>
      <c r="AF24" s="126" t="str">
        <f t="shared" si="15"/>
        <v>-----</v>
      </c>
      <c r="AG24" s="126" t="str">
        <f t="shared" si="15"/>
        <v>-----</v>
      </c>
      <c r="AH24" s="126" t="str">
        <f t="shared" si="15"/>
        <v>-----</v>
      </c>
      <c r="AI24" s="126" t="str">
        <f t="shared" si="15"/>
        <v>-----</v>
      </c>
      <c r="AJ24" s="126" t="str">
        <f t="shared" si="15"/>
        <v>-----</v>
      </c>
      <c r="AK24" s="126" t="str">
        <f t="shared" si="15"/>
        <v>-----</v>
      </c>
      <c r="AL24" s="126" t="str">
        <f t="shared" si="15"/>
        <v>-----</v>
      </c>
      <c r="AM24" s="126" t="str">
        <f t="shared" si="15"/>
        <v>-----</v>
      </c>
      <c r="AN24" s="126" t="str">
        <f t="shared" si="15"/>
        <v>-----</v>
      </c>
      <c r="AO24" s="126" t="str">
        <f t="shared" si="15"/>
        <v>-----</v>
      </c>
      <c r="AP24" s="126" t="str">
        <f t="shared" si="15"/>
        <v>-----</v>
      </c>
      <c r="AQ24" s="126" t="str">
        <f t="shared" si="15"/>
        <v>-----</v>
      </c>
      <c r="AR24" s="126" t="str">
        <f t="shared" si="15"/>
        <v>-----</v>
      </c>
      <c r="AS24" s="126" t="str">
        <f t="shared" si="15"/>
        <v>-----</v>
      </c>
      <c r="AT24" s="126" t="str">
        <f t="shared" si="15"/>
        <v>-----</v>
      </c>
      <c r="AU24" s="126" t="str">
        <f t="shared" si="15"/>
        <v>-----</v>
      </c>
      <c r="AV24" s="126" t="str">
        <f t="shared" si="15"/>
        <v>-----</v>
      </c>
      <c r="AW24" s="126" t="str">
        <f t="shared" si="15"/>
        <v>-----</v>
      </c>
      <c r="AX24" s="126" t="str">
        <f t="shared" si="15"/>
        <v>-----</v>
      </c>
      <c r="AY24" s="126" t="str">
        <f t="shared" si="15"/>
        <v>-----</v>
      </c>
    </row>
    <row r="25" spans="1:54">
      <c r="A25" s="3" t="str">
        <f>'Example 1A'!A25</f>
        <v>x</v>
      </c>
      <c r="B25" s="4"/>
      <c r="C25" s="148" t="str">
        <f>'Example 1A'!C25</f>
        <v>-----</v>
      </c>
      <c r="D25" s="119" t="str">
        <f t="shared" ref="D25:AC25" si="16">C25</f>
        <v>-----</v>
      </c>
      <c r="E25" s="119" t="str">
        <f t="shared" si="16"/>
        <v>-----</v>
      </c>
      <c r="F25" s="119" t="str">
        <f t="shared" si="16"/>
        <v>-----</v>
      </c>
      <c r="G25" s="119" t="str">
        <f t="shared" si="16"/>
        <v>-----</v>
      </c>
      <c r="H25" s="119" t="str">
        <f t="shared" si="16"/>
        <v>-----</v>
      </c>
      <c r="I25" s="119" t="str">
        <f t="shared" si="16"/>
        <v>-----</v>
      </c>
      <c r="J25" s="119" t="str">
        <f t="shared" si="16"/>
        <v>-----</v>
      </c>
      <c r="K25" s="119" t="str">
        <f t="shared" si="16"/>
        <v>-----</v>
      </c>
      <c r="L25" s="119" t="str">
        <f t="shared" si="16"/>
        <v>-----</v>
      </c>
      <c r="M25" s="119" t="str">
        <f t="shared" si="16"/>
        <v>-----</v>
      </c>
      <c r="N25" s="119" t="str">
        <f t="shared" si="16"/>
        <v>-----</v>
      </c>
      <c r="O25" s="119" t="str">
        <f t="shared" si="16"/>
        <v>-----</v>
      </c>
      <c r="P25" s="119" t="str">
        <f t="shared" si="16"/>
        <v>-----</v>
      </c>
      <c r="Q25" s="119" t="str">
        <f t="shared" si="16"/>
        <v>-----</v>
      </c>
      <c r="R25" s="119" t="str">
        <f t="shared" si="16"/>
        <v>-----</v>
      </c>
      <c r="S25" s="119" t="str">
        <f t="shared" si="16"/>
        <v>-----</v>
      </c>
      <c r="T25" s="119" t="str">
        <f t="shared" si="16"/>
        <v>-----</v>
      </c>
      <c r="U25" s="119" t="str">
        <f t="shared" si="16"/>
        <v>-----</v>
      </c>
      <c r="V25" s="119" t="str">
        <f t="shared" si="16"/>
        <v>-----</v>
      </c>
      <c r="W25" s="119" t="str">
        <f t="shared" si="16"/>
        <v>-----</v>
      </c>
      <c r="X25" s="119" t="str">
        <f t="shared" si="16"/>
        <v>-----</v>
      </c>
      <c r="Y25" s="119" t="str">
        <f t="shared" si="16"/>
        <v>-----</v>
      </c>
      <c r="Z25" s="119" t="str">
        <f t="shared" si="16"/>
        <v>-----</v>
      </c>
      <c r="AA25" s="119" t="str">
        <f t="shared" si="16"/>
        <v>-----</v>
      </c>
      <c r="AB25" s="119" t="str">
        <f t="shared" si="16"/>
        <v>-----</v>
      </c>
      <c r="AC25" s="126" t="str">
        <f t="shared" si="16"/>
        <v>-----</v>
      </c>
      <c r="AD25" s="126" t="str">
        <f t="shared" ref="AD25:AY25" si="17">AC25</f>
        <v>-----</v>
      </c>
      <c r="AE25" s="126" t="str">
        <f t="shared" si="17"/>
        <v>-----</v>
      </c>
      <c r="AF25" s="126" t="str">
        <f t="shared" si="17"/>
        <v>-----</v>
      </c>
      <c r="AG25" s="126" t="str">
        <f t="shared" si="17"/>
        <v>-----</v>
      </c>
      <c r="AH25" s="126" t="str">
        <f t="shared" si="17"/>
        <v>-----</v>
      </c>
      <c r="AI25" s="126" t="str">
        <f t="shared" si="17"/>
        <v>-----</v>
      </c>
      <c r="AJ25" s="126" t="str">
        <f t="shared" si="17"/>
        <v>-----</v>
      </c>
      <c r="AK25" s="126" t="str">
        <f t="shared" si="17"/>
        <v>-----</v>
      </c>
      <c r="AL25" s="126" t="str">
        <f t="shared" si="17"/>
        <v>-----</v>
      </c>
      <c r="AM25" s="126" t="str">
        <f t="shared" si="17"/>
        <v>-----</v>
      </c>
      <c r="AN25" s="126" t="str">
        <f t="shared" si="17"/>
        <v>-----</v>
      </c>
      <c r="AO25" s="126" t="str">
        <f t="shared" si="17"/>
        <v>-----</v>
      </c>
      <c r="AP25" s="126" t="str">
        <f t="shared" si="17"/>
        <v>-----</v>
      </c>
      <c r="AQ25" s="126" t="str">
        <f t="shared" si="17"/>
        <v>-----</v>
      </c>
      <c r="AR25" s="126" t="str">
        <f t="shared" si="17"/>
        <v>-----</v>
      </c>
      <c r="AS25" s="126" t="str">
        <f t="shared" si="17"/>
        <v>-----</v>
      </c>
      <c r="AT25" s="126" t="str">
        <f t="shared" si="17"/>
        <v>-----</v>
      </c>
      <c r="AU25" s="126" t="str">
        <f t="shared" si="17"/>
        <v>-----</v>
      </c>
      <c r="AV25" s="126" t="str">
        <f t="shared" si="17"/>
        <v>-----</v>
      </c>
      <c r="AW25" s="126" t="str">
        <f t="shared" si="17"/>
        <v>-----</v>
      </c>
      <c r="AX25" s="126" t="str">
        <f t="shared" si="17"/>
        <v>-----</v>
      </c>
      <c r="AY25" s="126" t="str">
        <f t="shared" si="17"/>
        <v>-----</v>
      </c>
    </row>
    <row r="26" spans="1:54">
      <c r="A26" s="3" t="str">
        <f>'Example 1A'!A26</f>
        <v>x</v>
      </c>
      <c r="B26" s="4"/>
      <c r="C26" s="148" t="str">
        <f>'Example 1A'!C26</f>
        <v>-----</v>
      </c>
      <c r="D26" s="119" t="str">
        <f t="shared" ref="D26:AC26" si="18">C26</f>
        <v>-----</v>
      </c>
      <c r="E26" s="119" t="str">
        <f t="shared" si="18"/>
        <v>-----</v>
      </c>
      <c r="F26" s="119" t="str">
        <f t="shared" si="18"/>
        <v>-----</v>
      </c>
      <c r="G26" s="119" t="str">
        <f t="shared" si="18"/>
        <v>-----</v>
      </c>
      <c r="H26" s="119" t="str">
        <f t="shared" si="18"/>
        <v>-----</v>
      </c>
      <c r="I26" s="119" t="str">
        <f t="shared" si="18"/>
        <v>-----</v>
      </c>
      <c r="J26" s="119" t="str">
        <f t="shared" si="18"/>
        <v>-----</v>
      </c>
      <c r="K26" s="119" t="str">
        <f t="shared" si="18"/>
        <v>-----</v>
      </c>
      <c r="L26" s="119" t="str">
        <f t="shared" si="18"/>
        <v>-----</v>
      </c>
      <c r="M26" s="119" t="str">
        <f t="shared" si="18"/>
        <v>-----</v>
      </c>
      <c r="N26" s="119" t="str">
        <f t="shared" si="18"/>
        <v>-----</v>
      </c>
      <c r="O26" s="119" t="str">
        <f t="shared" si="18"/>
        <v>-----</v>
      </c>
      <c r="P26" s="119" t="str">
        <f t="shared" si="18"/>
        <v>-----</v>
      </c>
      <c r="Q26" s="119" t="str">
        <f t="shared" si="18"/>
        <v>-----</v>
      </c>
      <c r="R26" s="119" t="str">
        <f t="shared" si="18"/>
        <v>-----</v>
      </c>
      <c r="S26" s="119" t="str">
        <f t="shared" si="18"/>
        <v>-----</v>
      </c>
      <c r="T26" s="119" t="str">
        <f t="shared" si="18"/>
        <v>-----</v>
      </c>
      <c r="U26" s="119" t="str">
        <f t="shared" si="18"/>
        <v>-----</v>
      </c>
      <c r="V26" s="119" t="str">
        <f t="shared" si="18"/>
        <v>-----</v>
      </c>
      <c r="W26" s="119" t="str">
        <f t="shared" si="18"/>
        <v>-----</v>
      </c>
      <c r="X26" s="119" t="str">
        <f t="shared" si="18"/>
        <v>-----</v>
      </c>
      <c r="Y26" s="119" t="str">
        <f t="shared" si="18"/>
        <v>-----</v>
      </c>
      <c r="Z26" s="119" t="str">
        <f t="shared" si="18"/>
        <v>-----</v>
      </c>
      <c r="AA26" s="119" t="str">
        <f t="shared" si="18"/>
        <v>-----</v>
      </c>
      <c r="AB26" s="119" t="str">
        <f t="shared" si="18"/>
        <v>-----</v>
      </c>
      <c r="AC26" s="126" t="str">
        <f t="shared" si="18"/>
        <v>-----</v>
      </c>
      <c r="AD26" s="126" t="str">
        <f t="shared" ref="AD26:AY26" si="19">AC26</f>
        <v>-----</v>
      </c>
      <c r="AE26" s="126" t="str">
        <f t="shared" si="19"/>
        <v>-----</v>
      </c>
      <c r="AF26" s="126" t="str">
        <f t="shared" si="19"/>
        <v>-----</v>
      </c>
      <c r="AG26" s="126" t="str">
        <f t="shared" si="19"/>
        <v>-----</v>
      </c>
      <c r="AH26" s="126" t="str">
        <f t="shared" si="19"/>
        <v>-----</v>
      </c>
      <c r="AI26" s="126" t="str">
        <f t="shared" si="19"/>
        <v>-----</v>
      </c>
      <c r="AJ26" s="126" t="str">
        <f t="shared" si="19"/>
        <v>-----</v>
      </c>
      <c r="AK26" s="126" t="str">
        <f t="shared" si="19"/>
        <v>-----</v>
      </c>
      <c r="AL26" s="126" t="str">
        <f t="shared" si="19"/>
        <v>-----</v>
      </c>
      <c r="AM26" s="126" t="str">
        <f t="shared" si="19"/>
        <v>-----</v>
      </c>
      <c r="AN26" s="126" t="str">
        <f t="shared" si="19"/>
        <v>-----</v>
      </c>
      <c r="AO26" s="126" t="str">
        <f t="shared" si="19"/>
        <v>-----</v>
      </c>
      <c r="AP26" s="126" t="str">
        <f t="shared" si="19"/>
        <v>-----</v>
      </c>
      <c r="AQ26" s="126" t="str">
        <f t="shared" si="19"/>
        <v>-----</v>
      </c>
      <c r="AR26" s="126" t="str">
        <f t="shared" si="19"/>
        <v>-----</v>
      </c>
      <c r="AS26" s="126" t="str">
        <f t="shared" si="19"/>
        <v>-----</v>
      </c>
      <c r="AT26" s="126" t="str">
        <f t="shared" si="19"/>
        <v>-----</v>
      </c>
      <c r="AU26" s="126" t="str">
        <f t="shared" si="19"/>
        <v>-----</v>
      </c>
      <c r="AV26" s="126" t="str">
        <f t="shared" si="19"/>
        <v>-----</v>
      </c>
      <c r="AW26" s="126" t="str">
        <f t="shared" si="19"/>
        <v>-----</v>
      </c>
      <c r="AX26" s="126" t="str">
        <f t="shared" si="19"/>
        <v>-----</v>
      </c>
      <c r="AY26" s="126" t="str">
        <f t="shared" si="19"/>
        <v>-----</v>
      </c>
    </row>
    <row r="27" spans="1:54">
      <c r="A27" s="3" t="str">
        <f>'Example 1A'!A27</f>
        <v>x</v>
      </c>
      <c r="B27" s="4"/>
      <c r="C27" s="148" t="str">
        <f>'Example 1A'!C27</f>
        <v>-----</v>
      </c>
      <c r="D27" s="119" t="str">
        <f t="shared" ref="D27:AC27" si="20">C27</f>
        <v>-----</v>
      </c>
      <c r="E27" s="119" t="str">
        <f t="shared" si="20"/>
        <v>-----</v>
      </c>
      <c r="F27" s="119" t="str">
        <f t="shared" si="20"/>
        <v>-----</v>
      </c>
      <c r="G27" s="119" t="str">
        <f t="shared" si="20"/>
        <v>-----</v>
      </c>
      <c r="H27" s="119" t="str">
        <f t="shared" si="20"/>
        <v>-----</v>
      </c>
      <c r="I27" s="119" t="str">
        <f t="shared" si="20"/>
        <v>-----</v>
      </c>
      <c r="J27" s="119" t="str">
        <f t="shared" si="20"/>
        <v>-----</v>
      </c>
      <c r="K27" s="119" t="str">
        <f t="shared" si="20"/>
        <v>-----</v>
      </c>
      <c r="L27" s="119" t="str">
        <f t="shared" si="20"/>
        <v>-----</v>
      </c>
      <c r="M27" s="119" t="str">
        <f t="shared" si="20"/>
        <v>-----</v>
      </c>
      <c r="N27" s="119" t="str">
        <f t="shared" si="20"/>
        <v>-----</v>
      </c>
      <c r="O27" s="119" t="str">
        <f t="shared" si="20"/>
        <v>-----</v>
      </c>
      <c r="P27" s="119" t="str">
        <f t="shared" si="20"/>
        <v>-----</v>
      </c>
      <c r="Q27" s="119" t="str">
        <f t="shared" si="20"/>
        <v>-----</v>
      </c>
      <c r="R27" s="119" t="str">
        <f t="shared" si="20"/>
        <v>-----</v>
      </c>
      <c r="S27" s="119" t="str">
        <f t="shared" si="20"/>
        <v>-----</v>
      </c>
      <c r="T27" s="119" t="str">
        <f t="shared" si="20"/>
        <v>-----</v>
      </c>
      <c r="U27" s="119" t="str">
        <f t="shared" si="20"/>
        <v>-----</v>
      </c>
      <c r="V27" s="119" t="str">
        <f t="shared" si="20"/>
        <v>-----</v>
      </c>
      <c r="W27" s="119" t="str">
        <f t="shared" si="20"/>
        <v>-----</v>
      </c>
      <c r="X27" s="119" t="str">
        <f t="shared" si="20"/>
        <v>-----</v>
      </c>
      <c r="Y27" s="119" t="str">
        <f t="shared" si="20"/>
        <v>-----</v>
      </c>
      <c r="Z27" s="119" t="str">
        <f t="shared" si="20"/>
        <v>-----</v>
      </c>
      <c r="AA27" s="119" t="str">
        <f t="shared" si="20"/>
        <v>-----</v>
      </c>
      <c r="AB27" s="119" t="str">
        <f t="shared" si="20"/>
        <v>-----</v>
      </c>
      <c r="AC27" s="126" t="str">
        <f t="shared" si="20"/>
        <v>-----</v>
      </c>
      <c r="AD27" s="126" t="str">
        <f t="shared" ref="AD27:AY27" si="21">AC27</f>
        <v>-----</v>
      </c>
      <c r="AE27" s="126" t="str">
        <f t="shared" si="21"/>
        <v>-----</v>
      </c>
      <c r="AF27" s="126" t="str">
        <f t="shared" si="21"/>
        <v>-----</v>
      </c>
      <c r="AG27" s="126" t="str">
        <f t="shared" si="21"/>
        <v>-----</v>
      </c>
      <c r="AH27" s="126" t="str">
        <f t="shared" si="21"/>
        <v>-----</v>
      </c>
      <c r="AI27" s="126" t="str">
        <f t="shared" si="21"/>
        <v>-----</v>
      </c>
      <c r="AJ27" s="126" t="str">
        <f t="shared" si="21"/>
        <v>-----</v>
      </c>
      <c r="AK27" s="126" t="str">
        <f t="shared" si="21"/>
        <v>-----</v>
      </c>
      <c r="AL27" s="126" t="str">
        <f t="shared" si="21"/>
        <v>-----</v>
      </c>
      <c r="AM27" s="126" t="str">
        <f t="shared" si="21"/>
        <v>-----</v>
      </c>
      <c r="AN27" s="126" t="str">
        <f t="shared" si="21"/>
        <v>-----</v>
      </c>
      <c r="AO27" s="126" t="str">
        <f t="shared" si="21"/>
        <v>-----</v>
      </c>
      <c r="AP27" s="126" t="str">
        <f t="shared" si="21"/>
        <v>-----</v>
      </c>
      <c r="AQ27" s="126" t="str">
        <f t="shared" si="21"/>
        <v>-----</v>
      </c>
      <c r="AR27" s="126" t="str">
        <f t="shared" si="21"/>
        <v>-----</v>
      </c>
      <c r="AS27" s="126" t="str">
        <f t="shared" si="21"/>
        <v>-----</v>
      </c>
      <c r="AT27" s="126" t="str">
        <f t="shared" si="21"/>
        <v>-----</v>
      </c>
      <c r="AU27" s="126" t="str">
        <f t="shared" si="21"/>
        <v>-----</v>
      </c>
      <c r="AV27" s="126" t="str">
        <f t="shared" si="21"/>
        <v>-----</v>
      </c>
      <c r="AW27" s="126" t="str">
        <f t="shared" si="21"/>
        <v>-----</v>
      </c>
      <c r="AX27" s="126" t="str">
        <f t="shared" si="21"/>
        <v>-----</v>
      </c>
      <c r="AY27" s="126" t="str">
        <f t="shared" si="21"/>
        <v>-----</v>
      </c>
    </row>
    <row r="28" spans="1:54">
      <c r="A28" s="3" t="str">
        <f>'Example 1A'!A28</f>
        <v>x</v>
      </c>
      <c r="B28" s="4"/>
      <c r="C28" s="148" t="str">
        <f>'Example 1A'!C28</f>
        <v>-----</v>
      </c>
      <c r="D28" s="119" t="str">
        <f t="shared" ref="D28:AC28" si="22">C28</f>
        <v>-----</v>
      </c>
      <c r="E28" s="119" t="str">
        <f t="shared" si="22"/>
        <v>-----</v>
      </c>
      <c r="F28" s="119" t="str">
        <f t="shared" si="22"/>
        <v>-----</v>
      </c>
      <c r="G28" s="119" t="str">
        <f t="shared" si="22"/>
        <v>-----</v>
      </c>
      <c r="H28" s="119" t="str">
        <f t="shared" si="22"/>
        <v>-----</v>
      </c>
      <c r="I28" s="119" t="str">
        <f t="shared" si="22"/>
        <v>-----</v>
      </c>
      <c r="J28" s="119" t="str">
        <f t="shared" si="22"/>
        <v>-----</v>
      </c>
      <c r="K28" s="119" t="str">
        <f t="shared" si="22"/>
        <v>-----</v>
      </c>
      <c r="L28" s="119" t="str">
        <f t="shared" si="22"/>
        <v>-----</v>
      </c>
      <c r="M28" s="119" t="str">
        <f t="shared" si="22"/>
        <v>-----</v>
      </c>
      <c r="N28" s="119" t="str">
        <f t="shared" si="22"/>
        <v>-----</v>
      </c>
      <c r="O28" s="119" t="str">
        <f t="shared" si="22"/>
        <v>-----</v>
      </c>
      <c r="P28" s="119" t="str">
        <f t="shared" si="22"/>
        <v>-----</v>
      </c>
      <c r="Q28" s="119" t="str">
        <f t="shared" si="22"/>
        <v>-----</v>
      </c>
      <c r="R28" s="119" t="str">
        <f t="shared" si="22"/>
        <v>-----</v>
      </c>
      <c r="S28" s="119" t="str">
        <f t="shared" si="22"/>
        <v>-----</v>
      </c>
      <c r="T28" s="119" t="str">
        <f t="shared" si="22"/>
        <v>-----</v>
      </c>
      <c r="U28" s="119" t="str">
        <f t="shared" si="22"/>
        <v>-----</v>
      </c>
      <c r="V28" s="119" t="str">
        <f t="shared" si="22"/>
        <v>-----</v>
      </c>
      <c r="W28" s="119" t="str">
        <f t="shared" si="22"/>
        <v>-----</v>
      </c>
      <c r="X28" s="119" t="str">
        <f t="shared" si="22"/>
        <v>-----</v>
      </c>
      <c r="Y28" s="119" t="str">
        <f t="shared" si="22"/>
        <v>-----</v>
      </c>
      <c r="Z28" s="119" t="str">
        <f t="shared" si="22"/>
        <v>-----</v>
      </c>
      <c r="AA28" s="119" t="str">
        <f t="shared" si="22"/>
        <v>-----</v>
      </c>
      <c r="AB28" s="119" t="str">
        <f t="shared" si="22"/>
        <v>-----</v>
      </c>
      <c r="AC28" s="126" t="str">
        <f t="shared" si="22"/>
        <v>-----</v>
      </c>
      <c r="AD28" s="126" t="str">
        <f t="shared" ref="AD28:AY28" si="23">AC28</f>
        <v>-----</v>
      </c>
      <c r="AE28" s="126" t="str">
        <f t="shared" si="23"/>
        <v>-----</v>
      </c>
      <c r="AF28" s="126" t="str">
        <f t="shared" si="23"/>
        <v>-----</v>
      </c>
      <c r="AG28" s="126" t="str">
        <f t="shared" si="23"/>
        <v>-----</v>
      </c>
      <c r="AH28" s="126" t="str">
        <f t="shared" si="23"/>
        <v>-----</v>
      </c>
      <c r="AI28" s="126" t="str">
        <f t="shared" si="23"/>
        <v>-----</v>
      </c>
      <c r="AJ28" s="126" t="str">
        <f t="shared" si="23"/>
        <v>-----</v>
      </c>
      <c r="AK28" s="126" t="str">
        <f t="shared" si="23"/>
        <v>-----</v>
      </c>
      <c r="AL28" s="126" t="str">
        <f t="shared" si="23"/>
        <v>-----</v>
      </c>
      <c r="AM28" s="126" t="str">
        <f t="shared" si="23"/>
        <v>-----</v>
      </c>
      <c r="AN28" s="126" t="str">
        <f t="shared" si="23"/>
        <v>-----</v>
      </c>
      <c r="AO28" s="126" t="str">
        <f t="shared" si="23"/>
        <v>-----</v>
      </c>
      <c r="AP28" s="126" t="str">
        <f t="shared" si="23"/>
        <v>-----</v>
      </c>
      <c r="AQ28" s="126" t="str">
        <f t="shared" si="23"/>
        <v>-----</v>
      </c>
      <c r="AR28" s="126" t="str">
        <f t="shared" si="23"/>
        <v>-----</v>
      </c>
      <c r="AS28" s="126" t="str">
        <f t="shared" si="23"/>
        <v>-----</v>
      </c>
      <c r="AT28" s="126" t="str">
        <f t="shared" si="23"/>
        <v>-----</v>
      </c>
      <c r="AU28" s="126" t="str">
        <f t="shared" si="23"/>
        <v>-----</v>
      </c>
      <c r="AV28" s="126" t="str">
        <f t="shared" si="23"/>
        <v>-----</v>
      </c>
      <c r="AW28" s="126" t="str">
        <f t="shared" si="23"/>
        <v>-----</v>
      </c>
      <c r="AX28" s="126" t="str">
        <f t="shared" si="23"/>
        <v>-----</v>
      </c>
      <c r="AY28" s="126" t="str">
        <f t="shared" si="23"/>
        <v>-----</v>
      </c>
    </row>
    <row r="29" spans="1:54">
      <c r="A29" s="3" t="str">
        <f>'Example 1A'!A29</f>
        <v>+ Expense Fee</v>
      </c>
      <c r="B29" s="4"/>
      <c r="C29" s="161" t="str">
        <f t="shared" ref="C29:AY29" si="24">ExpFeeBI</f>
        <v xml:space="preserve">enter </v>
      </c>
      <c r="D29" s="119" t="str">
        <f t="shared" si="24"/>
        <v xml:space="preserve">enter </v>
      </c>
      <c r="E29" s="119" t="str">
        <f t="shared" si="24"/>
        <v xml:space="preserve">enter </v>
      </c>
      <c r="F29" s="119" t="str">
        <f t="shared" si="24"/>
        <v xml:space="preserve">enter </v>
      </c>
      <c r="G29" s="119" t="str">
        <f t="shared" si="24"/>
        <v xml:space="preserve">enter </v>
      </c>
      <c r="H29" s="119" t="str">
        <f t="shared" si="24"/>
        <v xml:space="preserve">enter </v>
      </c>
      <c r="I29" s="119" t="str">
        <f t="shared" si="24"/>
        <v xml:space="preserve">enter </v>
      </c>
      <c r="J29" s="119" t="str">
        <f t="shared" si="24"/>
        <v xml:space="preserve">enter </v>
      </c>
      <c r="K29" s="119" t="str">
        <f t="shared" si="24"/>
        <v xml:space="preserve">enter </v>
      </c>
      <c r="L29" s="119" t="str">
        <f t="shared" si="24"/>
        <v xml:space="preserve">enter </v>
      </c>
      <c r="M29" s="119" t="str">
        <f t="shared" si="24"/>
        <v xml:space="preserve">enter </v>
      </c>
      <c r="N29" s="119" t="str">
        <f t="shared" si="24"/>
        <v xml:space="preserve">enter </v>
      </c>
      <c r="O29" s="119" t="str">
        <f t="shared" si="24"/>
        <v xml:space="preserve">enter </v>
      </c>
      <c r="P29" s="119" t="str">
        <f t="shared" si="24"/>
        <v xml:space="preserve">enter </v>
      </c>
      <c r="Q29" s="119" t="str">
        <f t="shared" si="24"/>
        <v xml:space="preserve">enter </v>
      </c>
      <c r="R29" s="119" t="str">
        <f t="shared" si="24"/>
        <v xml:space="preserve">enter </v>
      </c>
      <c r="S29" s="119" t="str">
        <f t="shared" si="24"/>
        <v xml:space="preserve">enter </v>
      </c>
      <c r="T29" s="119" t="str">
        <f t="shared" si="24"/>
        <v xml:space="preserve">enter </v>
      </c>
      <c r="U29" s="119" t="str">
        <f t="shared" si="24"/>
        <v xml:space="preserve">enter </v>
      </c>
      <c r="V29" s="119" t="str">
        <f t="shared" si="24"/>
        <v xml:space="preserve">enter </v>
      </c>
      <c r="W29" s="119" t="str">
        <f t="shared" si="24"/>
        <v xml:space="preserve">enter </v>
      </c>
      <c r="X29" s="119" t="str">
        <f t="shared" si="24"/>
        <v xml:space="preserve">enter </v>
      </c>
      <c r="Y29" s="119" t="str">
        <f t="shared" si="24"/>
        <v xml:space="preserve">enter </v>
      </c>
      <c r="Z29" s="119" t="str">
        <f t="shared" si="24"/>
        <v xml:space="preserve">enter </v>
      </c>
      <c r="AA29" s="119" t="str">
        <f t="shared" si="24"/>
        <v xml:space="preserve">enter </v>
      </c>
      <c r="AB29" s="119" t="str">
        <f t="shared" si="24"/>
        <v xml:space="preserve">enter </v>
      </c>
      <c r="AC29" s="126" t="str">
        <f t="shared" si="24"/>
        <v xml:space="preserve">enter </v>
      </c>
      <c r="AD29" s="126" t="str">
        <f t="shared" si="24"/>
        <v xml:space="preserve">enter </v>
      </c>
      <c r="AE29" s="126" t="str">
        <f t="shared" si="24"/>
        <v xml:space="preserve">enter </v>
      </c>
      <c r="AF29" s="126" t="str">
        <f t="shared" si="24"/>
        <v xml:space="preserve">enter </v>
      </c>
      <c r="AG29" s="126" t="str">
        <f t="shared" si="24"/>
        <v xml:space="preserve">enter </v>
      </c>
      <c r="AH29" s="126" t="str">
        <f t="shared" si="24"/>
        <v xml:space="preserve">enter </v>
      </c>
      <c r="AI29" s="126" t="str">
        <f t="shared" si="24"/>
        <v xml:space="preserve">enter </v>
      </c>
      <c r="AJ29" s="126" t="str">
        <f t="shared" si="24"/>
        <v xml:space="preserve">enter </v>
      </c>
      <c r="AK29" s="126" t="str">
        <f t="shared" si="24"/>
        <v xml:space="preserve">enter </v>
      </c>
      <c r="AL29" s="126" t="str">
        <f t="shared" si="24"/>
        <v xml:space="preserve">enter </v>
      </c>
      <c r="AM29" s="126" t="str">
        <f t="shared" si="24"/>
        <v xml:space="preserve">enter </v>
      </c>
      <c r="AN29" s="126" t="str">
        <f t="shared" si="24"/>
        <v xml:space="preserve">enter </v>
      </c>
      <c r="AO29" s="126" t="str">
        <f t="shared" si="24"/>
        <v xml:space="preserve">enter </v>
      </c>
      <c r="AP29" s="126" t="str">
        <f t="shared" si="24"/>
        <v xml:space="preserve">enter </v>
      </c>
      <c r="AQ29" s="126" t="str">
        <f t="shared" si="24"/>
        <v xml:space="preserve">enter </v>
      </c>
      <c r="AR29" s="126" t="str">
        <f t="shared" si="24"/>
        <v xml:space="preserve">enter </v>
      </c>
      <c r="AS29" s="126" t="str">
        <f t="shared" si="24"/>
        <v xml:space="preserve">enter </v>
      </c>
      <c r="AT29" s="126" t="str">
        <f t="shared" si="24"/>
        <v xml:space="preserve">enter </v>
      </c>
      <c r="AU29" s="126" t="str">
        <f t="shared" si="24"/>
        <v xml:space="preserve">enter </v>
      </c>
      <c r="AV29" s="126" t="str">
        <f t="shared" si="24"/>
        <v xml:space="preserve">enter </v>
      </c>
      <c r="AW29" s="126" t="str">
        <f t="shared" si="24"/>
        <v xml:space="preserve">enter </v>
      </c>
      <c r="AX29" s="126" t="str">
        <f t="shared" si="24"/>
        <v xml:space="preserve">enter </v>
      </c>
      <c r="AY29" s="126" t="str">
        <f t="shared" si="24"/>
        <v xml:space="preserve">enter </v>
      </c>
    </row>
    <row r="30" spans="1:54">
      <c r="A30" s="3" t="str">
        <f>'Example 1A'!A30</f>
        <v>x</v>
      </c>
      <c r="B30" s="4"/>
      <c r="C30" s="148" t="str">
        <f>'Example 1A'!C30</f>
        <v>-----</v>
      </c>
      <c r="D30" s="119" t="str">
        <f t="shared" ref="D30:AC30" si="25">C30</f>
        <v>-----</v>
      </c>
      <c r="E30" s="119" t="str">
        <f t="shared" si="25"/>
        <v>-----</v>
      </c>
      <c r="F30" s="119" t="str">
        <f t="shared" si="25"/>
        <v>-----</v>
      </c>
      <c r="G30" s="119" t="str">
        <f t="shared" si="25"/>
        <v>-----</v>
      </c>
      <c r="H30" s="119" t="str">
        <f t="shared" si="25"/>
        <v>-----</v>
      </c>
      <c r="I30" s="119" t="str">
        <f t="shared" si="25"/>
        <v>-----</v>
      </c>
      <c r="J30" s="119" t="str">
        <f t="shared" si="25"/>
        <v>-----</v>
      </c>
      <c r="K30" s="119" t="str">
        <f t="shared" si="25"/>
        <v>-----</v>
      </c>
      <c r="L30" s="119" t="str">
        <f t="shared" si="25"/>
        <v>-----</v>
      </c>
      <c r="M30" s="119" t="str">
        <f t="shared" si="25"/>
        <v>-----</v>
      </c>
      <c r="N30" s="119" t="str">
        <f t="shared" si="25"/>
        <v>-----</v>
      </c>
      <c r="O30" s="119" t="str">
        <f t="shared" si="25"/>
        <v>-----</v>
      </c>
      <c r="P30" s="119" t="str">
        <f t="shared" si="25"/>
        <v>-----</v>
      </c>
      <c r="Q30" s="119" t="str">
        <f t="shared" si="25"/>
        <v>-----</v>
      </c>
      <c r="R30" s="119" t="str">
        <f t="shared" si="25"/>
        <v>-----</v>
      </c>
      <c r="S30" s="119" t="str">
        <f t="shared" si="25"/>
        <v>-----</v>
      </c>
      <c r="T30" s="119" t="str">
        <f t="shared" si="25"/>
        <v>-----</v>
      </c>
      <c r="U30" s="119" t="str">
        <f t="shared" si="25"/>
        <v>-----</v>
      </c>
      <c r="V30" s="119" t="str">
        <f t="shared" si="25"/>
        <v>-----</v>
      </c>
      <c r="W30" s="119" t="str">
        <f t="shared" si="25"/>
        <v>-----</v>
      </c>
      <c r="X30" s="119" t="str">
        <f t="shared" si="25"/>
        <v>-----</v>
      </c>
      <c r="Y30" s="119" t="str">
        <f t="shared" si="25"/>
        <v>-----</v>
      </c>
      <c r="Z30" s="119" t="str">
        <f t="shared" si="25"/>
        <v>-----</v>
      </c>
      <c r="AA30" s="119" t="str">
        <f t="shared" si="25"/>
        <v>-----</v>
      </c>
      <c r="AB30" s="119" t="str">
        <f t="shared" si="25"/>
        <v>-----</v>
      </c>
      <c r="AC30" s="126" t="str">
        <f t="shared" si="25"/>
        <v>-----</v>
      </c>
      <c r="AD30" s="126" t="str">
        <f t="shared" ref="AD30:AY30" si="26">AC30</f>
        <v>-----</v>
      </c>
      <c r="AE30" s="126" t="str">
        <f t="shared" si="26"/>
        <v>-----</v>
      </c>
      <c r="AF30" s="126" t="str">
        <f t="shared" si="26"/>
        <v>-----</v>
      </c>
      <c r="AG30" s="126" t="str">
        <f t="shared" si="26"/>
        <v>-----</v>
      </c>
      <c r="AH30" s="126" t="str">
        <f t="shared" si="26"/>
        <v>-----</v>
      </c>
      <c r="AI30" s="126" t="str">
        <f t="shared" si="26"/>
        <v>-----</v>
      </c>
      <c r="AJ30" s="126" t="str">
        <f t="shared" si="26"/>
        <v>-----</v>
      </c>
      <c r="AK30" s="126" t="str">
        <f t="shared" si="26"/>
        <v>-----</v>
      </c>
      <c r="AL30" s="126" t="str">
        <f t="shared" si="26"/>
        <v>-----</v>
      </c>
      <c r="AM30" s="126" t="str">
        <f t="shared" si="26"/>
        <v>-----</v>
      </c>
      <c r="AN30" s="126" t="str">
        <f t="shared" si="26"/>
        <v>-----</v>
      </c>
      <c r="AO30" s="126" t="str">
        <f t="shared" si="26"/>
        <v>-----</v>
      </c>
      <c r="AP30" s="126" t="str">
        <f t="shared" si="26"/>
        <v>-----</v>
      </c>
      <c r="AQ30" s="126" t="str">
        <f t="shared" si="26"/>
        <v>-----</v>
      </c>
      <c r="AR30" s="126" t="str">
        <f t="shared" si="26"/>
        <v>-----</v>
      </c>
      <c r="AS30" s="126" t="str">
        <f t="shared" si="26"/>
        <v>-----</v>
      </c>
      <c r="AT30" s="126" t="str">
        <f t="shared" si="26"/>
        <v>-----</v>
      </c>
      <c r="AU30" s="126" t="str">
        <f t="shared" si="26"/>
        <v>-----</v>
      </c>
      <c r="AV30" s="126" t="str">
        <f t="shared" si="26"/>
        <v>-----</v>
      </c>
      <c r="AW30" s="126" t="str">
        <f t="shared" si="26"/>
        <v>-----</v>
      </c>
      <c r="AX30" s="126" t="str">
        <f t="shared" si="26"/>
        <v>-----</v>
      </c>
      <c r="AY30" s="126" t="str">
        <f t="shared" si="26"/>
        <v>-----</v>
      </c>
    </row>
    <row r="31" spans="1:54" ht="16.2" thickBot="1">
      <c r="A31" s="11" t="str">
        <f>'Example 1A'!A31</f>
        <v>= Bodily Injury Rate</v>
      </c>
      <c r="B31" s="74"/>
      <c r="C31" s="75" t="e">
        <f t="shared" ref="C31:AC31" si="27">PRODUCT(PRODUCT(C19:C28)+C29,C30)</f>
        <v>#VALUE!</v>
      </c>
      <c r="D31" s="75" t="e">
        <f t="shared" si="27"/>
        <v>#VALUE!</v>
      </c>
      <c r="E31" s="75" t="e">
        <f t="shared" si="27"/>
        <v>#VALUE!</v>
      </c>
      <c r="F31" s="75" t="e">
        <f t="shared" si="27"/>
        <v>#VALUE!</v>
      </c>
      <c r="G31" s="75" t="e">
        <f t="shared" si="27"/>
        <v>#VALUE!</v>
      </c>
      <c r="H31" s="75" t="e">
        <f t="shared" si="27"/>
        <v>#VALUE!</v>
      </c>
      <c r="I31" s="75" t="e">
        <f t="shared" si="27"/>
        <v>#VALUE!</v>
      </c>
      <c r="J31" s="75" t="e">
        <f t="shared" si="27"/>
        <v>#VALUE!</v>
      </c>
      <c r="K31" s="75" t="e">
        <f t="shared" si="27"/>
        <v>#VALUE!</v>
      </c>
      <c r="L31" s="75" t="e">
        <f t="shared" si="27"/>
        <v>#VALUE!</v>
      </c>
      <c r="M31" s="75" t="e">
        <f t="shared" si="27"/>
        <v>#VALUE!</v>
      </c>
      <c r="N31" s="75" t="e">
        <f t="shared" si="27"/>
        <v>#VALUE!</v>
      </c>
      <c r="O31" s="75" t="e">
        <f t="shared" si="27"/>
        <v>#VALUE!</v>
      </c>
      <c r="P31" s="75" t="e">
        <f t="shared" si="27"/>
        <v>#VALUE!</v>
      </c>
      <c r="Q31" s="75" t="e">
        <f t="shared" si="27"/>
        <v>#VALUE!</v>
      </c>
      <c r="R31" s="75" t="e">
        <f t="shared" si="27"/>
        <v>#VALUE!</v>
      </c>
      <c r="S31" s="75" t="e">
        <f t="shared" si="27"/>
        <v>#VALUE!</v>
      </c>
      <c r="T31" s="75" t="e">
        <f t="shared" si="27"/>
        <v>#VALUE!</v>
      </c>
      <c r="U31" s="75" t="e">
        <f t="shared" si="27"/>
        <v>#VALUE!</v>
      </c>
      <c r="V31" s="75" t="e">
        <f t="shared" si="27"/>
        <v>#VALUE!</v>
      </c>
      <c r="W31" s="75" t="e">
        <f t="shared" si="27"/>
        <v>#VALUE!</v>
      </c>
      <c r="X31" s="75" t="e">
        <f t="shared" si="27"/>
        <v>#VALUE!</v>
      </c>
      <c r="Y31" s="75" t="e">
        <f t="shared" si="27"/>
        <v>#VALUE!</v>
      </c>
      <c r="Z31" s="75" t="e">
        <f t="shared" si="27"/>
        <v>#VALUE!</v>
      </c>
      <c r="AA31" s="75" t="e">
        <f t="shared" si="27"/>
        <v>#VALUE!</v>
      </c>
      <c r="AB31" s="75" t="e">
        <f t="shared" si="27"/>
        <v>#VALUE!</v>
      </c>
      <c r="AC31" s="127" t="e">
        <f t="shared" si="27"/>
        <v>#VALUE!</v>
      </c>
      <c r="AD31" s="127" t="e">
        <f t="shared" ref="AD31:AY31" si="28">PRODUCT(PRODUCT(AD19:AD28)+AD29,AD30)</f>
        <v>#VALUE!</v>
      </c>
      <c r="AE31" s="127" t="e">
        <f t="shared" si="28"/>
        <v>#VALUE!</v>
      </c>
      <c r="AF31" s="127" t="e">
        <f t="shared" si="28"/>
        <v>#VALUE!</v>
      </c>
      <c r="AG31" s="127" t="e">
        <f t="shared" si="28"/>
        <v>#VALUE!</v>
      </c>
      <c r="AH31" s="127" t="e">
        <f t="shared" si="28"/>
        <v>#VALUE!</v>
      </c>
      <c r="AI31" s="127" t="e">
        <f t="shared" si="28"/>
        <v>#VALUE!</v>
      </c>
      <c r="AJ31" s="127" t="e">
        <f t="shared" si="28"/>
        <v>#VALUE!</v>
      </c>
      <c r="AK31" s="127" t="e">
        <f t="shared" si="28"/>
        <v>#VALUE!</v>
      </c>
      <c r="AL31" s="127" t="e">
        <f t="shared" si="28"/>
        <v>#VALUE!</v>
      </c>
      <c r="AM31" s="127" t="e">
        <f t="shared" si="28"/>
        <v>#VALUE!</v>
      </c>
      <c r="AN31" s="127" t="e">
        <f t="shared" si="28"/>
        <v>#VALUE!</v>
      </c>
      <c r="AO31" s="127" t="e">
        <f t="shared" si="28"/>
        <v>#VALUE!</v>
      </c>
      <c r="AP31" s="127" t="e">
        <f t="shared" si="28"/>
        <v>#VALUE!</v>
      </c>
      <c r="AQ31" s="127" t="e">
        <f t="shared" si="28"/>
        <v>#VALUE!</v>
      </c>
      <c r="AR31" s="127" t="e">
        <f t="shared" si="28"/>
        <v>#VALUE!</v>
      </c>
      <c r="AS31" s="127" t="e">
        <f t="shared" si="28"/>
        <v>#VALUE!</v>
      </c>
      <c r="AT31" s="127" t="e">
        <f t="shared" si="28"/>
        <v>#VALUE!</v>
      </c>
      <c r="AU31" s="127" t="e">
        <f t="shared" si="28"/>
        <v>#VALUE!</v>
      </c>
      <c r="AV31" s="127" t="e">
        <f t="shared" si="28"/>
        <v>#VALUE!</v>
      </c>
      <c r="AW31" s="127" t="e">
        <f t="shared" si="28"/>
        <v>#VALUE!</v>
      </c>
      <c r="AX31" s="127" t="e">
        <f t="shared" si="28"/>
        <v>#VALUE!</v>
      </c>
      <c r="AY31" s="127" t="e">
        <f t="shared" si="28"/>
        <v>#VALUE!</v>
      </c>
    </row>
    <row r="32" spans="1:54" ht="16.2" thickTop="1">
      <c r="A32" s="52" t="str">
        <f>'Example 1A'!A32</f>
        <v/>
      </c>
      <c r="B32" s="6"/>
      <c r="C32" s="136" t="str">
        <f t="shared" ref="C32:AY32" si="29">"BaseRatePD_" &amp; TEXT(C$17,"00")</f>
        <v>BaseRatePD_101</v>
      </c>
      <c r="D32" s="136" t="str">
        <f t="shared" si="29"/>
        <v>BaseRatePD_102</v>
      </c>
      <c r="E32" s="73" t="str">
        <f t="shared" si="29"/>
        <v>BaseRatePD_103</v>
      </c>
      <c r="F32" s="73" t="str">
        <f t="shared" si="29"/>
        <v>BaseRatePD_104</v>
      </c>
      <c r="G32" s="73" t="str">
        <f t="shared" si="29"/>
        <v>BaseRatePD_105</v>
      </c>
      <c r="H32" s="73" t="str">
        <f t="shared" si="29"/>
        <v>BaseRatePD_106</v>
      </c>
      <c r="I32" s="73" t="str">
        <f t="shared" si="29"/>
        <v>BaseRatePD_107</v>
      </c>
      <c r="J32" s="73" t="str">
        <f t="shared" si="29"/>
        <v>BaseRatePD_108</v>
      </c>
      <c r="K32" s="73" t="str">
        <f t="shared" si="29"/>
        <v>BaseRatePD_109</v>
      </c>
      <c r="L32" s="73" t="str">
        <f t="shared" si="29"/>
        <v>BaseRatePD_110</v>
      </c>
      <c r="M32" s="73" t="str">
        <f t="shared" si="29"/>
        <v>BaseRatePD_111</v>
      </c>
      <c r="N32" s="73" t="str">
        <f t="shared" si="29"/>
        <v>BaseRatePD_112</v>
      </c>
      <c r="O32" s="73" t="str">
        <f t="shared" si="29"/>
        <v>BaseRatePD_113</v>
      </c>
      <c r="P32" s="73" t="str">
        <f t="shared" si="29"/>
        <v>BaseRatePD_114</v>
      </c>
      <c r="Q32" s="73" t="str">
        <f t="shared" si="29"/>
        <v>BaseRatePD_115</v>
      </c>
      <c r="R32" s="73" t="str">
        <f t="shared" si="29"/>
        <v>BaseRatePD_116</v>
      </c>
      <c r="S32" s="73" t="str">
        <f t="shared" si="29"/>
        <v>BaseRatePD_117</v>
      </c>
      <c r="T32" s="73" t="str">
        <f t="shared" si="29"/>
        <v>BaseRatePD_118</v>
      </c>
      <c r="U32" s="73" t="str">
        <f t="shared" si="29"/>
        <v>BaseRatePD_119</v>
      </c>
      <c r="V32" s="73" t="str">
        <f t="shared" si="29"/>
        <v>BaseRatePD_120</v>
      </c>
      <c r="W32" s="73" t="str">
        <f t="shared" si="29"/>
        <v>BaseRatePD_121</v>
      </c>
      <c r="X32" s="73" t="str">
        <f t="shared" si="29"/>
        <v>BaseRatePD_122</v>
      </c>
      <c r="Y32" s="73" t="str">
        <f t="shared" si="29"/>
        <v>BaseRatePD_123</v>
      </c>
      <c r="Z32" s="73" t="str">
        <f t="shared" si="29"/>
        <v>BaseRatePD_124</v>
      </c>
      <c r="AA32" s="73" t="str">
        <f t="shared" si="29"/>
        <v>BaseRatePD_125</v>
      </c>
      <c r="AB32" s="73" t="str">
        <f t="shared" si="29"/>
        <v>BaseRatePD_126</v>
      </c>
      <c r="AC32" s="134" t="str">
        <f t="shared" si="29"/>
        <v>BaseRatePD_127</v>
      </c>
      <c r="AD32" s="134" t="str">
        <f t="shared" si="29"/>
        <v>BaseRatePD_128</v>
      </c>
      <c r="AE32" s="134" t="str">
        <f t="shared" si="29"/>
        <v>BaseRatePD_129</v>
      </c>
      <c r="AF32" s="134" t="str">
        <f t="shared" si="29"/>
        <v>BaseRatePD_130</v>
      </c>
      <c r="AG32" s="134" t="str">
        <f t="shared" si="29"/>
        <v>BaseRatePD_131</v>
      </c>
      <c r="AH32" s="134" t="str">
        <f t="shared" si="29"/>
        <v>BaseRatePD_132</v>
      </c>
      <c r="AI32" s="134" t="str">
        <f t="shared" si="29"/>
        <v>BaseRatePD_133</v>
      </c>
      <c r="AJ32" s="134" t="str">
        <f t="shared" si="29"/>
        <v>BaseRatePD_134</v>
      </c>
      <c r="AK32" s="134" t="str">
        <f t="shared" si="29"/>
        <v>BaseRatePD_135</v>
      </c>
      <c r="AL32" s="134" t="str">
        <f t="shared" si="29"/>
        <v>BaseRatePD_136</v>
      </c>
      <c r="AM32" s="134" t="str">
        <f t="shared" si="29"/>
        <v>BaseRatePD_137</v>
      </c>
      <c r="AN32" s="134" t="str">
        <f t="shared" si="29"/>
        <v>BaseRatePD_138</v>
      </c>
      <c r="AO32" s="134" t="str">
        <f t="shared" si="29"/>
        <v>BaseRatePD_139</v>
      </c>
      <c r="AP32" s="134" t="str">
        <f t="shared" si="29"/>
        <v>BaseRatePD_140</v>
      </c>
      <c r="AQ32" s="134" t="str">
        <f t="shared" si="29"/>
        <v>BaseRatePD_141</v>
      </c>
      <c r="AR32" s="134" t="str">
        <f t="shared" si="29"/>
        <v>BaseRatePD_142</v>
      </c>
      <c r="AS32" s="134" t="str">
        <f t="shared" si="29"/>
        <v>BaseRatePD_143</v>
      </c>
      <c r="AT32" s="134" t="str">
        <f t="shared" si="29"/>
        <v>BaseRatePD_144</v>
      </c>
      <c r="AU32" s="134" t="str">
        <f t="shared" si="29"/>
        <v>BaseRatePD_145</v>
      </c>
      <c r="AV32" s="134" t="str">
        <f t="shared" si="29"/>
        <v>BaseRatePD_146</v>
      </c>
      <c r="AW32" s="134" t="str">
        <f t="shared" si="29"/>
        <v>BaseRatePD_147</v>
      </c>
      <c r="AX32" s="134" t="str">
        <f t="shared" si="29"/>
        <v>BaseRatePD_148</v>
      </c>
      <c r="AY32" s="134" t="str">
        <f t="shared" si="29"/>
        <v>BaseRatePD_149</v>
      </c>
    </row>
    <row r="33" spans="1:51">
      <c r="A33" s="21" t="str">
        <f>'Example 1A'!A33</f>
        <v>Prop. Damage Base Rate</v>
      </c>
      <c r="B33" s="8"/>
      <c r="C33" s="160" t="str">
        <f>'Example 1A'!C33</f>
        <v xml:space="preserve">enter   </v>
      </c>
      <c r="D33" s="160" t="str">
        <f>'Example 1A'!D33</f>
        <v xml:space="preserve">enter   </v>
      </c>
      <c r="E33" s="160" t="str">
        <f>'Example 1A'!E33</f>
        <v xml:space="preserve">enter   </v>
      </c>
      <c r="F33" s="160" t="str">
        <f>'Example 1A'!F33</f>
        <v xml:space="preserve">enter   </v>
      </c>
      <c r="G33" s="160" t="str">
        <f>'Example 1A'!G33</f>
        <v xml:space="preserve">enter   </v>
      </c>
      <c r="H33" s="160" t="str">
        <f>'Example 1A'!H33</f>
        <v xml:space="preserve">enter   </v>
      </c>
      <c r="I33" s="160" t="str">
        <f>'Example 1A'!I33</f>
        <v xml:space="preserve">enter   </v>
      </c>
      <c r="J33" s="160" t="str">
        <f>'Example 1A'!J33</f>
        <v xml:space="preserve">enter   </v>
      </c>
      <c r="K33" s="160" t="str">
        <f>'Example 1A'!K33</f>
        <v xml:space="preserve">enter   </v>
      </c>
      <c r="L33" s="160" t="str">
        <f>'Example 1A'!L33</f>
        <v xml:space="preserve">enter   </v>
      </c>
      <c r="M33" s="160" t="str">
        <f>'Example 1A'!M33</f>
        <v xml:space="preserve">enter   </v>
      </c>
      <c r="N33" s="160" t="str">
        <f>'Example 1A'!N33</f>
        <v xml:space="preserve">enter   </v>
      </c>
      <c r="O33" s="160" t="str">
        <f>'Example 1A'!O33</f>
        <v xml:space="preserve">enter   </v>
      </c>
      <c r="P33" s="160" t="str">
        <f>'Example 1A'!P33</f>
        <v xml:space="preserve">enter   </v>
      </c>
      <c r="Q33" s="160" t="str">
        <f>'Example 1A'!Q33</f>
        <v xml:space="preserve">enter   </v>
      </c>
      <c r="R33" s="160" t="str">
        <f>'Example 1A'!R33</f>
        <v xml:space="preserve">enter   </v>
      </c>
      <c r="S33" s="160" t="str">
        <f>'Example 1A'!S33</f>
        <v xml:space="preserve">enter   </v>
      </c>
      <c r="T33" s="160" t="str">
        <f>'Example 1A'!T33</f>
        <v xml:space="preserve">enter   </v>
      </c>
      <c r="U33" s="160" t="str">
        <f>'Example 1A'!U33</f>
        <v xml:space="preserve">enter   </v>
      </c>
      <c r="V33" s="160" t="str">
        <f>'Example 1A'!V33</f>
        <v xml:space="preserve">enter   </v>
      </c>
      <c r="W33" s="160" t="str">
        <f>'Example 1A'!W33</f>
        <v xml:space="preserve">enter   </v>
      </c>
      <c r="X33" s="160" t="str">
        <f>'Example 1A'!X33</f>
        <v xml:space="preserve">enter   </v>
      </c>
      <c r="Y33" s="160" t="str">
        <f>'Example 1A'!Y33</f>
        <v xml:space="preserve">enter   </v>
      </c>
      <c r="Z33" s="160" t="str">
        <f>'Example 1A'!Z33</f>
        <v xml:space="preserve">enter   </v>
      </c>
      <c r="AA33" s="160" t="str">
        <f>'Example 1A'!AA33</f>
        <v xml:space="preserve">enter   </v>
      </c>
      <c r="AB33" s="160" t="str">
        <f>'Example 1A'!AB33</f>
        <v xml:space="preserve">enter   </v>
      </c>
      <c r="AC33" s="160" t="str">
        <f>'Example 1A'!AC33</f>
        <v xml:space="preserve">enter   </v>
      </c>
      <c r="AD33" s="160" t="str">
        <f>'Example 1A'!AD33</f>
        <v xml:space="preserve">enter   </v>
      </c>
      <c r="AE33" s="160" t="str">
        <f>'Example 1A'!AE33</f>
        <v xml:space="preserve">enter   </v>
      </c>
      <c r="AF33" s="160" t="str">
        <f>'Example 1A'!AF33</f>
        <v xml:space="preserve">enter   </v>
      </c>
      <c r="AG33" s="160" t="str">
        <f>'Example 1A'!AG33</f>
        <v xml:space="preserve">enter   </v>
      </c>
      <c r="AH33" s="160" t="str">
        <f>'Example 1A'!AH33</f>
        <v xml:space="preserve">enter   </v>
      </c>
      <c r="AI33" s="160" t="str">
        <f>'Example 1A'!AI33</f>
        <v xml:space="preserve">enter   </v>
      </c>
      <c r="AJ33" s="160" t="str">
        <f>'Example 1A'!AJ33</f>
        <v xml:space="preserve">enter   </v>
      </c>
      <c r="AK33" s="160" t="str">
        <f>'Example 1A'!AK33</f>
        <v xml:space="preserve">enter   </v>
      </c>
      <c r="AL33" s="160" t="str">
        <f>'Example 1A'!AL33</f>
        <v xml:space="preserve">enter   </v>
      </c>
      <c r="AM33" s="160" t="str">
        <f>'Example 1A'!AM33</f>
        <v xml:space="preserve">enter   </v>
      </c>
      <c r="AN33" s="160" t="str">
        <f>'Example 1A'!AN33</f>
        <v xml:space="preserve">enter   </v>
      </c>
      <c r="AO33" s="160" t="str">
        <f>'Example 1A'!AO33</f>
        <v xml:space="preserve">enter   </v>
      </c>
      <c r="AP33" s="160" t="str">
        <f>'Example 1A'!AP33</f>
        <v xml:space="preserve">enter   </v>
      </c>
      <c r="AQ33" s="160" t="str">
        <f>'Example 1A'!AQ33</f>
        <v xml:space="preserve">enter   </v>
      </c>
      <c r="AR33" s="160" t="str">
        <f>'Example 1A'!AR33</f>
        <v xml:space="preserve">enter   </v>
      </c>
      <c r="AS33" s="160" t="str">
        <f>'Example 1A'!AS33</f>
        <v xml:space="preserve">enter   </v>
      </c>
      <c r="AT33" s="160" t="str">
        <f>'Example 1A'!AT33</f>
        <v xml:space="preserve">enter   </v>
      </c>
      <c r="AU33" s="160" t="str">
        <f>'Example 1A'!AU33</f>
        <v xml:space="preserve">enter   </v>
      </c>
      <c r="AV33" s="160" t="str">
        <f>'Example 1A'!AV33</f>
        <v xml:space="preserve">enter   </v>
      </c>
      <c r="AW33" s="160" t="str">
        <f>'Example 1A'!AW33</f>
        <v xml:space="preserve">enter   </v>
      </c>
      <c r="AX33" s="160" t="str">
        <f>'Example 1A'!AX33</f>
        <v xml:space="preserve">enter   </v>
      </c>
      <c r="AY33" s="160" t="str">
        <f>'Example 1A'!AY33</f>
        <v xml:space="preserve">enter   </v>
      </c>
    </row>
    <row r="34" spans="1:51">
      <c r="A34" s="3" t="str">
        <f>'Example 1A'!A34</f>
        <v>x Increased Limits Factor</v>
      </c>
      <c r="B34" s="4"/>
      <c r="C34" s="148" t="str">
        <f>'Example 1A'!C34</f>
        <v>-----</v>
      </c>
      <c r="D34" s="119" t="str">
        <f t="shared" ref="D34:AC34" si="30">C34</f>
        <v>-----</v>
      </c>
      <c r="E34" s="119" t="str">
        <f t="shared" si="30"/>
        <v>-----</v>
      </c>
      <c r="F34" s="119" t="str">
        <f t="shared" si="30"/>
        <v>-----</v>
      </c>
      <c r="G34" s="119" t="str">
        <f t="shared" si="30"/>
        <v>-----</v>
      </c>
      <c r="H34" s="119" t="str">
        <f t="shared" si="30"/>
        <v>-----</v>
      </c>
      <c r="I34" s="119" t="str">
        <f t="shared" si="30"/>
        <v>-----</v>
      </c>
      <c r="J34" s="119" t="str">
        <f t="shared" si="30"/>
        <v>-----</v>
      </c>
      <c r="K34" s="119" t="str">
        <f t="shared" si="30"/>
        <v>-----</v>
      </c>
      <c r="L34" s="119" t="str">
        <f t="shared" si="30"/>
        <v>-----</v>
      </c>
      <c r="M34" s="119" t="str">
        <f t="shared" si="30"/>
        <v>-----</v>
      </c>
      <c r="N34" s="119" t="str">
        <f t="shared" si="30"/>
        <v>-----</v>
      </c>
      <c r="O34" s="119" t="str">
        <f t="shared" si="30"/>
        <v>-----</v>
      </c>
      <c r="P34" s="119" t="str">
        <f t="shared" si="30"/>
        <v>-----</v>
      </c>
      <c r="Q34" s="119" t="str">
        <f t="shared" si="30"/>
        <v>-----</v>
      </c>
      <c r="R34" s="119" t="str">
        <f t="shared" si="30"/>
        <v>-----</v>
      </c>
      <c r="S34" s="119" t="str">
        <f t="shared" si="30"/>
        <v>-----</v>
      </c>
      <c r="T34" s="119" t="str">
        <f t="shared" si="30"/>
        <v>-----</v>
      </c>
      <c r="U34" s="119" t="str">
        <f t="shared" si="30"/>
        <v>-----</v>
      </c>
      <c r="V34" s="119" t="str">
        <f t="shared" si="30"/>
        <v>-----</v>
      </c>
      <c r="W34" s="119" t="str">
        <f t="shared" si="30"/>
        <v>-----</v>
      </c>
      <c r="X34" s="119" t="str">
        <f t="shared" si="30"/>
        <v>-----</v>
      </c>
      <c r="Y34" s="119" t="str">
        <f t="shared" si="30"/>
        <v>-----</v>
      </c>
      <c r="Z34" s="119" t="str">
        <f t="shared" si="30"/>
        <v>-----</v>
      </c>
      <c r="AA34" s="119" t="str">
        <f t="shared" si="30"/>
        <v>-----</v>
      </c>
      <c r="AB34" s="119" t="str">
        <f t="shared" si="30"/>
        <v>-----</v>
      </c>
      <c r="AC34" s="126" t="str">
        <f t="shared" si="30"/>
        <v>-----</v>
      </c>
      <c r="AD34" s="126" t="str">
        <f t="shared" ref="AD34:AY34" si="31">AC34</f>
        <v>-----</v>
      </c>
      <c r="AE34" s="126" t="str">
        <f t="shared" si="31"/>
        <v>-----</v>
      </c>
      <c r="AF34" s="126" t="str">
        <f t="shared" si="31"/>
        <v>-----</v>
      </c>
      <c r="AG34" s="126" t="str">
        <f t="shared" si="31"/>
        <v>-----</v>
      </c>
      <c r="AH34" s="126" t="str">
        <f t="shared" si="31"/>
        <v>-----</v>
      </c>
      <c r="AI34" s="126" t="str">
        <f t="shared" si="31"/>
        <v>-----</v>
      </c>
      <c r="AJ34" s="126" t="str">
        <f t="shared" si="31"/>
        <v>-----</v>
      </c>
      <c r="AK34" s="126" t="str">
        <f t="shared" si="31"/>
        <v>-----</v>
      </c>
      <c r="AL34" s="126" t="str">
        <f t="shared" si="31"/>
        <v>-----</v>
      </c>
      <c r="AM34" s="126" t="str">
        <f t="shared" si="31"/>
        <v>-----</v>
      </c>
      <c r="AN34" s="126" t="str">
        <f t="shared" si="31"/>
        <v>-----</v>
      </c>
      <c r="AO34" s="126" t="str">
        <f t="shared" si="31"/>
        <v>-----</v>
      </c>
      <c r="AP34" s="126" t="str">
        <f t="shared" si="31"/>
        <v>-----</v>
      </c>
      <c r="AQ34" s="126" t="str">
        <f t="shared" si="31"/>
        <v>-----</v>
      </c>
      <c r="AR34" s="126" t="str">
        <f t="shared" si="31"/>
        <v>-----</v>
      </c>
      <c r="AS34" s="126" t="str">
        <f t="shared" si="31"/>
        <v>-----</v>
      </c>
      <c r="AT34" s="126" t="str">
        <f t="shared" si="31"/>
        <v>-----</v>
      </c>
      <c r="AU34" s="126" t="str">
        <f t="shared" si="31"/>
        <v>-----</v>
      </c>
      <c r="AV34" s="126" t="str">
        <f t="shared" si="31"/>
        <v>-----</v>
      </c>
      <c r="AW34" s="126" t="str">
        <f t="shared" si="31"/>
        <v>-----</v>
      </c>
      <c r="AX34" s="126" t="str">
        <f t="shared" si="31"/>
        <v>-----</v>
      </c>
      <c r="AY34" s="126" t="str">
        <f t="shared" si="31"/>
        <v>-----</v>
      </c>
    </row>
    <row r="35" spans="1:51">
      <c r="A35" s="3" t="str">
        <f>'Example 1A'!A35</f>
        <v>x Tier Factor</v>
      </c>
      <c r="B35" s="4"/>
      <c r="C35" s="148" t="str">
        <f>'Example 1A'!C35</f>
        <v>-----</v>
      </c>
      <c r="D35" s="119" t="str">
        <f t="shared" ref="D35:AC35" si="32">C35</f>
        <v>-----</v>
      </c>
      <c r="E35" s="119" t="str">
        <f t="shared" si="32"/>
        <v>-----</v>
      </c>
      <c r="F35" s="119" t="str">
        <f t="shared" si="32"/>
        <v>-----</v>
      </c>
      <c r="G35" s="119" t="str">
        <f t="shared" si="32"/>
        <v>-----</v>
      </c>
      <c r="H35" s="119" t="str">
        <f t="shared" si="32"/>
        <v>-----</v>
      </c>
      <c r="I35" s="119" t="str">
        <f t="shared" si="32"/>
        <v>-----</v>
      </c>
      <c r="J35" s="119" t="str">
        <f t="shared" si="32"/>
        <v>-----</v>
      </c>
      <c r="K35" s="119" t="str">
        <f t="shared" si="32"/>
        <v>-----</v>
      </c>
      <c r="L35" s="119" t="str">
        <f t="shared" si="32"/>
        <v>-----</v>
      </c>
      <c r="M35" s="119" t="str">
        <f t="shared" si="32"/>
        <v>-----</v>
      </c>
      <c r="N35" s="119" t="str">
        <f t="shared" si="32"/>
        <v>-----</v>
      </c>
      <c r="O35" s="119" t="str">
        <f t="shared" si="32"/>
        <v>-----</v>
      </c>
      <c r="P35" s="119" t="str">
        <f t="shared" si="32"/>
        <v>-----</v>
      </c>
      <c r="Q35" s="119" t="str">
        <f t="shared" si="32"/>
        <v>-----</v>
      </c>
      <c r="R35" s="119" t="str">
        <f t="shared" si="32"/>
        <v>-----</v>
      </c>
      <c r="S35" s="119" t="str">
        <f t="shared" si="32"/>
        <v>-----</v>
      </c>
      <c r="T35" s="119" t="str">
        <f t="shared" si="32"/>
        <v>-----</v>
      </c>
      <c r="U35" s="119" t="str">
        <f t="shared" si="32"/>
        <v>-----</v>
      </c>
      <c r="V35" s="119" t="str">
        <f t="shared" si="32"/>
        <v>-----</v>
      </c>
      <c r="W35" s="119" t="str">
        <f t="shared" si="32"/>
        <v>-----</v>
      </c>
      <c r="X35" s="119" t="str">
        <f t="shared" si="32"/>
        <v>-----</v>
      </c>
      <c r="Y35" s="119" t="str">
        <f t="shared" si="32"/>
        <v>-----</v>
      </c>
      <c r="Z35" s="119" t="str">
        <f t="shared" si="32"/>
        <v>-----</v>
      </c>
      <c r="AA35" s="119" t="str">
        <f t="shared" si="32"/>
        <v>-----</v>
      </c>
      <c r="AB35" s="119" t="str">
        <f t="shared" si="32"/>
        <v>-----</v>
      </c>
      <c r="AC35" s="126" t="str">
        <f t="shared" si="32"/>
        <v>-----</v>
      </c>
      <c r="AD35" s="126" t="str">
        <f t="shared" ref="AD35:AY35" si="33">AC35</f>
        <v>-----</v>
      </c>
      <c r="AE35" s="126" t="str">
        <f t="shared" si="33"/>
        <v>-----</v>
      </c>
      <c r="AF35" s="126" t="str">
        <f t="shared" si="33"/>
        <v>-----</v>
      </c>
      <c r="AG35" s="126" t="str">
        <f t="shared" si="33"/>
        <v>-----</v>
      </c>
      <c r="AH35" s="126" t="str">
        <f t="shared" si="33"/>
        <v>-----</v>
      </c>
      <c r="AI35" s="126" t="str">
        <f t="shared" si="33"/>
        <v>-----</v>
      </c>
      <c r="AJ35" s="126" t="str">
        <f t="shared" si="33"/>
        <v>-----</v>
      </c>
      <c r="AK35" s="126" t="str">
        <f t="shared" si="33"/>
        <v>-----</v>
      </c>
      <c r="AL35" s="126" t="str">
        <f t="shared" si="33"/>
        <v>-----</v>
      </c>
      <c r="AM35" s="126" t="str">
        <f t="shared" si="33"/>
        <v>-----</v>
      </c>
      <c r="AN35" s="126" t="str">
        <f t="shared" si="33"/>
        <v>-----</v>
      </c>
      <c r="AO35" s="126" t="str">
        <f t="shared" si="33"/>
        <v>-----</v>
      </c>
      <c r="AP35" s="126" t="str">
        <f t="shared" si="33"/>
        <v>-----</v>
      </c>
      <c r="AQ35" s="126" t="str">
        <f t="shared" si="33"/>
        <v>-----</v>
      </c>
      <c r="AR35" s="126" t="str">
        <f t="shared" si="33"/>
        <v>-----</v>
      </c>
      <c r="AS35" s="126" t="str">
        <f t="shared" si="33"/>
        <v>-----</v>
      </c>
      <c r="AT35" s="126" t="str">
        <f t="shared" si="33"/>
        <v>-----</v>
      </c>
      <c r="AU35" s="126" t="str">
        <f t="shared" si="33"/>
        <v>-----</v>
      </c>
      <c r="AV35" s="126" t="str">
        <f t="shared" si="33"/>
        <v>-----</v>
      </c>
      <c r="AW35" s="126" t="str">
        <f t="shared" si="33"/>
        <v>-----</v>
      </c>
      <c r="AX35" s="126" t="str">
        <f t="shared" si="33"/>
        <v>-----</v>
      </c>
      <c r="AY35" s="126" t="str">
        <f t="shared" si="33"/>
        <v>-----</v>
      </c>
    </row>
    <row r="36" spans="1:51">
      <c r="A36" s="3" t="str">
        <f>'Example 1A'!A36</f>
        <v>x Class Factor</v>
      </c>
      <c r="B36" s="4"/>
      <c r="C36" s="148" t="str">
        <f>'Example 1A'!C36</f>
        <v>-----</v>
      </c>
      <c r="D36" s="119" t="str">
        <f t="shared" ref="D36:AC36" si="34">C36</f>
        <v>-----</v>
      </c>
      <c r="E36" s="119" t="str">
        <f t="shared" si="34"/>
        <v>-----</v>
      </c>
      <c r="F36" s="119" t="str">
        <f t="shared" si="34"/>
        <v>-----</v>
      </c>
      <c r="G36" s="119" t="str">
        <f t="shared" si="34"/>
        <v>-----</v>
      </c>
      <c r="H36" s="119" t="str">
        <f t="shared" si="34"/>
        <v>-----</v>
      </c>
      <c r="I36" s="119" t="str">
        <f t="shared" si="34"/>
        <v>-----</v>
      </c>
      <c r="J36" s="119" t="str">
        <f t="shared" si="34"/>
        <v>-----</v>
      </c>
      <c r="K36" s="119" t="str">
        <f t="shared" si="34"/>
        <v>-----</v>
      </c>
      <c r="L36" s="119" t="str">
        <f t="shared" si="34"/>
        <v>-----</v>
      </c>
      <c r="M36" s="119" t="str">
        <f t="shared" si="34"/>
        <v>-----</v>
      </c>
      <c r="N36" s="119" t="str">
        <f t="shared" si="34"/>
        <v>-----</v>
      </c>
      <c r="O36" s="119" t="str">
        <f t="shared" si="34"/>
        <v>-----</v>
      </c>
      <c r="P36" s="119" t="str">
        <f t="shared" si="34"/>
        <v>-----</v>
      </c>
      <c r="Q36" s="119" t="str">
        <f t="shared" si="34"/>
        <v>-----</v>
      </c>
      <c r="R36" s="119" t="str">
        <f t="shared" si="34"/>
        <v>-----</v>
      </c>
      <c r="S36" s="119" t="str">
        <f t="shared" si="34"/>
        <v>-----</v>
      </c>
      <c r="T36" s="119" t="str">
        <f t="shared" si="34"/>
        <v>-----</v>
      </c>
      <c r="U36" s="119" t="str">
        <f t="shared" si="34"/>
        <v>-----</v>
      </c>
      <c r="V36" s="119" t="str">
        <f t="shared" si="34"/>
        <v>-----</v>
      </c>
      <c r="W36" s="119" t="str">
        <f t="shared" si="34"/>
        <v>-----</v>
      </c>
      <c r="X36" s="119" t="str">
        <f t="shared" si="34"/>
        <v>-----</v>
      </c>
      <c r="Y36" s="119" t="str">
        <f t="shared" si="34"/>
        <v>-----</v>
      </c>
      <c r="Z36" s="119" t="str">
        <f t="shared" si="34"/>
        <v>-----</v>
      </c>
      <c r="AA36" s="119" t="str">
        <f t="shared" si="34"/>
        <v>-----</v>
      </c>
      <c r="AB36" s="119" t="str">
        <f t="shared" si="34"/>
        <v>-----</v>
      </c>
      <c r="AC36" s="126" t="str">
        <f t="shared" si="34"/>
        <v>-----</v>
      </c>
      <c r="AD36" s="126" t="str">
        <f t="shared" ref="AD36:AY36" si="35">AC36</f>
        <v>-----</v>
      </c>
      <c r="AE36" s="126" t="str">
        <f t="shared" si="35"/>
        <v>-----</v>
      </c>
      <c r="AF36" s="126" t="str">
        <f t="shared" si="35"/>
        <v>-----</v>
      </c>
      <c r="AG36" s="126" t="str">
        <f t="shared" si="35"/>
        <v>-----</v>
      </c>
      <c r="AH36" s="126" t="str">
        <f t="shared" si="35"/>
        <v>-----</v>
      </c>
      <c r="AI36" s="126" t="str">
        <f t="shared" si="35"/>
        <v>-----</v>
      </c>
      <c r="AJ36" s="126" t="str">
        <f t="shared" si="35"/>
        <v>-----</v>
      </c>
      <c r="AK36" s="126" t="str">
        <f t="shared" si="35"/>
        <v>-----</v>
      </c>
      <c r="AL36" s="126" t="str">
        <f t="shared" si="35"/>
        <v>-----</v>
      </c>
      <c r="AM36" s="126" t="str">
        <f t="shared" si="35"/>
        <v>-----</v>
      </c>
      <c r="AN36" s="126" t="str">
        <f t="shared" si="35"/>
        <v>-----</v>
      </c>
      <c r="AO36" s="126" t="str">
        <f t="shared" si="35"/>
        <v>-----</v>
      </c>
      <c r="AP36" s="126" t="str">
        <f t="shared" si="35"/>
        <v>-----</v>
      </c>
      <c r="AQ36" s="126" t="str">
        <f t="shared" si="35"/>
        <v>-----</v>
      </c>
      <c r="AR36" s="126" t="str">
        <f t="shared" si="35"/>
        <v>-----</v>
      </c>
      <c r="AS36" s="126" t="str">
        <f t="shared" si="35"/>
        <v>-----</v>
      </c>
      <c r="AT36" s="126" t="str">
        <f t="shared" si="35"/>
        <v>-----</v>
      </c>
      <c r="AU36" s="126" t="str">
        <f t="shared" si="35"/>
        <v>-----</v>
      </c>
      <c r="AV36" s="126" t="str">
        <f t="shared" si="35"/>
        <v>-----</v>
      </c>
      <c r="AW36" s="126" t="str">
        <f t="shared" si="35"/>
        <v>-----</v>
      </c>
      <c r="AX36" s="126" t="str">
        <f t="shared" si="35"/>
        <v>-----</v>
      </c>
      <c r="AY36" s="126" t="str">
        <f t="shared" si="35"/>
        <v>-----</v>
      </c>
    </row>
    <row r="37" spans="1:51">
      <c r="A37" s="3" t="str">
        <f>'Example 1A'!A37</f>
        <v>x</v>
      </c>
      <c r="B37" s="4"/>
      <c r="C37" s="148" t="str">
        <f>'Example 1A'!C37</f>
        <v>-----</v>
      </c>
      <c r="D37" s="119" t="str">
        <f t="shared" ref="D37:AC37" si="36">C37</f>
        <v>-----</v>
      </c>
      <c r="E37" s="119" t="str">
        <f t="shared" si="36"/>
        <v>-----</v>
      </c>
      <c r="F37" s="119" t="str">
        <f t="shared" si="36"/>
        <v>-----</v>
      </c>
      <c r="G37" s="119" t="str">
        <f t="shared" si="36"/>
        <v>-----</v>
      </c>
      <c r="H37" s="119" t="str">
        <f t="shared" si="36"/>
        <v>-----</v>
      </c>
      <c r="I37" s="119" t="str">
        <f t="shared" si="36"/>
        <v>-----</v>
      </c>
      <c r="J37" s="119" t="str">
        <f t="shared" si="36"/>
        <v>-----</v>
      </c>
      <c r="K37" s="119" t="str">
        <f t="shared" si="36"/>
        <v>-----</v>
      </c>
      <c r="L37" s="119" t="str">
        <f t="shared" si="36"/>
        <v>-----</v>
      </c>
      <c r="M37" s="119" t="str">
        <f t="shared" si="36"/>
        <v>-----</v>
      </c>
      <c r="N37" s="119" t="str">
        <f t="shared" si="36"/>
        <v>-----</v>
      </c>
      <c r="O37" s="119" t="str">
        <f t="shared" si="36"/>
        <v>-----</v>
      </c>
      <c r="P37" s="119" t="str">
        <f t="shared" si="36"/>
        <v>-----</v>
      </c>
      <c r="Q37" s="119" t="str">
        <f t="shared" si="36"/>
        <v>-----</v>
      </c>
      <c r="R37" s="119" t="str">
        <f t="shared" si="36"/>
        <v>-----</v>
      </c>
      <c r="S37" s="119" t="str">
        <f t="shared" si="36"/>
        <v>-----</v>
      </c>
      <c r="T37" s="119" t="str">
        <f t="shared" si="36"/>
        <v>-----</v>
      </c>
      <c r="U37" s="119" t="str">
        <f t="shared" si="36"/>
        <v>-----</v>
      </c>
      <c r="V37" s="119" t="str">
        <f t="shared" si="36"/>
        <v>-----</v>
      </c>
      <c r="W37" s="119" t="str">
        <f t="shared" si="36"/>
        <v>-----</v>
      </c>
      <c r="X37" s="119" t="str">
        <f t="shared" si="36"/>
        <v>-----</v>
      </c>
      <c r="Y37" s="119" t="str">
        <f t="shared" si="36"/>
        <v>-----</v>
      </c>
      <c r="Z37" s="119" t="str">
        <f t="shared" si="36"/>
        <v>-----</v>
      </c>
      <c r="AA37" s="119" t="str">
        <f t="shared" si="36"/>
        <v>-----</v>
      </c>
      <c r="AB37" s="119" t="str">
        <f t="shared" si="36"/>
        <v>-----</v>
      </c>
      <c r="AC37" s="126" t="str">
        <f t="shared" si="36"/>
        <v>-----</v>
      </c>
      <c r="AD37" s="126" t="str">
        <f t="shared" ref="AD37:AY37" si="37">AC37</f>
        <v>-----</v>
      </c>
      <c r="AE37" s="126" t="str">
        <f t="shared" si="37"/>
        <v>-----</v>
      </c>
      <c r="AF37" s="126" t="str">
        <f t="shared" si="37"/>
        <v>-----</v>
      </c>
      <c r="AG37" s="126" t="str">
        <f t="shared" si="37"/>
        <v>-----</v>
      </c>
      <c r="AH37" s="126" t="str">
        <f t="shared" si="37"/>
        <v>-----</v>
      </c>
      <c r="AI37" s="126" t="str">
        <f t="shared" si="37"/>
        <v>-----</v>
      </c>
      <c r="AJ37" s="126" t="str">
        <f t="shared" si="37"/>
        <v>-----</v>
      </c>
      <c r="AK37" s="126" t="str">
        <f t="shared" si="37"/>
        <v>-----</v>
      </c>
      <c r="AL37" s="126" t="str">
        <f t="shared" si="37"/>
        <v>-----</v>
      </c>
      <c r="AM37" s="126" t="str">
        <f t="shared" si="37"/>
        <v>-----</v>
      </c>
      <c r="AN37" s="126" t="str">
        <f t="shared" si="37"/>
        <v>-----</v>
      </c>
      <c r="AO37" s="126" t="str">
        <f t="shared" si="37"/>
        <v>-----</v>
      </c>
      <c r="AP37" s="126" t="str">
        <f t="shared" si="37"/>
        <v>-----</v>
      </c>
      <c r="AQ37" s="126" t="str">
        <f t="shared" si="37"/>
        <v>-----</v>
      </c>
      <c r="AR37" s="126" t="str">
        <f t="shared" si="37"/>
        <v>-----</v>
      </c>
      <c r="AS37" s="126" t="str">
        <f t="shared" si="37"/>
        <v>-----</v>
      </c>
      <c r="AT37" s="126" t="str">
        <f t="shared" si="37"/>
        <v>-----</v>
      </c>
      <c r="AU37" s="126" t="str">
        <f t="shared" si="37"/>
        <v>-----</v>
      </c>
      <c r="AV37" s="126" t="str">
        <f t="shared" si="37"/>
        <v>-----</v>
      </c>
      <c r="AW37" s="126" t="str">
        <f t="shared" si="37"/>
        <v>-----</v>
      </c>
      <c r="AX37" s="126" t="str">
        <f t="shared" si="37"/>
        <v>-----</v>
      </c>
      <c r="AY37" s="126" t="str">
        <f t="shared" si="37"/>
        <v>-----</v>
      </c>
    </row>
    <row r="38" spans="1:51">
      <c r="A38" s="3" t="str">
        <f>'Example 1A'!A38</f>
        <v>x</v>
      </c>
      <c r="B38" s="4"/>
      <c r="C38" s="148" t="str">
        <f>'Example 1A'!C38</f>
        <v>-----</v>
      </c>
      <c r="D38" s="119" t="str">
        <f t="shared" ref="D38:AC38" si="38">C38</f>
        <v>-----</v>
      </c>
      <c r="E38" s="119" t="str">
        <f t="shared" si="38"/>
        <v>-----</v>
      </c>
      <c r="F38" s="119" t="str">
        <f t="shared" si="38"/>
        <v>-----</v>
      </c>
      <c r="G38" s="119" t="str">
        <f t="shared" si="38"/>
        <v>-----</v>
      </c>
      <c r="H38" s="119" t="str">
        <f t="shared" si="38"/>
        <v>-----</v>
      </c>
      <c r="I38" s="119" t="str">
        <f t="shared" si="38"/>
        <v>-----</v>
      </c>
      <c r="J38" s="119" t="str">
        <f t="shared" si="38"/>
        <v>-----</v>
      </c>
      <c r="K38" s="119" t="str">
        <f t="shared" si="38"/>
        <v>-----</v>
      </c>
      <c r="L38" s="119" t="str">
        <f t="shared" si="38"/>
        <v>-----</v>
      </c>
      <c r="M38" s="119" t="str">
        <f t="shared" si="38"/>
        <v>-----</v>
      </c>
      <c r="N38" s="119" t="str">
        <f t="shared" si="38"/>
        <v>-----</v>
      </c>
      <c r="O38" s="119" t="str">
        <f t="shared" si="38"/>
        <v>-----</v>
      </c>
      <c r="P38" s="119" t="str">
        <f t="shared" si="38"/>
        <v>-----</v>
      </c>
      <c r="Q38" s="119" t="str">
        <f t="shared" si="38"/>
        <v>-----</v>
      </c>
      <c r="R38" s="119" t="str">
        <f t="shared" si="38"/>
        <v>-----</v>
      </c>
      <c r="S38" s="119" t="str">
        <f t="shared" si="38"/>
        <v>-----</v>
      </c>
      <c r="T38" s="119" t="str">
        <f t="shared" si="38"/>
        <v>-----</v>
      </c>
      <c r="U38" s="119" t="str">
        <f t="shared" si="38"/>
        <v>-----</v>
      </c>
      <c r="V38" s="119" t="str">
        <f t="shared" si="38"/>
        <v>-----</v>
      </c>
      <c r="W38" s="119" t="str">
        <f t="shared" si="38"/>
        <v>-----</v>
      </c>
      <c r="X38" s="119" t="str">
        <f t="shared" si="38"/>
        <v>-----</v>
      </c>
      <c r="Y38" s="119" t="str">
        <f t="shared" si="38"/>
        <v>-----</v>
      </c>
      <c r="Z38" s="119" t="str">
        <f t="shared" si="38"/>
        <v>-----</v>
      </c>
      <c r="AA38" s="119" t="str">
        <f t="shared" si="38"/>
        <v>-----</v>
      </c>
      <c r="AB38" s="119" t="str">
        <f t="shared" si="38"/>
        <v>-----</v>
      </c>
      <c r="AC38" s="126" t="str">
        <f t="shared" si="38"/>
        <v>-----</v>
      </c>
      <c r="AD38" s="126" t="str">
        <f t="shared" ref="AD38:AY38" si="39">AC38</f>
        <v>-----</v>
      </c>
      <c r="AE38" s="126" t="str">
        <f t="shared" si="39"/>
        <v>-----</v>
      </c>
      <c r="AF38" s="126" t="str">
        <f t="shared" si="39"/>
        <v>-----</v>
      </c>
      <c r="AG38" s="126" t="str">
        <f t="shared" si="39"/>
        <v>-----</v>
      </c>
      <c r="AH38" s="126" t="str">
        <f t="shared" si="39"/>
        <v>-----</v>
      </c>
      <c r="AI38" s="126" t="str">
        <f t="shared" si="39"/>
        <v>-----</v>
      </c>
      <c r="AJ38" s="126" t="str">
        <f t="shared" si="39"/>
        <v>-----</v>
      </c>
      <c r="AK38" s="126" t="str">
        <f t="shared" si="39"/>
        <v>-----</v>
      </c>
      <c r="AL38" s="126" t="str">
        <f t="shared" si="39"/>
        <v>-----</v>
      </c>
      <c r="AM38" s="126" t="str">
        <f t="shared" si="39"/>
        <v>-----</v>
      </c>
      <c r="AN38" s="126" t="str">
        <f t="shared" si="39"/>
        <v>-----</v>
      </c>
      <c r="AO38" s="126" t="str">
        <f t="shared" si="39"/>
        <v>-----</v>
      </c>
      <c r="AP38" s="126" t="str">
        <f t="shared" si="39"/>
        <v>-----</v>
      </c>
      <c r="AQ38" s="126" t="str">
        <f t="shared" si="39"/>
        <v>-----</v>
      </c>
      <c r="AR38" s="126" t="str">
        <f t="shared" si="39"/>
        <v>-----</v>
      </c>
      <c r="AS38" s="126" t="str">
        <f t="shared" si="39"/>
        <v>-----</v>
      </c>
      <c r="AT38" s="126" t="str">
        <f t="shared" si="39"/>
        <v>-----</v>
      </c>
      <c r="AU38" s="126" t="str">
        <f t="shared" si="39"/>
        <v>-----</v>
      </c>
      <c r="AV38" s="126" t="str">
        <f t="shared" si="39"/>
        <v>-----</v>
      </c>
      <c r="AW38" s="126" t="str">
        <f t="shared" si="39"/>
        <v>-----</v>
      </c>
      <c r="AX38" s="126" t="str">
        <f t="shared" si="39"/>
        <v>-----</v>
      </c>
      <c r="AY38" s="126" t="str">
        <f t="shared" si="39"/>
        <v>-----</v>
      </c>
    </row>
    <row r="39" spans="1:51">
      <c r="A39" s="13" t="str">
        <f>'Example 1A'!A39</f>
        <v>x</v>
      </c>
      <c r="B39" s="4"/>
      <c r="C39" s="148" t="str">
        <f>'Example 1A'!C39</f>
        <v>-----</v>
      </c>
      <c r="D39" s="119" t="str">
        <f t="shared" ref="D39:AC39" si="40">C39</f>
        <v>-----</v>
      </c>
      <c r="E39" s="119" t="str">
        <f t="shared" si="40"/>
        <v>-----</v>
      </c>
      <c r="F39" s="119" t="str">
        <f t="shared" si="40"/>
        <v>-----</v>
      </c>
      <c r="G39" s="119" t="str">
        <f t="shared" si="40"/>
        <v>-----</v>
      </c>
      <c r="H39" s="119" t="str">
        <f t="shared" si="40"/>
        <v>-----</v>
      </c>
      <c r="I39" s="119" t="str">
        <f t="shared" si="40"/>
        <v>-----</v>
      </c>
      <c r="J39" s="119" t="str">
        <f t="shared" si="40"/>
        <v>-----</v>
      </c>
      <c r="K39" s="119" t="str">
        <f t="shared" si="40"/>
        <v>-----</v>
      </c>
      <c r="L39" s="119" t="str">
        <f t="shared" si="40"/>
        <v>-----</v>
      </c>
      <c r="M39" s="119" t="str">
        <f t="shared" si="40"/>
        <v>-----</v>
      </c>
      <c r="N39" s="119" t="str">
        <f t="shared" si="40"/>
        <v>-----</v>
      </c>
      <c r="O39" s="119" t="str">
        <f t="shared" si="40"/>
        <v>-----</v>
      </c>
      <c r="P39" s="119" t="str">
        <f t="shared" si="40"/>
        <v>-----</v>
      </c>
      <c r="Q39" s="119" t="str">
        <f t="shared" si="40"/>
        <v>-----</v>
      </c>
      <c r="R39" s="119" t="str">
        <f t="shared" si="40"/>
        <v>-----</v>
      </c>
      <c r="S39" s="119" t="str">
        <f t="shared" si="40"/>
        <v>-----</v>
      </c>
      <c r="T39" s="119" t="str">
        <f t="shared" si="40"/>
        <v>-----</v>
      </c>
      <c r="U39" s="119" t="str">
        <f t="shared" si="40"/>
        <v>-----</v>
      </c>
      <c r="V39" s="119" t="str">
        <f t="shared" si="40"/>
        <v>-----</v>
      </c>
      <c r="W39" s="119" t="str">
        <f t="shared" si="40"/>
        <v>-----</v>
      </c>
      <c r="X39" s="119" t="str">
        <f t="shared" si="40"/>
        <v>-----</v>
      </c>
      <c r="Y39" s="119" t="str">
        <f t="shared" si="40"/>
        <v>-----</v>
      </c>
      <c r="Z39" s="119" t="str">
        <f t="shared" si="40"/>
        <v>-----</v>
      </c>
      <c r="AA39" s="119" t="str">
        <f t="shared" si="40"/>
        <v>-----</v>
      </c>
      <c r="AB39" s="119" t="str">
        <f t="shared" si="40"/>
        <v>-----</v>
      </c>
      <c r="AC39" s="126" t="str">
        <f t="shared" si="40"/>
        <v>-----</v>
      </c>
      <c r="AD39" s="126" t="str">
        <f t="shared" ref="AD39:AY39" si="41">AC39</f>
        <v>-----</v>
      </c>
      <c r="AE39" s="126" t="str">
        <f t="shared" si="41"/>
        <v>-----</v>
      </c>
      <c r="AF39" s="126" t="str">
        <f t="shared" si="41"/>
        <v>-----</v>
      </c>
      <c r="AG39" s="126" t="str">
        <f t="shared" si="41"/>
        <v>-----</v>
      </c>
      <c r="AH39" s="126" t="str">
        <f t="shared" si="41"/>
        <v>-----</v>
      </c>
      <c r="AI39" s="126" t="str">
        <f t="shared" si="41"/>
        <v>-----</v>
      </c>
      <c r="AJ39" s="126" t="str">
        <f t="shared" si="41"/>
        <v>-----</v>
      </c>
      <c r="AK39" s="126" t="str">
        <f t="shared" si="41"/>
        <v>-----</v>
      </c>
      <c r="AL39" s="126" t="str">
        <f t="shared" si="41"/>
        <v>-----</v>
      </c>
      <c r="AM39" s="126" t="str">
        <f t="shared" si="41"/>
        <v>-----</v>
      </c>
      <c r="AN39" s="126" t="str">
        <f t="shared" si="41"/>
        <v>-----</v>
      </c>
      <c r="AO39" s="126" t="str">
        <f t="shared" si="41"/>
        <v>-----</v>
      </c>
      <c r="AP39" s="126" t="str">
        <f t="shared" si="41"/>
        <v>-----</v>
      </c>
      <c r="AQ39" s="126" t="str">
        <f t="shared" si="41"/>
        <v>-----</v>
      </c>
      <c r="AR39" s="126" t="str">
        <f t="shared" si="41"/>
        <v>-----</v>
      </c>
      <c r="AS39" s="126" t="str">
        <f t="shared" si="41"/>
        <v>-----</v>
      </c>
      <c r="AT39" s="126" t="str">
        <f t="shared" si="41"/>
        <v>-----</v>
      </c>
      <c r="AU39" s="126" t="str">
        <f t="shared" si="41"/>
        <v>-----</v>
      </c>
      <c r="AV39" s="126" t="str">
        <f t="shared" si="41"/>
        <v>-----</v>
      </c>
      <c r="AW39" s="126" t="str">
        <f t="shared" si="41"/>
        <v>-----</v>
      </c>
      <c r="AX39" s="126" t="str">
        <f t="shared" si="41"/>
        <v>-----</v>
      </c>
      <c r="AY39" s="126" t="str">
        <f t="shared" si="41"/>
        <v>-----</v>
      </c>
    </row>
    <row r="40" spans="1:51">
      <c r="A40" s="3" t="str">
        <f>'Example 1A'!A40</f>
        <v>+ Expense Fee</v>
      </c>
      <c r="B40" s="4"/>
      <c r="C40" s="161" t="str">
        <f t="shared" ref="C40:AY40" si="42">ExpFeePD</f>
        <v>enter</v>
      </c>
      <c r="D40" s="119" t="str">
        <f t="shared" si="42"/>
        <v>enter</v>
      </c>
      <c r="E40" s="119" t="str">
        <f t="shared" si="42"/>
        <v>enter</v>
      </c>
      <c r="F40" s="119" t="str">
        <f t="shared" si="42"/>
        <v>enter</v>
      </c>
      <c r="G40" s="119" t="str">
        <f t="shared" si="42"/>
        <v>enter</v>
      </c>
      <c r="H40" s="119" t="str">
        <f t="shared" si="42"/>
        <v>enter</v>
      </c>
      <c r="I40" s="119" t="str">
        <f t="shared" si="42"/>
        <v>enter</v>
      </c>
      <c r="J40" s="119" t="str">
        <f t="shared" si="42"/>
        <v>enter</v>
      </c>
      <c r="K40" s="119" t="str">
        <f t="shared" si="42"/>
        <v>enter</v>
      </c>
      <c r="L40" s="119" t="str">
        <f t="shared" si="42"/>
        <v>enter</v>
      </c>
      <c r="M40" s="119" t="str">
        <f t="shared" si="42"/>
        <v>enter</v>
      </c>
      <c r="N40" s="119" t="str">
        <f t="shared" si="42"/>
        <v>enter</v>
      </c>
      <c r="O40" s="119" t="str">
        <f t="shared" si="42"/>
        <v>enter</v>
      </c>
      <c r="P40" s="119" t="str">
        <f t="shared" si="42"/>
        <v>enter</v>
      </c>
      <c r="Q40" s="119" t="str">
        <f t="shared" si="42"/>
        <v>enter</v>
      </c>
      <c r="R40" s="119" t="str">
        <f t="shared" si="42"/>
        <v>enter</v>
      </c>
      <c r="S40" s="119" t="str">
        <f t="shared" si="42"/>
        <v>enter</v>
      </c>
      <c r="T40" s="119" t="str">
        <f t="shared" si="42"/>
        <v>enter</v>
      </c>
      <c r="U40" s="119" t="str">
        <f t="shared" si="42"/>
        <v>enter</v>
      </c>
      <c r="V40" s="119" t="str">
        <f t="shared" si="42"/>
        <v>enter</v>
      </c>
      <c r="W40" s="119" t="str">
        <f t="shared" si="42"/>
        <v>enter</v>
      </c>
      <c r="X40" s="119" t="str">
        <f t="shared" si="42"/>
        <v>enter</v>
      </c>
      <c r="Y40" s="119" t="str">
        <f t="shared" si="42"/>
        <v>enter</v>
      </c>
      <c r="Z40" s="119" t="str">
        <f t="shared" si="42"/>
        <v>enter</v>
      </c>
      <c r="AA40" s="119" t="str">
        <f t="shared" si="42"/>
        <v>enter</v>
      </c>
      <c r="AB40" s="119" t="str">
        <f t="shared" si="42"/>
        <v>enter</v>
      </c>
      <c r="AC40" s="126" t="str">
        <f t="shared" si="42"/>
        <v>enter</v>
      </c>
      <c r="AD40" s="126" t="str">
        <f t="shared" si="42"/>
        <v>enter</v>
      </c>
      <c r="AE40" s="126" t="str">
        <f t="shared" si="42"/>
        <v>enter</v>
      </c>
      <c r="AF40" s="126" t="str">
        <f t="shared" si="42"/>
        <v>enter</v>
      </c>
      <c r="AG40" s="126" t="str">
        <f t="shared" si="42"/>
        <v>enter</v>
      </c>
      <c r="AH40" s="126" t="str">
        <f t="shared" si="42"/>
        <v>enter</v>
      </c>
      <c r="AI40" s="126" t="str">
        <f t="shared" si="42"/>
        <v>enter</v>
      </c>
      <c r="AJ40" s="126" t="str">
        <f t="shared" si="42"/>
        <v>enter</v>
      </c>
      <c r="AK40" s="126" t="str">
        <f t="shared" si="42"/>
        <v>enter</v>
      </c>
      <c r="AL40" s="126" t="str">
        <f t="shared" si="42"/>
        <v>enter</v>
      </c>
      <c r="AM40" s="126" t="str">
        <f t="shared" si="42"/>
        <v>enter</v>
      </c>
      <c r="AN40" s="126" t="str">
        <f t="shared" si="42"/>
        <v>enter</v>
      </c>
      <c r="AO40" s="126" t="str">
        <f t="shared" si="42"/>
        <v>enter</v>
      </c>
      <c r="AP40" s="126" t="str">
        <f t="shared" si="42"/>
        <v>enter</v>
      </c>
      <c r="AQ40" s="126" t="str">
        <f t="shared" si="42"/>
        <v>enter</v>
      </c>
      <c r="AR40" s="126" t="str">
        <f t="shared" si="42"/>
        <v>enter</v>
      </c>
      <c r="AS40" s="126" t="str">
        <f t="shared" si="42"/>
        <v>enter</v>
      </c>
      <c r="AT40" s="126" t="str">
        <f t="shared" si="42"/>
        <v>enter</v>
      </c>
      <c r="AU40" s="126" t="str">
        <f t="shared" si="42"/>
        <v>enter</v>
      </c>
      <c r="AV40" s="126" t="str">
        <f t="shared" si="42"/>
        <v>enter</v>
      </c>
      <c r="AW40" s="126" t="str">
        <f t="shared" si="42"/>
        <v>enter</v>
      </c>
      <c r="AX40" s="126" t="str">
        <f t="shared" si="42"/>
        <v>enter</v>
      </c>
      <c r="AY40" s="126" t="str">
        <f t="shared" si="42"/>
        <v>enter</v>
      </c>
    </row>
    <row r="41" spans="1:51">
      <c r="A41" s="3" t="str">
        <f>'Example 1A'!A41</f>
        <v>x</v>
      </c>
      <c r="B41" s="4"/>
      <c r="C41" s="148" t="str">
        <f>'Example 1A'!C41</f>
        <v>-----</v>
      </c>
      <c r="D41" s="119" t="str">
        <f t="shared" ref="D41:AC41" si="43">C41</f>
        <v>-----</v>
      </c>
      <c r="E41" s="119" t="str">
        <f t="shared" si="43"/>
        <v>-----</v>
      </c>
      <c r="F41" s="119" t="str">
        <f t="shared" si="43"/>
        <v>-----</v>
      </c>
      <c r="G41" s="119" t="str">
        <f t="shared" si="43"/>
        <v>-----</v>
      </c>
      <c r="H41" s="119" t="str">
        <f t="shared" si="43"/>
        <v>-----</v>
      </c>
      <c r="I41" s="119" t="str">
        <f t="shared" si="43"/>
        <v>-----</v>
      </c>
      <c r="J41" s="119" t="str">
        <f t="shared" si="43"/>
        <v>-----</v>
      </c>
      <c r="K41" s="119" t="str">
        <f t="shared" si="43"/>
        <v>-----</v>
      </c>
      <c r="L41" s="119" t="str">
        <f t="shared" si="43"/>
        <v>-----</v>
      </c>
      <c r="M41" s="119" t="str">
        <f t="shared" si="43"/>
        <v>-----</v>
      </c>
      <c r="N41" s="119" t="str">
        <f t="shared" si="43"/>
        <v>-----</v>
      </c>
      <c r="O41" s="119" t="str">
        <f t="shared" si="43"/>
        <v>-----</v>
      </c>
      <c r="P41" s="119" t="str">
        <f t="shared" si="43"/>
        <v>-----</v>
      </c>
      <c r="Q41" s="119" t="str">
        <f t="shared" si="43"/>
        <v>-----</v>
      </c>
      <c r="R41" s="119" t="str">
        <f t="shared" si="43"/>
        <v>-----</v>
      </c>
      <c r="S41" s="119" t="str">
        <f t="shared" si="43"/>
        <v>-----</v>
      </c>
      <c r="T41" s="119" t="str">
        <f t="shared" si="43"/>
        <v>-----</v>
      </c>
      <c r="U41" s="119" t="str">
        <f t="shared" si="43"/>
        <v>-----</v>
      </c>
      <c r="V41" s="119" t="str">
        <f t="shared" si="43"/>
        <v>-----</v>
      </c>
      <c r="W41" s="119" t="str">
        <f t="shared" si="43"/>
        <v>-----</v>
      </c>
      <c r="X41" s="119" t="str">
        <f t="shared" si="43"/>
        <v>-----</v>
      </c>
      <c r="Y41" s="119" t="str">
        <f t="shared" si="43"/>
        <v>-----</v>
      </c>
      <c r="Z41" s="119" t="str">
        <f t="shared" si="43"/>
        <v>-----</v>
      </c>
      <c r="AA41" s="119" t="str">
        <f t="shared" si="43"/>
        <v>-----</v>
      </c>
      <c r="AB41" s="119" t="str">
        <f t="shared" si="43"/>
        <v>-----</v>
      </c>
      <c r="AC41" s="126" t="str">
        <f t="shared" si="43"/>
        <v>-----</v>
      </c>
      <c r="AD41" s="126" t="str">
        <f t="shared" ref="AD41:AY41" si="44">AC41</f>
        <v>-----</v>
      </c>
      <c r="AE41" s="126" t="str">
        <f t="shared" si="44"/>
        <v>-----</v>
      </c>
      <c r="AF41" s="126" t="str">
        <f t="shared" si="44"/>
        <v>-----</v>
      </c>
      <c r="AG41" s="126" t="str">
        <f t="shared" si="44"/>
        <v>-----</v>
      </c>
      <c r="AH41" s="126" t="str">
        <f t="shared" si="44"/>
        <v>-----</v>
      </c>
      <c r="AI41" s="126" t="str">
        <f t="shared" si="44"/>
        <v>-----</v>
      </c>
      <c r="AJ41" s="126" t="str">
        <f t="shared" si="44"/>
        <v>-----</v>
      </c>
      <c r="AK41" s="126" t="str">
        <f t="shared" si="44"/>
        <v>-----</v>
      </c>
      <c r="AL41" s="126" t="str">
        <f t="shared" si="44"/>
        <v>-----</v>
      </c>
      <c r="AM41" s="126" t="str">
        <f t="shared" si="44"/>
        <v>-----</v>
      </c>
      <c r="AN41" s="126" t="str">
        <f t="shared" si="44"/>
        <v>-----</v>
      </c>
      <c r="AO41" s="126" t="str">
        <f t="shared" si="44"/>
        <v>-----</v>
      </c>
      <c r="AP41" s="126" t="str">
        <f t="shared" si="44"/>
        <v>-----</v>
      </c>
      <c r="AQ41" s="126" t="str">
        <f t="shared" si="44"/>
        <v>-----</v>
      </c>
      <c r="AR41" s="126" t="str">
        <f t="shared" si="44"/>
        <v>-----</v>
      </c>
      <c r="AS41" s="126" t="str">
        <f t="shared" si="44"/>
        <v>-----</v>
      </c>
      <c r="AT41" s="126" t="str">
        <f t="shared" si="44"/>
        <v>-----</v>
      </c>
      <c r="AU41" s="126" t="str">
        <f t="shared" si="44"/>
        <v>-----</v>
      </c>
      <c r="AV41" s="126" t="str">
        <f t="shared" si="44"/>
        <v>-----</v>
      </c>
      <c r="AW41" s="126" t="str">
        <f t="shared" si="44"/>
        <v>-----</v>
      </c>
      <c r="AX41" s="126" t="str">
        <f t="shared" si="44"/>
        <v>-----</v>
      </c>
      <c r="AY41" s="126" t="str">
        <f t="shared" si="44"/>
        <v>-----</v>
      </c>
    </row>
    <row r="42" spans="1:51" ht="16.2" thickBot="1">
      <c r="A42" s="11" t="str">
        <f>'Example 1A'!A42</f>
        <v>= Prop. Damage Rate</v>
      </c>
      <c r="B42" s="12"/>
      <c r="C42" s="149" t="e">
        <f t="shared" ref="C42:AH42" si="45">IF(PremiumLimit="Combined Single Limit",0,PRODUCT(PRODUCT(C33:C39)+C40,C41))</f>
        <v>#VALUE!</v>
      </c>
      <c r="D42" s="149" t="e">
        <f t="shared" si="45"/>
        <v>#VALUE!</v>
      </c>
      <c r="E42" s="149" t="e">
        <f t="shared" si="45"/>
        <v>#VALUE!</v>
      </c>
      <c r="F42" s="149" t="e">
        <f t="shared" si="45"/>
        <v>#VALUE!</v>
      </c>
      <c r="G42" s="149" t="e">
        <f t="shared" si="45"/>
        <v>#VALUE!</v>
      </c>
      <c r="H42" s="149" t="e">
        <f t="shared" si="45"/>
        <v>#VALUE!</v>
      </c>
      <c r="I42" s="149" t="e">
        <f t="shared" si="45"/>
        <v>#VALUE!</v>
      </c>
      <c r="J42" s="149" t="e">
        <f t="shared" si="45"/>
        <v>#VALUE!</v>
      </c>
      <c r="K42" s="149" t="e">
        <f t="shared" si="45"/>
        <v>#VALUE!</v>
      </c>
      <c r="L42" s="149" t="e">
        <f t="shared" si="45"/>
        <v>#VALUE!</v>
      </c>
      <c r="M42" s="149" t="e">
        <f t="shared" si="45"/>
        <v>#VALUE!</v>
      </c>
      <c r="N42" s="149" t="e">
        <f t="shared" si="45"/>
        <v>#VALUE!</v>
      </c>
      <c r="O42" s="149" t="e">
        <f t="shared" si="45"/>
        <v>#VALUE!</v>
      </c>
      <c r="P42" s="149" t="e">
        <f t="shared" si="45"/>
        <v>#VALUE!</v>
      </c>
      <c r="Q42" s="149" t="e">
        <f t="shared" si="45"/>
        <v>#VALUE!</v>
      </c>
      <c r="R42" s="149" t="e">
        <f t="shared" si="45"/>
        <v>#VALUE!</v>
      </c>
      <c r="S42" s="149" t="e">
        <f t="shared" si="45"/>
        <v>#VALUE!</v>
      </c>
      <c r="T42" s="149" t="e">
        <f t="shared" si="45"/>
        <v>#VALUE!</v>
      </c>
      <c r="U42" s="149" t="e">
        <f t="shared" si="45"/>
        <v>#VALUE!</v>
      </c>
      <c r="V42" s="149" t="e">
        <f t="shared" si="45"/>
        <v>#VALUE!</v>
      </c>
      <c r="W42" s="149" t="e">
        <f t="shared" si="45"/>
        <v>#VALUE!</v>
      </c>
      <c r="X42" s="149" t="e">
        <f t="shared" si="45"/>
        <v>#VALUE!</v>
      </c>
      <c r="Y42" s="149" t="e">
        <f t="shared" si="45"/>
        <v>#VALUE!</v>
      </c>
      <c r="Z42" s="149" t="e">
        <f t="shared" si="45"/>
        <v>#VALUE!</v>
      </c>
      <c r="AA42" s="149" t="e">
        <f t="shared" si="45"/>
        <v>#VALUE!</v>
      </c>
      <c r="AB42" s="149" t="e">
        <f t="shared" si="45"/>
        <v>#VALUE!</v>
      </c>
      <c r="AC42" s="149" t="e">
        <f t="shared" si="45"/>
        <v>#VALUE!</v>
      </c>
      <c r="AD42" s="149" t="e">
        <f t="shared" si="45"/>
        <v>#VALUE!</v>
      </c>
      <c r="AE42" s="149" t="e">
        <f t="shared" si="45"/>
        <v>#VALUE!</v>
      </c>
      <c r="AF42" s="149" t="e">
        <f t="shared" si="45"/>
        <v>#VALUE!</v>
      </c>
      <c r="AG42" s="149" t="e">
        <f t="shared" si="45"/>
        <v>#VALUE!</v>
      </c>
      <c r="AH42" s="149" t="e">
        <f t="shared" si="45"/>
        <v>#VALUE!</v>
      </c>
      <c r="AI42" s="149" t="e">
        <f t="shared" ref="AI42:AY42" si="46">IF(PremiumLimit="Combined Single Limit",0,PRODUCT(PRODUCT(AI33:AI39)+AI40,AI41))</f>
        <v>#VALUE!</v>
      </c>
      <c r="AJ42" s="149" t="e">
        <f t="shared" si="46"/>
        <v>#VALUE!</v>
      </c>
      <c r="AK42" s="149" t="e">
        <f t="shared" si="46"/>
        <v>#VALUE!</v>
      </c>
      <c r="AL42" s="149" t="e">
        <f t="shared" si="46"/>
        <v>#VALUE!</v>
      </c>
      <c r="AM42" s="149" t="e">
        <f t="shared" si="46"/>
        <v>#VALUE!</v>
      </c>
      <c r="AN42" s="149" t="e">
        <f t="shared" si="46"/>
        <v>#VALUE!</v>
      </c>
      <c r="AO42" s="149" t="e">
        <f t="shared" si="46"/>
        <v>#VALUE!</v>
      </c>
      <c r="AP42" s="149" t="e">
        <f t="shared" si="46"/>
        <v>#VALUE!</v>
      </c>
      <c r="AQ42" s="149" t="e">
        <f t="shared" si="46"/>
        <v>#VALUE!</v>
      </c>
      <c r="AR42" s="149" t="e">
        <f t="shared" si="46"/>
        <v>#VALUE!</v>
      </c>
      <c r="AS42" s="149" t="e">
        <f t="shared" si="46"/>
        <v>#VALUE!</v>
      </c>
      <c r="AT42" s="149" t="e">
        <f t="shared" si="46"/>
        <v>#VALUE!</v>
      </c>
      <c r="AU42" s="149" t="e">
        <f t="shared" si="46"/>
        <v>#VALUE!</v>
      </c>
      <c r="AV42" s="149" t="e">
        <f t="shared" si="46"/>
        <v>#VALUE!</v>
      </c>
      <c r="AW42" s="149" t="e">
        <f t="shared" si="46"/>
        <v>#VALUE!</v>
      </c>
      <c r="AX42" s="149" t="e">
        <f t="shared" si="46"/>
        <v>#VALUE!</v>
      </c>
      <c r="AY42" s="149" t="e">
        <f t="shared" si="46"/>
        <v>#VALUE!</v>
      </c>
    </row>
    <row r="43" spans="1:51" ht="16.2" thickTop="1">
      <c r="A43" s="52" t="str">
        <f>'Example 1A'!A43</f>
        <v/>
      </c>
      <c r="B43" s="6"/>
      <c r="C43" s="73" t="str">
        <f t="shared" ref="C43:AY43" si="47">"BaseRatePIPU_" &amp; TEXT(C$17,"00")</f>
        <v>BaseRatePIPU_101</v>
      </c>
      <c r="D43" s="73" t="str">
        <f t="shared" si="47"/>
        <v>BaseRatePIPU_102</v>
      </c>
      <c r="E43" s="73" t="str">
        <f t="shared" si="47"/>
        <v>BaseRatePIPU_103</v>
      </c>
      <c r="F43" s="73" t="str">
        <f t="shared" si="47"/>
        <v>BaseRatePIPU_104</v>
      </c>
      <c r="G43" s="73" t="str">
        <f t="shared" si="47"/>
        <v>BaseRatePIPU_105</v>
      </c>
      <c r="H43" s="73" t="str">
        <f t="shared" si="47"/>
        <v>BaseRatePIPU_106</v>
      </c>
      <c r="I43" s="73" t="str">
        <f t="shared" si="47"/>
        <v>BaseRatePIPU_107</v>
      </c>
      <c r="J43" s="73" t="str">
        <f t="shared" si="47"/>
        <v>BaseRatePIPU_108</v>
      </c>
      <c r="K43" s="73" t="str">
        <f t="shared" si="47"/>
        <v>BaseRatePIPU_109</v>
      </c>
      <c r="L43" s="73" t="str">
        <f t="shared" si="47"/>
        <v>BaseRatePIPU_110</v>
      </c>
      <c r="M43" s="73" t="str">
        <f t="shared" si="47"/>
        <v>BaseRatePIPU_111</v>
      </c>
      <c r="N43" s="73" t="str">
        <f t="shared" si="47"/>
        <v>BaseRatePIPU_112</v>
      </c>
      <c r="O43" s="73" t="str">
        <f t="shared" si="47"/>
        <v>BaseRatePIPU_113</v>
      </c>
      <c r="P43" s="73" t="str">
        <f t="shared" si="47"/>
        <v>BaseRatePIPU_114</v>
      </c>
      <c r="Q43" s="73" t="str">
        <f t="shared" si="47"/>
        <v>BaseRatePIPU_115</v>
      </c>
      <c r="R43" s="73" t="str">
        <f t="shared" si="47"/>
        <v>BaseRatePIPU_116</v>
      </c>
      <c r="S43" s="73" t="str">
        <f t="shared" si="47"/>
        <v>BaseRatePIPU_117</v>
      </c>
      <c r="T43" s="73" t="str">
        <f t="shared" si="47"/>
        <v>BaseRatePIPU_118</v>
      </c>
      <c r="U43" s="73" t="str">
        <f t="shared" si="47"/>
        <v>BaseRatePIPU_119</v>
      </c>
      <c r="V43" s="73" t="str">
        <f t="shared" si="47"/>
        <v>BaseRatePIPU_120</v>
      </c>
      <c r="W43" s="73" t="str">
        <f t="shared" si="47"/>
        <v>BaseRatePIPU_121</v>
      </c>
      <c r="X43" s="73" t="str">
        <f t="shared" si="47"/>
        <v>BaseRatePIPU_122</v>
      </c>
      <c r="Y43" s="73" t="str">
        <f t="shared" si="47"/>
        <v>BaseRatePIPU_123</v>
      </c>
      <c r="Z43" s="73" t="str">
        <f t="shared" si="47"/>
        <v>BaseRatePIPU_124</v>
      </c>
      <c r="AA43" s="73" t="str">
        <f t="shared" si="47"/>
        <v>BaseRatePIPU_125</v>
      </c>
      <c r="AB43" s="73" t="str">
        <f t="shared" si="47"/>
        <v>BaseRatePIPU_126</v>
      </c>
      <c r="AC43" s="129" t="str">
        <f t="shared" si="47"/>
        <v>BaseRatePIPU_127</v>
      </c>
      <c r="AD43" s="129" t="str">
        <f t="shared" si="47"/>
        <v>BaseRatePIPU_128</v>
      </c>
      <c r="AE43" s="129" t="str">
        <f t="shared" si="47"/>
        <v>BaseRatePIPU_129</v>
      </c>
      <c r="AF43" s="129" t="str">
        <f t="shared" si="47"/>
        <v>BaseRatePIPU_130</v>
      </c>
      <c r="AG43" s="129" t="str">
        <f t="shared" si="47"/>
        <v>BaseRatePIPU_131</v>
      </c>
      <c r="AH43" s="129" t="str">
        <f t="shared" si="47"/>
        <v>BaseRatePIPU_132</v>
      </c>
      <c r="AI43" s="129" t="str">
        <f t="shared" si="47"/>
        <v>BaseRatePIPU_133</v>
      </c>
      <c r="AJ43" s="129" t="str">
        <f t="shared" si="47"/>
        <v>BaseRatePIPU_134</v>
      </c>
      <c r="AK43" s="129" t="str">
        <f t="shared" si="47"/>
        <v>BaseRatePIPU_135</v>
      </c>
      <c r="AL43" s="129" t="str">
        <f t="shared" si="47"/>
        <v>BaseRatePIPU_136</v>
      </c>
      <c r="AM43" s="129" t="str">
        <f t="shared" si="47"/>
        <v>BaseRatePIPU_137</v>
      </c>
      <c r="AN43" s="129" t="str">
        <f t="shared" si="47"/>
        <v>BaseRatePIPU_138</v>
      </c>
      <c r="AO43" s="129" t="str">
        <f t="shared" si="47"/>
        <v>BaseRatePIPU_139</v>
      </c>
      <c r="AP43" s="129" t="str">
        <f t="shared" si="47"/>
        <v>BaseRatePIPU_140</v>
      </c>
      <c r="AQ43" s="129" t="str">
        <f t="shared" si="47"/>
        <v>BaseRatePIPU_141</v>
      </c>
      <c r="AR43" s="129" t="str">
        <f t="shared" si="47"/>
        <v>BaseRatePIPU_142</v>
      </c>
      <c r="AS43" s="129" t="str">
        <f t="shared" si="47"/>
        <v>BaseRatePIPU_143</v>
      </c>
      <c r="AT43" s="129" t="str">
        <f t="shared" si="47"/>
        <v>BaseRatePIPU_144</v>
      </c>
      <c r="AU43" s="129" t="str">
        <f t="shared" si="47"/>
        <v>BaseRatePIPU_145</v>
      </c>
      <c r="AV43" s="129" t="str">
        <f t="shared" si="47"/>
        <v>BaseRatePIPU_146</v>
      </c>
      <c r="AW43" s="129" t="str">
        <f t="shared" si="47"/>
        <v>BaseRatePIPU_147</v>
      </c>
      <c r="AX43" s="129" t="str">
        <f t="shared" si="47"/>
        <v>BaseRatePIPU_148</v>
      </c>
      <c r="AY43" s="129" t="str">
        <f t="shared" si="47"/>
        <v>BaseRatePIPU_149</v>
      </c>
    </row>
    <row r="44" spans="1:51">
      <c r="A44" s="21" t="s">
        <v>197</v>
      </c>
      <c r="B44" s="4"/>
      <c r="C44" s="162" t="str">
        <f>BaseRatePIPU_01</f>
        <v xml:space="preserve">enter   </v>
      </c>
      <c r="D44" s="124" t="str">
        <f>BaseRatePIPU_02</f>
        <v xml:space="preserve">enter   </v>
      </c>
      <c r="E44" s="124" t="str">
        <f>BaseRatePIPU_03</f>
        <v xml:space="preserve">enter   </v>
      </c>
      <c r="F44" s="124" t="str">
        <f>BaseRatePIPU_04</f>
        <v xml:space="preserve">enter   </v>
      </c>
      <c r="G44" s="124" t="str">
        <f>BaseRatePIPU_05</f>
        <v xml:space="preserve">enter   </v>
      </c>
      <c r="H44" s="124" t="str">
        <f>BaseRatePIPU_06</f>
        <v xml:space="preserve">enter   </v>
      </c>
      <c r="I44" s="124" t="str">
        <f>BaseRatePIPU_07</f>
        <v xml:space="preserve">enter   </v>
      </c>
      <c r="J44" s="124" t="str">
        <f>BaseRatePIPU_08</f>
        <v xml:space="preserve">enter   </v>
      </c>
      <c r="K44" s="124" t="str">
        <f>BaseRatePIPU_10</f>
        <v xml:space="preserve">enter   </v>
      </c>
      <c r="L44" s="124" t="str">
        <f>BaseRatePIPU_11</f>
        <v xml:space="preserve">enter   </v>
      </c>
      <c r="M44" s="124" t="str">
        <f>BaseRatePIPU_12</f>
        <v xml:space="preserve">enter   </v>
      </c>
      <c r="N44" s="124" t="str">
        <f>BaseRatePIPU_13</f>
        <v xml:space="preserve">enter   </v>
      </c>
      <c r="O44" s="124" t="str">
        <f>BaseRatePIPU_14</f>
        <v xml:space="preserve">enter   </v>
      </c>
      <c r="P44" s="124" t="str">
        <f>BaseRatePIPU_15</f>
        <v xml:space="preserve">enter   </v>
      </c>
      <c r="Q44" s="124" t="str">
        <f>BaseRatePIPU_16</f>
        <v xml:space="preserve">enter   </v>
      </c>
      <c r="R44" s="124" t="str">
        <f>BaseRatePIPU_17</f>
        <v xml:space="preserve">enter   </v>
      </c>
      <c r="S44" s="124" t="str">
        <f>BaseRatePIPU_19</f>
        <v xml:space="preserve">enter   </v>
      </c>
      <c r="T44" s="124" t="str">
        <f>BaseRatePIPU_22</f>
        <v xml:space="preserve">enter   </v>
      </c>
      <c r="U44" s="124" t="str">
        <f>BaseRatePIPU_23</f>
        <v xml:space="preserve">enter   </v>
      </c>
      <c r="V44" s="124" t="str">
        <f>BaseRatePIPU_24</f>
        <v xml:space="preserve">enter   </v>
      </c>
      <c r="W44" s="124" t="str">
        <f>BaseRatePIPU_25</f>
        <v xml:space="preserve">enter   </v>
      </c>
      <c r="X44" s="124" t="str">
        <f>BaseRatePIPU_26</f>
        <v xml:space="preserve">enter   </v>
      </c>
      <c r="Y44" s="124" t="str">
        <f>BaseRatePIPU_27</f>
        <v xml:space="preserve">enter   </v>
      </c>
      <c r="Z44" s="124" t="str">
        <f>BaseRatePIPU_31</f>
        <v xml:space="preserve">enter   </v>
      </c>
      <c r="AA44" s="124" t="str">
        <f>BaseRatePIPU_38</f>
        <v xml:space="preserve">enter   </v>
      </c>
      <c r="AB44" s="124" t="str">
        <f>BaseRatePIPU_39</f>
        <v xml:space="preserve">enter   </v>
      </c>
      <c r="AC44" s="155" t="str">
        <f>BaseRatePIPU_40</f>
        <v xml:space="preserve">enter   </v>
      </c>
      <c r="AD44" s="155" t="str">
        <f>Start!I63</f>
        <v xml:space="preserve">enter   </v>
      </c>
      <c r="AE44" s="155" t="str">
        <f>Start!I64</f>
        <v xml:space="preserve">enter   </v>
      </c>
      <c r="AF44" s="155" t="str">
        <f>Start!I65</f>
        <v xml:space="preserve">enter   </v>
      </c>
      <c r="AG44" s="155" t="str">
        <f>Start!I66</f>
        <v xml:space="preserve">enter   </v>
      </c>
      <c r="AH44" s="155" t="str">
        <f>Start!I67</f>
        <v xml:space="preserve">enter   </v>
      </c>
      <c r="AI44" s="155" t="str">
        <f>Start!I68</f>
        <v xml:space="preserve">enter   </v>
      </c>
      <c r="AJ44" s="155" t="str">
        <f>Start!I69</f>
        <v xml:space="preserve">enter   </v>
      </c>
      <c r="AK44" s="155" t="str">
        <f>Start!I70</f>
        <v xml:space="preserve">enter   </v>
      </c>
      <c r="AL44" s="155" t="str">
        <f>Start!I71</f>
        <v xml:space="preserve">enter   </v>
      </c>
      <c r="AM44" s="155" t="str">
        <f>Start!I72</f>
        <v xml:space="preserve">enter   </v>
      </c>
      <c r="AN44" s="155" t="str">
        <f>Start!I73</f>
        <v xml:space="preserve">enter   </v>
      </c>
      <c r="AO44" s="155" t="str">
        <f>Start!I74</f>
        <v xml:space="preserve">enter   </v>
      </c>
      <c r="AP44" s="155" t="str">
        <f>Start!I75</f>
        <v xml:space="preserve">enter   </v>
      </c>
      <c r="AQ44" s="155" t="str">
        <f>Start!I76</f>
        <v xml:space="preserve">enter   </v>
      </c>
      <c r="AR44" s="155" t="str">
        <f>Start!I77</f>
        <v xml:space="preserve">enter   </v>
      </c>
      <c r="AS44" s="155" t="str">
        <f>Start!I78</f>
        <v xml:space="preserve">enter   </v>
      </c>
      <c r="AT44" s="155" t="str">
        <f>Start!I79</f>
        <v xml:space="preserve">enter   </v>
      </c>
      <c r="AU44" s="155" t="str">
        <f>Start!I80</f>
        <v xml:space="preserve">enter   </v>
      </c>
      <c r="AV44" s="155" t="str">
        <f>Start!I81</f>
        <v xml:space="preserve">enter   </v>
      </c>
      <c r="AW44" s="155" t="str">
        <f>Start!I82</f>
        <v xml:space="preserve">enter   </v>
      </c>
      <c r="AX44" s="155" t="str">
        <f>Start!I83</f>
        <v xml:space="preserve">enter   </v>
      </c>
      <c r="AY44" s="155" t="str">
        <f>Start!I84</f>
        <v xml:space="preserve">enter   </v>
      </c>
    </row>
    <row r="45" spans="1:51">
      <c r="A45" s="3" t="str">
        <f>'Example 1A'!A45</f>
        <v>x Increased Limits Factor</v>
      </c>
      <c r="B45" s="4"/>
      <c r="C45" s="148" t="str">
        <f>'Example 1A'!C45</f>
        <v>-----</v>
      </c>
      <c r="D45" s="119" t="str">
        <f t="shared" ref="D45:AC45" si="48">C45</f>
        <v>-----</v>
      </c>
      <c r="E45" s="119" t="str">
        <f t="shared" si="48"/>
        <v>-----</v>
      </c>
      <c r="F45" s="119" t="str">
        <f t="shared" si="48"/>
        <v>-----</v>
      </c>
      <c r="G45" s="119" t="str">
        <f t="shared" si="48"/>
        <v>-----</v>
      </c>
      <c r="H45" s="119" t="str">
        <f t="shared" si="48"/>
        <v>-----</v>
      </c>
      <c r="I45" s="119" t="str">
        <f t="shared" si="48"/>
        <v>-----</v>
      </c>
      <c r="J45" s="119" t="str">
        <f t="shared" si="48"/>
        <v>-----</v>
      </c>
      <c r="K45" s="119" t="str">
        <f t="shared" si="48"/>
        <v>-----</v>
      </c>
      <c r="L45" s="119" t="str">
        <f t="shared" si="48"/>
        <v>-----</v>
      </c>
      <c r="M45" s="119" t="str">
        <f t="shared" si="48"/>
        <v>-----</v>
      </c>
      <c r="N45" s="119" t="str">
        <f t="shared" si="48"/>
        <v>-----</v>
      </c>
      <c r="O45" s="119" t="str">
        <f t="shared" si="48"/>
        <v>-----</v>
      </c>
      <c r="P45" s="119" t="str">
        <f t="shared" si="48"/>
        <v>-----</v>
      </c>
      <c r="Q45" s="119" t="str">
        <f t="shared" si="48"/>
        <v>-----</v>
      </c>
      <c r="R45" s="119" t="str">
        <f t="shared" si="48"/>
        <v>-----</v>
      </c>
      <c r="S45" s="119" t="str">
        <f t="shared" si="48"/>
        <v>-----</v>
      </c>
      <c r="T45" s="119" t="str">
        <f t="shared" si="48"/>
        <v>-----</v>
      </c>
      <c r="U45" s="119" t="str">
        <f t="shared" si="48"/>
        <v>-----</v>
      </c>
      <c r="V45" s="119" t="str">
        <f t="shared" si="48"/>
        <v>-----</v>
      </c>
      <c r="W45" s="119" t="str">
        <f t="shared" si="48"/>
        <v>-----</v>
      </c>
      <c r="X45" s="119" t="str">
        <f t="shared" si="48"/>
        <v>-----</v>
      </c>
      <c r="Y45" s="119" t="str">
        <f t="shared" si="48"/>
        <v>-----</v>
      </c>
      <c r="Z45" s="119" t="str">
        <f t="shared" si="48"/>
        <v>-----</v>
      </c>
      <c r="AA45" s="119" t="str">
        <f t="shared" si="48"/>
        <v>-----</v>
      </c>
      <c r="AB45" s="119" t="str">
        <f t="shared" si="48"/>
        <v>-----</v>
      </c>
      <c r="AC45" s="126" t="str">
        <f t="shared" si="48"/>
        <v>-----</v>
      </c>
      <c r="AD45" s="126" t="str">
        <f t="shared" ref="AD45:AY45" si="49">AC45</f>
        <v>-----</v>
      </c>
      <c r="AE45" s="126" t="str">
        <f t="shared" si="49"/>
        <v>-----</v>
      </c>
      <c r="AF45" s="126" t="str">
        <f t="shared" si="49"/>
        <v>-----</v>
      </c>
      <c r="AG45" s="126" t="str">
        <f t="shared" si="49"/>
        <v>-----</v>
      </c>
      <c r="AH45" s="126" t="str">
        <f t="shared" si="49"/>
        <v>-----</v>
      </c>
      <c r="AI45" s="126" t="str">
        <f t="shared" si="49"/>
        <v>-----</v>
      </c>
      <c r="AJ45" s="126" t="str">
        <f t="shared" si="49"/>
        <v>-----</v>
      </c>
      <c r="AK45" s="126" t="str">
        <f t="shared" si="49"/>
        <v>-----</v>
      </c>
      <c r="AL45" s="126" t="str">
        <f t="shared" si="49"/>
        <v>-----</v>
      </c>
      <c r="AM45" s="126" t="str">
        <f t="shared" si="49"/>
        <v>-----</v>
      </c>
      <c r="AN45" s="126" t="str">
        <f t="shared" si="49"/>
        <v>-----</v>
      </c>
      <c r="AO45" s="126" t="str">
        <f t="shared" si="49"/>
        <v>-----</v>
      </c>
      <c r="AP45" s="126" t="str">
        <f t="shared" si="49"/>
        <v>-----</v>
      </c>
      <c r="AQ45" s="126" t="str">
        <f t="shared" si="49"/>
        <v>-----</v>
      </c>
      <c r="AR45" s="126" t="str">
        <f t="shared" si="49"/>
        <v>-----</v>
      </c>
      <c r="AS45" s="126" t="str">
        <f t="shared" si="49"/>
        <v>-----</v>
      </c>
      <c r="AT45" s="126" t="str">
        <f t="shared" si="49"/>
        <v>-----</v>
      </c>
      <c r="AU45" s="126" t="str">
        <f t="shared" si="49"/>
        <v>-----</v>
      </c>
      <c r="AV45" s="126" t="str">
        <f t="shared" si="49"/>
        <v>-----</v>
      </c>
      <c r="AW45" s="126" t="str">
        <f t="shared" si="49"/>
        <v>-----</v>
      </c>
      <c r="AX45" s="126" t="str">
        <f t="shared" si="49"/>
        <v>-----</v>
      </c>
      <c r="AY45" s="126" t="str">
        <f t="shared" si="49"/>
        <v>-----</v>
      </c>
    </row>
    <row r="46" spans="1:51">
      <c r="A46" s="3" t="str">
        <f>'Example 1A'!A46</f>
        <v>x Tier Factor</v>
      </c>
      <c r="B46" s="4"/>
      <c r="C46" s="148" t="str">
        <f>'Example 1A'!C46</f>
        <v>-----</v>
      </c>
      <c r="D46" s="119" t="str">
        <f t="shared" ref="D46:AC46" si="50">C46</f>
        <v>-----</v>
      </c>
      <c r="E46" s="119" t="str">
        <f t="shared" si="50"/>
        <v>-----</v>
      </c>
      <c r="F46" s="119" t="str">
        <f t="shared" si="50"/>
        <v>-----</v>
      </c>
      <c r="G46" s="119" t="str">
        <f t="shared" si="50"/>
        <v>-----</v>
      </c>
      <c r="H46" s="119" t="str">
        <f t="shared" si="50"/>
        <v>-----</v>
      </c>
      <c r="I46" s="119" t="str">
        <f t="shared" si="50"/>
        <v>-----</v>
      </c>
      <c r="J46" s="119" t="str">
        <f t="shared" si="50"/>
        <v>-----</v>
      </c>
      <c r="K46" s="119" t="str">
        <f t="shared" si="50"/>
        <v>-----</v>
      </c>
      <c r="L46" s="119" t="str">
        <f t="shared" si="50"/>
        <v>-----</v>
      </c>
      <c r="M46" s="119" t="str">
        <f t="shared" si="50"/>
        <v>-----</v>
      </c>
      <c r="N46" s="119" t="str">
        <f t="shared" si="50"/>
        <v>-----</v>
      </c>
      <c r="O46" s="119" t="str">
        <f t="shared" si="50"/>
        <v>-----</v>
      </c>
      <c r="P46" s="119" t="str">
        <f t="shared" si="50"/>
        <v>-----</v>
      </c>
      <c r="Q46" s="119" t="str">
        <f t="shared" si="50"/>
        <v>-----</v>
      </c>
      <c r="R46" s="119" t="str">
        <f t="shared" si="50"/>
        <v>-----</v>
      </c>
      <c r="S46" s="119" t="str">
        <f t="shared" si="50"/>
        <v>-----</v>
      </c>
      <c r="T46" s="119" t="str">
        <f t="shared" si="50"/>
        <v>-----</v>
      </c>
      <c r="U46" s="119" t="str">
        <f t="shared" si="50"/>
        <v>-----</v>
      </c>
      <c r="V46" s="119" t="str">
        <f t="shared" si="50"/>
        <v>-----</v>
      </c>
      <c r="W46" s="119" t="str">
        <f t="shared" si="50"/>
        <v>-----</v>
      </c>
      <c r="X46" s="119" t="str">
        <f t="shared" si="50"/>
        <v>-----</v>
      </c>
      <c r="Y46" s="119" t="str">
        <f t="shared" si="50"/>
        <v>-----</v>
      </c>
      <c r="Z46" s="119" t="str">
        <f t="shared" si="50"/>
        <v>-----</v>
      </c>
      <c r="AA46" s="119" t="str">
        <f t="shared" si="50"/>
        <v>-----</v>
      </c>
      <c r="AB46" s="119" t="str">
        <f t="shared" si="50"/>
        <v>-----</v>
      </c>
      <c r="AC46" s="126" t="str">
        <f t="shared" si="50"/>
        <v>-----</v>
      </c>
      <c r="AD46" s="126" t="str">
        <f t="shared" ref="AD46:AY46" si="51">AC46</f>
        <v>-----</v>
      </c>
      <c r="AE46" s="126" t="str">
        <f t="shared" si="51"/>
        <v>-----</v>
      </c>
      <c r="AF46" s="126" t="str">
        <f t="shared" si="51"/>
        <v>-----</v>
      </c>
      <c r="AG46" s="126" t="str">
        <f t="shared" si="51"/>
        <v>-----</v>
      </c>
      <c r="AH46" s="126" t="str">
        <f t="shared" si="51"/>
        <v>-----</v>
      </c>
      <c r="AI46" s="126" t="str">
        <f t="shared" si="51"/>
        <v>-----</v>
      </c>
      <c r="AJ46" s="126" t="str">
        <f t="shared" si="51"/>
        <v>-----</v>
      </c>
      <c r="AK46" s="126" t="str">
        <f t="shared" si="51"/>
        <v>-----</v>
      </c>
      <c r="AL46" s="126" t="str">
        <f t="shared" si="51"/>
        <v>-----</v>
      </c>
      <c r="AM46" s="126" t="str">
        <f t="shared" si="51"/>
        <v>-----</v>
      </c>
      <c r="AN46" s="126" t="str">
        <f t="shared" si="51"/>
        <v>-----</v>
      </c>
      <c r="AO46" s="126" t="str">
        <f t="shared" si="51"/>
        <v>-----</v>
      </c>
      <c r="AP46" s="126" t="str">
        <f t="shared" si="51"/>
        <v>-----</v>
      </c>
      <c r="AQ46" s="126" t="str">
        <f t="shared" si="51"/>
        <v>-----</v>
      </c>
      <c r="AR46" s="126" t="str">
        <f t="shared" si="51"/>
        <v>-----</v>
      </c>
      <c r="AS46" s="126" t="str">
        <f t="shared" si="51"/>
        <v>-----</v>
      </c>
      <c r="AT46" s="126" t="str">
        <f t="shared" si="51"/>
        <v>-----</v>
      </c>
      <c r="AU46" s="126" t="str">
        <f t="shared" si="51"/>
        <v>-----</v>
      </c>
      <c r="AV46" s="126" t="str">
        <f t="shared" si="51"/>
        <v>-----</v>
      </c>
      <c r="AW46" s="126" t="str">
        <f t="shared" si="51"/>
        <v>-----</v>
      </c>
      <c r="AX46" s="126" t="str">
        <f t="shared" si="51"/>
        <v>-----</v>
      </c>
      <c r="AY46" s="126" t="str">
        <f t="shared" si="51"/>
        <v>-----</v>
      </c>
    </row>
    <row r="47" spans="1:51">
      <c r="A47" s="3" t="str">
        <f>'Example 1A'!A47</f>
        <v>x Class Factor</v>
      </c>
      <c r="B47" s="4"/>
      <c r="C47" s="148" t="str">
        <f>'Example 1A'!C47</f>
        <v>-----</v>
      </c>
      <c r="D47" s="119" t="str">
        <f t="shared" ref="D47:AC50" si="52">C47</f>
        <v>-----</v>
      </c>
      <c r="E47" s="119" t="str">
        <f t="shared" si="52"/>
        <v>-----</v>
      </c>
      <c r="F47" s="119" t="str">
        <f t="shared" si="52"/>
        <v>-----</v>
      </c>
      <c r="G47" s="119" t="str">
        <f t="shared" si="52"/>
        <v>-----</v>
      </c>
      <c r="H47" s="119" t="str">
        <f t="shared" si="52"/>
        <v>-----</v>
      </c>
      <c r="I47" s="119" t="str">
        <f t="shared" si="52"/>
        <v>-----</v>
      </c>
      <c r="J47" s="119" t="str">
        <f t="shared" si="52"/>
        <v>-----</v>
      </c>
      <c r="K47" s="119" t="str">
        <f t="shared" si="52"/>
        <v>-----</v>
      </c>
      <c r="L47" s="119" t="str">
        <f t="shared" si="52"/>
        <v>-----</v>
      </c>
      <c r="M47" s="119" t="str">
        <f t="shared" si="52"/>
        <v>-----</v>
      </c>
      <c r="N47" s="119" t="str">
        <f t="shared" si="52"/>
        <v>-----</v>
      </c>
      <c r="O47" s="119" t="str">
        <f t="shared" si="52"/>
        <v>-----</v>
      </c>
      <c r="P47" s="119" t="str">
        <f t="shared" si="52"/>
        <v>-----</v>
      </c>
      <c r="Q47" s="119" t="str">
        <f t="shared" si="52"/>
        <v>-----</v>
      </c>
      <c r="R47" s="119" t="str">
        <f t="shared" si="52"/>
        <v>-----</v>
      </c>
      <c r="S47" s="119" t="str">
        <f t="shared" si="52"/>
        <v>-----</v>
      </c>
      <c r="T47" s="119" t="str">
        <f t="shared" si="52"/>
        <v>-----</v>
      </c>
      <c r="U47" s="119" t="str">
        <f t="shared" si="52"/>
        <v>-----</v>
      </c>
      <c r="V47" s="119" t="str">
        <f t="shared" si="52"/>
        <v>-----</v>
      </c>
      <c r="W47" s="119" t="str">
        <f t="shared" si="52"/>
        <v>-----</v>
      </c>
      <c r="X47" s="119" t="str">
        <f t="shared" si="52"/>
        <v>-----</v>
      </c>
      <c r="Y47" s="119" t="str">
        <f t="shared" si="52"/>
        <v>-----</v>
      </c>
      <c r="Z47" s="119" t="str">
        <f t="shared" si="52"/>
        <v>-----</v>
      </c>
      <c r="AA47" s="119" t="str">
        <f t="shared" si="52"/>
        <v>-----</v>
      </c>
      <c r="AB47" s="119" t="str">
        <f t="shared" si="52"/>
        <v>-----</v>
      </c>
      <c r="AC47" s="126" t="str">
        <f t="shared" si="52"/>
        <v>-----</v>
      </c>
      <c r="AD47" s="126" t="str">
        <f t="shared" ref="AD47:AY47" si="53">AC47</f>
        <v>-----</v>
      </c>
      <c r="AE47" s="126" t="str">
        <f t="shared" si="53"/>
        <v>-----</v>
      </c>
      <c r="AF47" s="126" t="str">
        <f t="shared" si="53"/>
        <v>-----</v>
      </c>
      <c r="AG47" s="126" t="str">
        <f t="shared" si="53"/>
        <v>-----</v>
      </c>
      <c r="AH47" s="126" t="str">
        <f t="shared" si="53"/>
        <v>-----</v>
      </c>
      <c r="AI47" s="126" t="str">
        <f t="shared" si="53"/>
        <v>-----</v>
      </c>
      <c r="AJ47" s="126" t="str">
        <f t="shared" si="53"/>
        <v>-----</v>
      </c>
      <c r="AK47" s="126" t="str">
        <f t="shared" si="53"/>
        <v>-----</v>
      </c>
      <c r="AL47" s="126" t="str">
        <f t="shared" si="53"/>
        <v>-----</v>
      </c>
      <c r="AM47" s="126" t="str">
        <f t="shared" si="53"/>
        <v>-----</v>
      </c>
      <c r="AN47" s="126" t="str">
        <f t="shared" si="53"/>
        <v>-----</v>
      </c>
      <c r="AO47" s="126" t="str">
        <f t="shared" si="53"/>
        <v>-----</v>
      </c>
      <c r="AP47" s="126" t="str">
        <f t="shared" si="53"/>
        <v>-----</v>
      </c>
      <c r="AQ47" s="126" t="str">
        <f t="shared" si="53"/>
        <v>-----</v>
      </c>
      <c r="AR47" s="126" t="str">
        <f t="shared" si="53"/>
        <v>-----</v>
      </c>
      <c r="AS47" s="126" t="str">
        <f t="shared" si="53"/>
        <v>-----</v>
      </c>
      <c r="AT47" s="126" t="str">
        <f t="shared" si="53"/>
        <v>-----</v>
      </c>
      <c r="AU47" s="126" t="str">
        <f t="shared" si="53"/>
        <v>-----</v>
      </c>
      <c r="AV47" s="126" t="str">
        <f t="shared" si="53"/>
        <v>-----</v>
      </c>
      <c r="AW47" s="126" t="str">
        <f t="shared" si="53"/>
        <v>-----</v>
      </c>
      <c r="AX47" s="126" t="str">
        <f t="shared" si="53"/>
        <v>-----</v>
      </c>
      <c r="AY47" s="126" t="str">
        <f t="shared" si="53"/>
        <v>-----</v>
      </c>
    </row>
    <row r="48" spans="1:51">
      <c r="A48" s="3" t="str">
        <f>'Example 1A'!A48</f>
        <v>x Passive Restraint</v>
      </c>
      <c r="B48" s="4"/>
      <c r="C48" s="148" t="str">
        <f>'Example 1A'!C48</f>
        <v>-----</v>
      </c>
      <c r="D48" s="119" t="str">
        <f t="shared" si="52"/>
        <v>-----</v>
      </c>
      <c r="E48" s="119" t="str">
        <f t="shared" si="52"/>
        <v>-----</v>
      </c>
      <c r="F48" s="119" t="str">
        <f t="shared" si="52"/>
        <v>-----</v>
      </c>
      <c r="G48" s="119" t="str">
        <f t="shared" si="52"/>
        <v>-----</v>
      </c>
      <c r="H48" s="119" t="str">
        <f t="shared" si="52"/>
        <v>-----</v>
      </c>
      <c r="I48" s="119" t="str">
        <f t="shared" si="52"/>
        <v>-----</v>
      </c>
      <c r="J48" s="119" t="str">
        <f t="shared" si="52"/>
        <v>-----</v>
      </c>
      <c r="K48" s="119" t="str">
        <f t="shared" si="52"/>
        <v>-----</v>
      </c>
      <c r="L48" s="119" t="str">
        <f t="shared" si="52"/>
        <v>-----</v>
      </c>
      <c r="M48" s="119" t="str">
        <f t="shared" si="52"/>
        <v>-----</v>
      </c>
      <c r="N48" s="119" t="str">
        <f t="shared" si="52"/>
        <v>-----</v>
      </c>
      <c r="O48" s="119" t="str">
        <f t="shared" si="52"/>
        <v>-----</v>
      </c>
      <c r="P48" s="119" t="str">
        <f t="shared" si="52"/>
        <v>-----</v>
      </c>
      <c r="Q48" s="119" t="str">
        <f t="shared" si="52"/>
        <v>-----</v>
      </c>
      <c r="R48" s="119" t="str">
        <f t="shared" si="52"/>
        <v>-----</v>
      </c>
      <c r="S48" s="119" t="str">
        <f t="shared" si="52"/>
        <v>-----</v>
      </c>
      <c r="T48" s="119" t="str">
        <f t="shared" si="52"/>
        <v>-----</v>
      </c>
      <c r="U48" s="119" t="str">
        <f t="shared" si="52"/>
        <v>-----</v>
      </c>
      <c r="V48" s="119" t="str">
        <f t="shared" si="52"/>
        <v>-----</v>
      </c>
      <c r="W48" s="119" t="str">
        <f t="shared" si="52"/>
        <v>-----</v>
      </c>
      <c r="X48" s="119" t="str">
        <f t="shared" si="52"/>
        <v>-----</v>
      </c>
      <c r="Y48" s="119" t="str">
        <f t="shared" si="52"/>
        <v>-----</v>
      </c>
      <c r="Z48" s="119" t="str">
        <f t="shared" si="52"/>
        <v>-----</v>
      </c>
      <c r="AA48" s="119" t="str">
        <f t="shared" si="52"/>
        <v>-----</v>
      </c>
      <c r="AB48" s="119" t="str">
        <f t="shared" si="52"/>
        <v>-----</v>
      </c>
      <c r="AC48" s="126" t="str">
        <f t="shared" si="52"/>
        <v>-----</v>
      </c>
      <c r="AD48" s="126" t="str">
        <f t="shared" ref="AD48:AY48" si="54">AC48</f>
        <v>-----</v>
      </c>
      <c r="AE48" s="126" t="str">
        <f t="shared" si="54"/>
        <v>-----</v>
      </c>
      <c r="AF48" s="126" t="str">
        <f t="shared" si="54"/>
        <v>-----</v>
      </c>
      <c r="AG48" s="126" t="str">
        <f t="shared" si="54"/>
        <v>-----</v>
      </c>
      <c r="AH48" s="126" t="str">
        <f t="shared" si="54"/>
        <v>-----</v>
      </c>
      <c r="AI48" s="126" t="str">
        <f t="shared" si="54"/>
        <v>-----</v>
      </c>
      <c r="AJ48" s="126" t="str">
        <f t="shared" si="54"/>
        <v>-----</v>
      </c>
      <c r="AK48" s="126" t="str">
        <f t="shared" si="54"/>
        <v>-----</v>
      </c>
      <c r="AL48" s="126" t="str">
        <f t="shared" si="54"/>
        <v>-----</v>
      </c>
      <c r="AM48" s="126" t="str">
        <f t="shared" si="54"/>
        <v>-----</v>
      </c>
      <c r="AN48" s="126" t="str">
        <f t="shared" si="54"/>
        <v>-----</v>
      </c>
      <c r="AO48" s="126" t="str">
        <f t="shared" si="54"/>
        <v>-----</v>
      </c>
      <c r="AP48" s="126" t="str">
        <f t="shared" si="54"/>
        <v>-----</v>
      </c>
      <c r="AQ48" s="126" t="str">
        <f t="shared" si="54"/>
        <v>-----</v>
      </c>
      <c r="AR48" s="126" t="str">
        <f t="shared" si="54"/>
        <v>-----</v>
      </c>
      <c r="AS48" s="126" t="str">
        <f t="shared" si="54"/>
        <v>-----</v>
      </c>
      <c r="AT48" s="126" t="str">
        <f t="shared" si="54"/>
        <v>-----</v>
      </c>
      <c r="AU48" s="126" t="str">
        <f t="shared" si="54"/>
        <v>-----</v>
      </c>
      <c r="AV48" s="126" t="str">
        <f t="shared" si="54"/>
        <v>-----</v>
      </c>
      <c r="AW48" s="126" t="str">
        <f t="shared" si="54"/>
        <v>-----</v>
      </c>
      <c r="AX48" s="126" t="str">
        <f t="shared" si="54"/>
        <v>-----</v>
      </c>
      <c r="AY48" s="126" t="str">
        <f t="shared" si="54"/>
        <v>-----</v>
      </c>
    </row>
    <row r="49" spans="1:51">
      <c r="A49" s="3" t="str">
        <f>'Example 1A'!A49</f>
        <v>x</v>
      </c>
      <c r="B49" s="47"/>
      <c r="C49" s="148" t="str">
        <f>'Example 1A'!C49</f>
        <v>-----</v>
      </c>
      <c r="D49" s="119" t="str">
        <f t="shared" si="52"/>
        <v>-----</v>
      </c>
      <c r="E49" s="119" t="str">
        <f t="shared" si="52"/>
        <v>-----</v>
      </c>
      <c r="F49" s="119" t="str">
        <f t="shared" si="52"/>
        <v>-----</v>
      </c>
      <c r="G49" s="119" t="str">
        <f t="shared" si="52"/>
        <v>-----</v>
      </c>
      <c r="H49" s="119" t="str">
        <f t="shared" si="52"/>
        <v>-----</v>
      </c>
      <c r="I49" s="119" t="str">
        <f t="shared" si="52"/>
        <v>-----</v>
      </c>
      <c r="J49" s="119" t="str">
        <f t="shared" si="52"/>
        <v>-----</v>
      </c>
      <c r="K49" s="119" t="str">
        <f t="shared" si="52"/>
        <v>-----</v>
      </c>
      <c r="L49" s="119" t="str">
        <f t="shared" si="52"/>
        <v>-----</v>
      </c>
      <c r="M49" s="119" t="str">
        <f t="shared" si="52"/>
        <v>-----</v>
      </c>
      <c r="N49" s="119" t="str">
        <f t="shared" si="52"/>
        <v>-----</v>
      </c>
      <c r="O49" s="119" t="str">
        <f t="shared" si="52"/>
        <v>-----</v>
      </c>
      <c r="P49" s="119" t="str">
        <f t="shared" si="52"/>
        <v>-----</v>
      </c>
      <c r="Q49" s="119" t="str">
        <f t="shared" si="52"/>
        <v>-----</v>
      </c>
      <c r="R49" s="119" t="str">
        <f t="shared" si="52"/>
        <v>-----</v>
      </c>
      <c r="S49" s="119" t="str">
        <f t="shared" si="52"/>
        <v>-----</v>
      </c>
      <c r="T49" s="119" t="str">
        <f t="shared" si="52"/>
        <v>-----</v>
      </c>
      <c r="U49" s="119" t="str">
        <f t="shared" si="52"/>
        <v>-----</v>
      </c>
      <c r="V49" s="119" t="str">
        <f t="shared" si="52"/>
        <v>-----</v>
      </c>
      <c r="W49" s="119" t="str">
        <f t="shared" si="52"/>
        <v>-----</v>
      </c>
      <c r="X49" s="119" t="str">
        <f t="shared" si="52"/>
        <v>-----</v>
      </c>
      <c r="Y49" s="119" t="str">
        <f t="shared" si="52"/>
        <v>-----</v>
      </c>
      <c r="Z49" s="119" t="str">
        <f t="shared" si="52"/>
        <v>-----</v>
      </c>
      <c r="AA49" s="119" t="str">
        <f t="shared" si="52"/>
        <v>-----</v>
      </c>
      <c r="AB49" s="119" t="str">
        <f t="shared" si="52"/>
        <v>-----</v>
      </c>
      <c r="AC49" s="126" t="str">
        <f t="shared" si="52"/>
        <v>-----</v>
      </c>
      <c r="AD49" s="126" t="str">
        <f t="shared" ref="AD49:AY49" si="55">AC49</f>
        <v>-----</v>
      </c>
      <c r="AE49" s="126" t="str">
        <f t="shared" si="55"/>
        <v>-----</v>
      </c>
      <c r="AF49" s="126" t="str">
        <f t="shared" si="55"/>
        <v>-----</v>
      </c>
      <c r="AG49" s="126" t="str">
        <f t="shared" si="55"/>
        <v>-----</v>
      </c>
      <c r="AH49" s="126" t="str">
        <f t="shared" si="55"/>
        <v>-----</v>
      </c>
      <c r="AI49" s="126" t="str">
        <f t="shared" si="55"/>
        <v>-----</v>
      </c>
      <c r="AJ49" s="126" t="str">
        <f t="shared" si="55"/>
        <v>-----</v>
      </c>
      <c r="AK49" s="126" t="str">
        <f t="shared" si="55"/>
        <v>-----</v>
      </c>
      <c r="AL49" s="126" t="str">
        <f t="shared" si="55"/>
        <v>-----</v>
      </c>
      <c r="AM49" s="126" t="str">
        <f t="shared" si="55"/>
        <v>-----</v>
      </c>
      <c r="AN49" s="126" t="str">
        <f t="shared" si="55"/>
        <v>-----</v>
      </c>
      <c r="AO49" s="126" t="str">
        <f t="shared" si="55"/>
        <v>-----</v>
      </c>
      <c r="AP49" s="126" t="str">
        <f t="shared" si="55"/>
        <v>-----</v>
      </c>
      <c r="AQ49" s="126" t="str">
        <f t="shared" si="55"/>
        <v>-----</v>
      </c>
      <c r="AR49" s="126" t="str">
        <f t="shared" si="55"/>
        <v>-----</v>
      </c>
      <c r="AS49" s="126" t="str">
        <f t="shared" si="55"/>
        <v>-----</v>
      </c>
      <c r="AT49" s="126" t="str">
        <f t="shared" si="55"/>
        <v>-----</v>
      </c>
      <c r="AU49" s="126" t="str">
        <f t="shared" si="55"/>
        <v>-----</v>
      </c>
      <c r="AV49" s="126" t="str">
        <f t="shared" si="55"/>
        <v>-----</v>
      </c>
      <c r="AW49" s="126" t="str">
        <f t="shared" si="55"/>
        <v>-----</v>
      </c>
      <c r="AX49" s="126" t="str">
        <f t="shared" si="55"/>
        <v>-----</v>
      </c>
      <c r="AY49" s="126" t="str">
        <f t="shared" si="55"/>
        <v>-----</v>
      </c>
    </row>
    <row r="50" spans="1:51">
      <c r="A50" s="3" t="str">
        <f>'Example 1A'!A50</f>
        <v>x</v>
      </c>
      <c r="B50" s="47"/>
      <c r="C50" s="148" t="str">
        <f>'Example 1A'!C50</f>
        <v>-----</v>
      </c>
      <c r="D50" s="119" t="str">
        <f t="shared" si="52"/>
        <v>-----</v>
      </c>
      <c r="E50" s="119" t="str">
        <f t="shared" si="52"/>
        <v>-----</v>
      </c>
      <c r="F50" s="119" t="str">
        <f t="shared" si="52"/>
        <v>-----</v>
      </c>
      <c r="G50" s="119" t="str">
        <f t="shared" si="52"/>
        <v>-----</v>
      </c>
      <c r="H50" s="119" t="str">
        <f t="shared" si="52"/>
        <v>-----</v>
      </c>
      <c r="I50" s="119" t="str">
        <f t="shared" si="52"/>
        <v>-----</v>
      </c>
      <c r="J50" s="119" t="str">
        <f t="shared" si="52"/>
        <v>-----</v>
      </c>
      <c r="K50" s="119" t="str">
        <f t="shared" si="52"/>
        <v>-----</v>
      </c>
      <c r="L50" s="119" t="str">
        <f t="shared" si="52"/>
        <v>-----</v>
      </c>
      <c r="M50" s="119" t="str">
        <f t="shared" si="52"/>
        <v>-----</v>
      </c>
      <c r="N50" s="119" t="str">
        <f t="shared" si="52"/>
        <v>-----</v>
      </c>
      <c r="O50" s="119" t="str">
        <f t="shared" si="52"/>
        <v>-----</v>
      </c>
      <c r="P50" s="119" t="str">
        <f t="shared" si="52"/>
        <v>-----</v>
      </c>
      <c r="Q50" s="119" t="str">
        <f t="shared" si="52"/>
        <v>-----</v>
      </c>
      <c r="R50" s="119" t="str">
        <f t="shared" si="52"/>
        <v>-----</v>
      </c>
      <c r="S50" s="119" t="str">
        <f t="shared" si="52"/>
        <v>-----</v>
      </c>
      <c r="T50" s="119" t="str">
        <f t="shared" si="52"/>
        <v>-----</v>
      </c>
      <c r="U50" s="119" t="str">
        <f t="shared" si="52"/>
        <v>-----</v>
      </c>
      <c r="V50" s="119" t="str">
        <f t="shared" si="52"/>
        <v>-----</v>
      </c>
      <c r="W50" s="119" t="str">
        <f t="shared" si="52"/>
        <v>-----</v>
      </c>
      <c r="X50" s="119" t="str">
        <f t="shared" si="52"/>
        <v>-----</v>
      </c>
      <c r="Y50" s="119" t="str">
        <f t="shared" si="52"/>
        <v>-----</v>
      </c>
      <c r="Z50" s="119" t="str">
        <f t="shared" si="52"/>
        <v>-----</v>
      </c>
      <c r="AA50" s="119" t="str">
        <f t="shared" si="52"/>
        <v>-----</v>
      </c>
      <c r="AB50" s="119" t="str">
        <f t="shared" si="52"/>
        <v>-----</v>
      </c>
      <c r="AC50" s="126" t="str">
        <f t="shared" si="52"/>
        <v>-----</v>
      </c>
      <c r="AD50" s="126" t="str">
        <f t="shared" ref="AD50:AY50" si="56">AC50</f>
        <v>-----</v>
      </c>
      <c r="AE50" s="126" t="str">
        <f t="shared" si="56"/>
        <v>-----</v>
      </c>
      <c r="AF50" s="126" t="str">
        <f t="shared" si="56"/>
        <v>-----</v>
      </c>
      <c r="AG50" s="126" t="str">
        <f t="shared" si="56"/>
        <v>-----</v>
      </c>
      <c r="AH50" s="126" t="str">
        <f t="shared" si="56"/>
        <v>-----</v>
      </c>
      <c r="AI50" s="126" t="str">
        <f t="shared" si="56"/>
        <v>-----</v>
      </c>
      <c r="AJ50" s="126" t="str">
        <f t="shared" si="56"/>
        <v>-----</v>
      </c>
      <c r="AK50" s="126" t="str">
        <f t="shared" si="56"/>
        <v>-----</v>
      </c>
      <c r="AL50" s="126" t="str">
        <f t="shared" si="56"/>
        <v>-----</v>
      </c>
      <c r="AM50" s="126" t="str">
        <f t="shared" si="56"/>
        <v>-----</v>
      </c>
      <c r="AN50" s="126" t="str">
        <f t="shared" si="56"/>
        <v>-----</v>
      </c>
      <c r="AO50" s="126" t="str">
        <f t="shared" si="56"/>
        <v>-----</v>
      </c>
      <c r="AP50" s="126" t="str">
        <f t="shared" si="56"/>
        <v>-----</v>
      </c>
      <c r="AQ50" s="126" t="str">
        <f t="shared" si="56"/>
        <v>-----</v>
      </c>
      <c r="AR50" s="126" t="str">
        <f t="shared" si="56"/>
        <v>-----</v>
      </c>
      <c r="AS50" s="126" t="str">
        <f t="shared" si="56"/>
        <v>-----</v>
      </c>
      <c r="AT50" s="126" t="str">
        <f t="shared" si="56"/>
        <v>-----</v>
      </c>
      <c r="AU50" s="126" t="str">
        <f t="shared" si="56"/>
        <v>-----</v>
      </c>
      <c r="AV50" s="126" t="str">
        <f t="shared" si="56"/>
        <v>-----</v>
      </c>
      <c r="AW50" s="126" t="str">
        <f t="shared" si="56"/>
        <v>-----</v>
      </c>
      <c r="AX50" s="126" t="str">
        <f t="shared" si="56"/>
        <v>-----</v>
      </c>
      <c r="AY50" s="126" t="str">
        <f t="shared" si="56"/>
        <v>-----</v>
      </c>
    </row>
    <row r="51" spans="1:51">
      <c r="A51" s="3" t="str">
        <f>'Example 1A'!A51</f>
        <v>x</v>
      </c>
      <c r="B51" s="47"/>
      <c r="C51" s="148" t="str">
        <f>'Example 1A'!C51</f>
        <v>-----</v>
      </c>
      <c r="D51" s="119" t="str">
        <f t="shared" ref="D51:AC51" si="57">C51</f>
        <v>-----</v>
      </c>
      <c r="E51" s="119" t="str">
        <f t="shared" si="57"/>
        <v>-----</v>
      </c>
      <c r="F51" s="119" t="str">
        <f t="shared" si="57"/>
        <v>-----</v>
      </c>
      <c r="G51" s="119" t="str">
        <f t="shared" si="57"/>
        <v>-----</v>
      </c>
      <c r="H51" s="119" t="str">
        <f t="shared" si="57"/>
        <v>-----</v>
      </c>
      <c r="I51" s="119" t="str">
        <f t="shared" si="57"/>
        <v>-----</v>
      </c>
      <c r="J51" s="119" t="str">
        <f t="shared" si="57"/>
        <v>-----</v>
      </c>
      <c r="K51" s="119" t="str">
        <f t="shared" si="57"/>
        <v>-----</v>
      </c>
      <c r="L51" s="119" t="str">
        <f t="shared" si="57"/>
        <v>-----</v>
      </c>
      <c r="M51" s="119" t="str">
        <f t="shared" si="57"/>
        <v>-----</v>
      </c>
      <c r="N51" s="119" t="str">
        <f t="shared" si="57"/>
        <v>-----</v>
      </c>
      <c r="O51" s="119" t="str">
        <f t="shared" si="57"/>
        <v>-----</v>
      </c>
      <c r="P51" s="119" t="str">
        <f t="shared" si="57"/>
        <v>-----</v>
      </c>
      <c r="Q51" s="119" t="str">
        <f t="shared" si="57"/>
        <v>-----</v>
      </c>
      <c r="R51" s="119" t="str">
        <f t="shared" si="57"/>
        <v>-----</v>
      </c>
      <c r="S51" s="119" t="str">
        <f t="shared" si="57"/>
        <v>-----</v>
      </c>
      <c r="T51" s="119" t="str">
        <f t="shared" si="57"/>
        <v>-----</v>
      </c>
      <c r="U51" s="119" t="str">
        <f t="shared" si="57"/>
        <v>-----</v>
      </c>
      <c r="V51" s="119" t="str">
        <f t="shared" si="57"/>
        <v>-----</v>
      </c>
      <c r="W51" s="119" t="str">
        <f t="shared" si="57"/>
        <v>-----</v>
      </c>
      <c r="X51" s="119" t="str">
        <f t="shared" si="57"/>
        <v>-----</v>
      </c>
      <c r="Y51" s="119" t="str">
        <f t="shared" si="57"/>
        <v>-----</v>
      </c>
      <c r="Z51" s="119" t="str">
        <f t="shared" si="57"/>
        <v>-----</v>
      </c>
      <c r="AA51" s="119" t="str">
        <f t="shared" si="57"/>
        <v>-----</v>
      </c>
      <c r="AB51" s="119" t="str">
        <f t="shared" si="57"/>
        <v>-----</v>
      </c>
      <c r="AC51" s="126" t="str">
        <f t="shared" si="57"/>
        <v>-----</v>
      </c>
      <c r="AD51" s="126" t="str">
        <f t="shared" ref="AD51:AY51" si="58">AC51</f>
        <v>-----</v>
      </c>
      <c r="AE51" s="126" t="str">
        <f t="shared" si="58"/>
        <v>-----</v>
      </c>
      <c r="AF51" s="126" t="str">
        <f t="shared" si="58"/>
        <v>-----</v>
      </c>
      <c r="AG51" s="126" t="str">
        <f t="shared" si="58"/>
        <v>-----</v>
      </c>
      <c r="AH51" s="126" t="str">
        <f t="shared" si="58"/>
        <v>-----</v>
      </c>
      <c r="AI51" s="126" t="str">
        <f t="shared" si="58"/>
        <v>-----</v>
      </c>
      <c r="AJ51" s="126" t="str">
        <f t="shared" si="58"/>
        <v>-----</v>
      </c>
      <c r="AK51" s="126" t="str">
        <f t="shared" si="58"/>
        <v>-----</v>
      </c>
      <c r="AL51" s="126" t="str">
        <f t="shared" si="58"/>
        <v>-----</v>
      </c>
      <c r="AM51" s="126" t="str">
        <f t="shared" si="58"/>
        <v>-----</v>
      </c>
      <c r="AN51" s="126" t="str">
        <f t="shared" si="58"/>
        <v>-----</v>
      </c>
      <c r="AO51" s="126" t="str">
        <f t="shared" si="58"/>
        <v>-----</v>
      </c>
      <c r="AP51" s="126" t="str">
        <f t="shared" si="58"/>
        <v>-----</v>
      </c>
      <c r="AQ51" s="126" t="str">
        <f t="shared" si="58"/>
        <v>-----</v>
      </c>
      <c r="AR51" s="126" t="str">
        <f t="shared" si="58"/>
        <v>-----</v>
      </c>
      <c r="AS51" s="126" t="str">
        <f t="shared" si="58"/>
        <v>-----</v>
      </c>
      <c r="AT51" s="126" t="str">
        <f t="shared" si="58"/>
        <v>-----</v>
      </c>
      <c r="AU51" s="126" t="str">
        <f t="shared" si="58"/>
        <v>-----</v>
      </c>
      <c r="AV51" s="126" t="str">
        <f t="shared" si="58"/>
        <v>-----</v>
      </c>
      <c r="AW51" s="126" t="str">
        <f t="shared" si="58"/>
        <v>-----</v>
      </c>
      <c r="AX51" s="126" t="str">
        <f t="shared" si="58"/>
        <v>-----</v>
      </c>
      <c r="AY51" s="126" t="str">
        <f t="shared" si="58"/>
        <v>-----</v>
      </c>
    </row>
    <row r="52" spans="1:51">
      <c r="A52" s="3" t="str">
        <f>'Example 1A'!A52</f>
        <v>+ Expense Fee</v>
      </c>
      <c r="B52" s="4"/>
      <c r="C52" s="162" t="str">
        <f t="shared" ref="C52:AY52" si="59">ExpFeePIP</f>
        <v>enter</v>
      </c>
      <c r="D52" s="124" t="str">
        <f t="shared" si="59"/>
        <v>enter</v>
      </c>
      <c r="E52" s="124" t="str">
        <f t="shared" si="59"/>
        <v>enter</v>
      </c>
      <c r="F52" s="124" t="str">
        <f t="shared" si="59"/>
        <v>enter</v>
      </c>
      <c r="G52" s="124" t="str">
        <f t="shared" si="59"/>
        <v>enter</v>
      </c>
      <c r="H52" s="124" t="str">
        <f t="shared" si="59"/>
        <v>enter</v>
      </c>
      <c r="I52" s="124" t="str">
        <f t="shared" si="59"/>
        <v>enter</v>
      </c>
      <c r="J52" s="124" t="str">
        <f t="shared" si="59"/>
        <v>enter</v>
      </c>
      <c r="K52" s="124" t="str">
        <f t="shared" si="59"/>
        <v>enter</v>
      </c>
      <c r="L52" s="124" t="str">
        <f t="shared" si="59"/>
        <v>enter</v>
      </c>
      <c r="M52" s="124" t="str">
        <f t="shared" si="59"/>
        <v>enter</v>
      </c>
      <c r="N52" s="124" t="str">
        <f t="shared" si="59"/>
        <v>enter</v>
      </c>
      <c r="O52" s="124" t="str">
        <f t="shared" si="59"/>
        <v>enter</v>
      </c>
      <c r="P52" s="124" t="str">
        <f t="shared" si="59"/>
        <v>enter</v>
      </c>
      <c r="Q52" s="124" t="str">
        <f t="shared" si="59"/>
        <v>enter</v>
      </c>
      <c r="R52" s="124" t="str">
        <f t="shared" si="59"/>
        <v>enter</v>
      </c>
      <c r="S52" s="124" t="str">
        <f t="shared" si="59"/>
        <v>enter</v>
      </c>
      <c r="T52" s="124" t="str">
        <f t="shared" si="59"/>
        <v>enter</v>
      </c>
      <c r="U52" s="124" t="str">
        <f t="shared" si="59"/>
        <v>enter</v>
      </c>
      <c r="V52" s="124" t="str">
        <f t="shared" si="59"/>
        <v>enter</v>
      </c>
      <c r="W52" s="124" t="str">
        <f t="shared" si="59"/>
        <v>enter</v>
      </c>
      <c r="X52" s="124" t="str">
        <f t="shared" si="59"/>
        <v>enter</v>
      </c>
      <c r="Y52" s="124" t="str">
        <f t="shared" si="59"/>
        <v>enter</v>
      </c>
      <c r="Z52" s="124" t="str">
        <f t="shared" si="59"/>
        <v>enter</v>
      </c>
      <c r="AA52" s="124" t="str">
        <f t="shared" si="59"/>
        <v>enter</v>
      </c>
      <c r="AB52" s="124" t="str">
        <f t="shared" si="59"/>
        <v>enter</v>
      </c>
      <c r="AC52" s="155" t="str">
        <f t="shared" si="59"/>
        <v>enter</v>
      </c>
      <c r="AD52" s="155" t="str">
        <f t="shared" si="59"/>
        <v>enter</v>
      </c>
      <c r="AE52" s="155" t="str">
        <f t="shared" si="59"/>
        <v>enter</v>
      </c>
      <c r="AF52" s="155" t="str">
        <f t="shared" si="59"/>
        <v>enter</v>
      </c>
      <c r="AG52" s="155" t="str">
        <f t="shared" si="59"/>
        <v>enter</v>
      </c>
      <c r="AH52" s="155" t="str">
        <f t="shared" si="59"/>
        <v>enter</v>
      </c>
      <c r="AI52" s="155" t="str">
        <f t="shared" si="59"/>
        <v>enter</v>
      </c>
      <c r="AJ52" s="155" t="str">
        <f t="shared" si="59"/>
        <v>enter</v>
      </c>
      <c r="AK52" s="155" t="str">
        <f t="shared" si="59"/>
        <v>enter</v>
      </c>
      <c r="AL52" s="155" t="str">
        <f t="shared" si="59"/>
        <v>enter</v>
      </c>
      <c r="AM52" s="155" t="str">
        <f t="shared" si="59"/>
        <v>enter</v>
      </c>
      <c r="AN52" s="155" t="str">
        <f t="shared" si="59"/>
        <v>enter</v>
      </c>
      <c r="AO52" s="155" t="str">
        <f t="shared" si="59"/>
        <v>enter</v>
      </c>
      <c r="AP52" s="155" t="str">
        <f t="shared" si="59"/>
        <v>enter</v>
      </c>
      <c r="AQ52" s="155" t="str">
        <f t="shared" si="59"/>
        <v>enter</v>
      </c>
      <c r="AR52" s="155" t="str">
        <f t="shared" si="59"/>
        <v>enter</v>
      </c>
      <c r="AS52" s="155" t="str">
        <f t="shared" si="59"/>
        <v>enter</v>
      </c>
      <c r="AT52" s="155" t="str">
        <f t="shared" si="59"/>
        <v>enter</v>
      </c>
      <c r="AU52" s="155" t="str">
        <f t="shared" si="59"/>
        <v>enter</v>
      </c>
      <c r="AV52" s="155" t="str">
        <f t="shared" si="59"/>
        <v>enter</v>
      </c>
      <c r="AW52" s="155" t="str">
        <f t="shared" si="59"/>
        <v>enter</v>
      </c>
      <c r="AX52" s="155" t="str">
        <f t="shared" si="59"/>
        <v>enter</v>
      </c>
      <c r="AY52" s="155" t="str">
        <f t="shared" si="59"/>
        <v>enter</v>
      </c>
    </row>
    <row r="53" spans="1:51">
      <c r="A53" s="3" t="str">
        <f>'Example 1A'!A53</f>
        <v>x</v>
      </c>
      <c r="B53" s="4"/>
      <c r="C53" s="148" t="str">
        <f>'Example 1A'!C53</f>
        <v>-----</v>
      </c>
      <c r="D53" s="119" t="str">
        <f t="shared" ref="D53:AC53" si="60">C53</f>
        <v>-----</v>
      </c>
      <c r="E53" s="119" t="str">
        <f t="shared" si="60"/>
        <v>-----</v>
      </c>
      <c r="F53" s="119" t="str">
        <f t="shared" si="60"/>
        <v>-----</v>
      </c>
      <c r="G53" s="119" t="str">
        <f t="shared" si="60"/>
        <v>-----</v>
      </c>
      <c r="H53" s="119" t="str">
        <f t="shared" si="60"/>
        <v>-----</v>
      </c>
      <c r="I53" s="119" t="str">
        <f t="shared" si="60"/>
        <v>-----</v>
      </c>
      <c r="J53" s="119" t="str">
        <f t="shared" si="60"/>
        <v>-----</v>
      </c>
      <c r="K53" s="119" t="str">
        <f t="shared" si="60"/>
        <v>-----</v>
      </c>
      <c r="L53" s="119" t="str">
        <f t="shared" si="60"/>
        <v>-----</v>
      </c>
      <c r="M53" s="119" t="str">
        <f t="shared" si="60"/>
        <v>-----</v>
      </c>
      <c r="N53" s="119" t="str">
        <f t="shared" si="60"/>
        <v>-----</v>
      </c>
      <c r="O53" s="119" t="str">
        <f t="shared" si="60"/>
        <v>-----</v>
      </c>
      <c r="P53" s="119" t="str">
        <f t="shared" si="60"/>
        <v>-----</v>
      </c>
      <c r="Q53" s="119" t="str">
        <f t="shared" si="60"/>
        <v>-----</v>
      </c>
      <c r="R53" s="119" t="str">
        <f t="shared" si="60"/>
        <v>-----</v>
      </c>
      <c r="S53" s="119" t="str">
        <f t="shared" si="60"/>
        <v>-----</v>
      </c>
      <c r="T53" s="119" t="str">
        <f t="shared" si="60"/>
        <v>-----</v>
      </c>
      <c r="U53" s="119" t="str">
        <f t="shared" si="60"/>
        <v>-----</v>
      </c>
      <c r="V53" s="119" t="str">
        <f t="shared" si="60"/>
        <v>-----</v>
      </c>
      <c r="W53" s="119" t="str">
        <f t="shared" si="60"/>
        <v>-----</v>
      </c>
      <c r="X53" s="119" t="str">
        <f t="shared" si="60"/>
        <v>-----</v>
      </c>
      <c r="Y53" s="119" t="str">
        <f t="shared" si="60"/>
        <v>-----</v>
      </c>
      <c r="Z53" s="119" t="str">
        <f t="shared" si="60"/>
        <v>-----</v>
      </c>
      <c r="AA53" s="119" t="str">
        <f t="shared" si="60"/>
        <v>-----</v>
      </c>
      <c r="AB53" s="119" t="str">
        <f t="shared" si="60"/>
        <v>-----</v>
      </c>
      <c r="AC53" s="126" t="str">
        <f t="shared" si="60"/>
        <v>-----</v>
      </c>
      <c r="AD53" s="126" t="str">
        <f t="shared" ref="AD53:AY53" si="61">AC53</f>
        <v>-----</v>
      </c>
      <c r="AE53" s="126" t="str">
        <f t="shared" si="61"/>
        <v>-----</v>
      </c>
      <c r="AF53" s="126" t="str">
        <f t="shared" si="61"/>
        <v>-----</v>
      </c>
      <c r="AG53" s="126" t="str">
        <f t="shared" si="61"/>
        <v>-----</v>
      </c>
      <c r="AH53" s="126" t="str">
        <f t="shared" si="61"/>
        <v>-----</v>
      </c>
      <c r="AI53" s="126" t="str">
        <f t="shared" si="61"/>
        <v>-----</v>
      </c>
      <c r="AJ53" s="126" t="str">
        <f t="shared" si="61"/>
        <v>-----</v>
      </c>
      <c r="AK53" s="126" t="str">
        <f t="shared" si="61"/>
        <v>-----</v>
      </c>
      <c r="AL53" s="126" t="str">
        <f t="shared" si="61"/>
        <v>-----</v>
      </c>
      <c r="AM53" s="126" t="str">
        <f t="shared" si="61"/>
        <v>-----</v>
      </c>
      <c r="AN53" s="126" t="str">
        <f t="shared" si="61"/>
        <v>-----</v>
      </c>
      <c r="AO53" s="126" t="str">
        <f t="shared" si="61"/>
        <v>-----</v>
      </c>
      <c r="AP53" s="126" t="str">
        <f t="shared" si="61"/>
        <v>-----</v>
      </c>
      <c r="AQ53" s="126" t="str">
        <f t="shared" si="61"/>
        <v>-----</v>
      </c>
      <c r="AR53" s="126" t="str">
        <f t="shared" si="61"/>
        <v>-----</v>
      </c>
      <c r="AS53" s="126" t="str">
        <f t="shared" si="61"/>
        <v>-----</v>
      </c>
      <c r="AT53" s="126" t="str">
        <f t="shared" si="61"/>
        <v>-----</v>
      </c>
      <c r="AU53" s="126" t="str">
        <f t="shared" si="61"/>
        <v>-----</v>
      </c>
      <c r="AV53" s="126" t="str">
        <f t="shared" si="61"/>
        <v>-----</v>
      </c>
      <c r="AW53" s="126" t="str">
        <f t="shared" si="61"/>
        <v>-----</v>
      </c>
      <c r="AX53" s="126" t="str">
        <f t="shared" si="61"/>
        <v>-----</v>
      </c>
      <c r="AY53" s="126" t="str">
        <f t="shared" si="61"/>
        <v>-----</v>
      </c>
    </row>
    <row r="54" spans="1:51">
      <c r="A54" s="11" t="str">
        <f>'Example 1A'!A54</f>
        <v>= PIP Rate</v>
      </c>
      <c r="B54" s="12"/>
      <c r="C54" s="150" t="e">
        <f t="shared" ref="C54:AC54" si="62">PRODUCT(PRODUCT(C44:C51)+C52,C53)</f>
        <v>#VALUE!</v>
      </c>
      <c r="D54" s="38" t="e">
        <f t="shared" si="62"/>
        <v>#VALUE!</v>
      </c>
      <c r="E54" s="38" t="e">
        <f t="shared" si="62"/>
        <v>#VALUE!</v>
      </c>
      <c r="F54" s="38" t="e">
        <f t="shared" si="62"/>
        <v>#VALUE!</v>
      </c>
      <c r="G54" s="38" t="e">
        <f t="shared" si="62"/>
        <v>#VALUE!</v>
      </c>
      <c r="H54" s="38" t="e">
        <f t="shared" si="62"/>
        <v>#VALUE!</v>
      </c>
      <c r="I54" s="38" t="e">
        <f t="shared" si="62"/>
        <v>#VALUE!</v>
      </c>
      <c r="J54" s="38" t="e">
        <f t="shared" si="62"/>
        <v>#VALUE!</v>
      </c>
      <c r="K54" s="38" t="e">
        <f t="shared" si="62"/>
        <v>#VALUE!</v>
      </c>
      <c r="L54" s="38" t="e">
        <f t="shared" si="62"/>
        <v>#VALUE!</v>
      </c>
      <c r="M54" s="38" t="e">
        <f t="shared" si="62"/>
        <v>#VALUE!</v>
      </c>
      <c r="N54" s="38" t="e">
        <f t="shared" si="62"/>
        <v>#VALUE!</v>
      </c>
      <c r="O54" s="38" t="e">
        <f t="shared" si="62"/>
        <v>#VALUE!</v>
      </c>
      <c r="P54" s="38" t="e">
        <f t="shared" si="62"/>
        <v>#VALUE!</v>
      </c>
      <c r="Q54" s="38" t="e">
        <f t="shared" si="62"/>
        <v>#VALUE!</v>
      </c>
      <c r="R54" s="38" t="e">
        <f t="shared" si="62"/>
        <v>#VALUE!</v>
      </c>
      <c r="S54" s="38" t="e">
        <f t="shared" si="62"/>
        <v>#VALUE!</v>
      </c>
      <c r="T54" s="38" t="e">
        <f t="shared" si="62"/>
        <v>#VALUE!</v>
      </c>
      <c r="U54" s="38" t="e">
        <f t="shared" si="62"/>
        <v>#VALUE!</v>
      </c>
      <c r="V54" s="38" t="e">
        <f t="shared" si="62"/>
        <v>#VALUE!</v>
      </c>
      <c r="W54" s="38" t="e">
        <f t="shared" si="62"/>
        <v>#VALUE!</v>
      </c>
      <c r="X54" s="38" t="e">
        <f t="shared" si="62"/>
        <v>#VALUE!</v>
      </c>
      <c r="Y54" s="38" t="e">
        <f t="shared" si="62"/>
        <v>#VALUE!</v>
      </c>
      <c r="Z54" s="38" t="e">
        <f t="shared" si="62"/>
        <v>#VALUE!</v>
      </c>
      <c r="AA54" s="38" t="e">
        <f t="shared" si="62"/>
        <v>#VALUE!</v>
      </c>
      <c r="AB54" s="38" t="e">
        <f t="shared" si="62"/>
        <v>#VALUE!</v>
      </c>
      <c r="AC54" s="39" t="e">
        <f t="shared" si="62"/>
        <v>#VALUE!</v>
      </c>
      <c r="AD54" s="39" t="e">
        <f t="shared" ref="AD54:AY54" si="63">PRODUCT(PRODUCT(AD44:AD51)+AD52,AD53)</f>
        <v>#VALUE!</v>
      </c>
      <c r="AE54" s="39" t="e">
        <f t="shared" si="63"/>
        <v>#VALUE!</v>
      </c>
      <c r="AF54" s="39" t="e">
        <f t="shared" si="63"/>
        <v>#VALUE!</v>
      </c>
      <c r="AG54" s="39" t="e">
        <f t="shared" si="63"/>
        <v>#VALUE!</v>
      </c>
      <c r="AH54" s="39" t="e">
        <f t="shared" si="63"/>
        <v>#VALUE!</v>
      </c>
      <c r="AI54" s="39" t="e">
        <f t="shared" si="63"/>
        <v>#VALUE!</v>
      </c>
      <c r="AJ54" s="39" t="e">
        <f t="shared" si="63"/>
        <v>#VALUE!</v>
      </c>
      <c r="AK54" s="39" t="e">
        <f t="shared" si="63"/>
        <v>#VALUE!</v>
      </c>
      <c r="AL54" s="39" t="e">
        <f t="shared" si="63"/>
        <v>#VALUE!</v>
      </c>
      <c r="AM54" s="39" t="e">
        <f t="shared" si="63"/>
        <v>#VALUE!</v>
      </c>
      <c r="AN54" s="39" t="e">
        <f t="shared" si="63"/>
        <v>#VALUE!</v>
      </c>
      <c r="AO54" s="39" t="e">
        <f t="shared" si="63"/>
        <v>#VALUE!</v>
      </c>
      <c r="AP54" s="39" t="e">
        <f t="shared" si="63"/>
        <v>#VALUE!</v>
      </c>
      <c r="AQ54" s="39" t="e">
        <f t="shared" si="63"/>
        <v>#VALUE!</v>
      </c>
      <c r="AR54" s="39" t="e">
        <f t="shared" si="63"/>
        <v>#VALUE!</v>
      </c>
      <c r="AS54" s="39" t="e">
        <f t="shared" si="63"/>
        <v>#VALUE!</v>
      </c>
      <c r="AT54" s="39" t="e">
        <f t="shared" si="63"/>
        <v>#VALUE!</v>
      </c>
      <c r="AU54" s="39" t="e">
        <f t="shared" si="63"/>
        <v>#VALUE!</v>
      </c>
      <c r="AV54" s="39" t="e">
        <f t="shared" si="63"/>
        <v>#VALUE!</v>
      </c>
      <c r="AW54" s="39" t="e">
        <f t="shared" si="63"/>
        <v>#VALUE!</v>
      </c>
      <c r="AX54" s="39" t="e">
        <f t="shared" si="63"/>
        <v>#VALUE!</v>
      </c>
      <c r="AY54" s="39" t="e">
        <f t="shared" si="63"/>
        <v>#VALUE!</v>
      </c>
    </row>
    <row r="55" spans="1:51" ht="16.2" thickBot="1">
      <c r="A55" s="13" t="str">
        <f>'Example 1A'!A55</f>
        <v>+ Medical Payments</v>
      </c>
      <c r="B55" s="4"/>
      <c r="C55" s="151">
        <v>0</v>
      </c>
      <c r="D55" s="151">
        <f>C55</f>
        <v>0</v>
      </c>
      <c r="E55" s="77">
        <f t="shared" ref="E55:AY55" si="64">$D55</f>
        <v>0</v>
      </c>
      <c r="F55" s="77">
        <f t="shared" si="64"/>
        <v>0</v>
      </c>
      <c r="G55" s="77">
        <f t="shared" si="64"/>
        <v>0</v>
      </c>
      <c r="H55" s="77">
        <f t="shared" si="64"/>
        <v>0</v>
      </c>
      <c r="I55" s="77">
        <f t="shared" si="64"/>
        <v>0</v>
      </c>
      <c r="J55" s="77">
        <f t="shared" si="64"/>
        <v>0</v>
      </c>
      <c r="K55" s="77">
        <f t="shared" si="64"/>
        <v>0</v>
      </c>
      <c r="L55" s="77">
        <f t="shared" si="64"/>
        <v>0</v>
      </c>
      <c r="M55" s="77">
        <f t="shared" si="64"/>
        <v>0</v>
      </c>
      <c r="N55" s="77">
        <f t="shared" si="64"/>
        <v>0</v>
      </c>
      <c r="O55" s="77">
        <f t="shared" si="64"/>
        <v>0</v>
      </c>
      <c r="P55" s="77">
        <f t="shared" si="64"/>
        <v>0</v>
      </c>
      <c r="Q55" s="77">
        <f t="shared" si="64"/>
        <v>0</v>
      </c>
      <c r="R55" s="77">
        <f t="shared" si="64"/>
        <v>0</v>
      </c>
      <c r="S55" s="77">
        <f t="shared" si="64"/>
        <v>0</v>
      </c>
      <c r="T55" s="77">
        <f t="shared" si="64"/>
        <v>0</v>
      </c>
      <c r="U55" s="77">
        <f t="shared" si="64"/>
        <v>0</v>
      </c>
      <c r="V55" s="77">
        <f t="shared" si="64"/>
        <v>0</v>
      </c>
      <c r="W55" s="77">
        <f t="shared" si="64"/>
        <v>0</v>
      </c>
      <c r="X55" s="77">
        <f t="shared" si="64"/>
        <v>0</v>
      </c>
      <c r="Y55" s="77">
        <f t="shared" si="64"/>
        <v>0</v>
      </c>
      <c r="Z55" s="77">
        <f t="shared" si="64"/>
        <v>0</v>
      </c>
      <c r="AA55" s="77">
        <f t="shared" si="64"/>
        <v>0</v>
      </c>
      <c r="AB55" s="77">
        <f t="shared" si="64"/>
        <v>0</v>
      </c>
      <c r="AC55" s="130">
        <f t="shared" si="64"/>
        <v>0</v>
      </c>
      <c r="AD55" s="130">
        <f t="shared" si="64"/>
        <v>0</v>
      </c>
      <c r="AE55" s="130">
        <f t="shared" si="64"/>
        <v>0</v>
      </c>
      <c r="AF55" s="130">
        <f t="shared" si="64"/>
        <v>0</v>
      </c>
      <c r="AG55" s="130">
        <f t="shared" si="64"/>
        <v>0</v>
      </c>
      <c r="AH55" s="130">
        <f t="shared" si="64"/>
        <v>0</v>
      </c>
      <c r="AI55" s="130">
        <f t="shared" si="64"/>
        <v>0</v>
      </c>
      <c r="AJ55" s="130">
        <f t="shared" si="64"/>
        <v>0</v>
      </c>
      <c r="AK55" s="130">
        <f t="shared" si="64"/>
        <v>0</v>
      </c>
      <c r="AL55" s="130">
        <f t="shared" si="64"/>
        <v>0</v>
      </c>
      <c r="AM55" s="130">
        <f t="shared" si="64"/>
        <v>0</v>
      </c>
      <c r="AN55" s="130">
        <f t="shared" si="64"/>
        <v>0</v>
      </c>
      <c r="AO55" s="130">
        <f t="shared" si="64"/>
        <v>0</v>
      </c>
      <c r="AP55" s="130">
        <f t="shared" si="64"/>
        <v>0</v>
      </c>
      <c r="AQ55" s="130">
        <f t="shared" si="64"/>
        <v>0</v>
      </c>
      <c r="AR55" s="130">
        <f t="shared" si="64"/>
        <v>0</v>
      </c>
      <c r="AS55" s="130">
        <f t="shared" si="64"/>
        <v>0</v>
      </c>
      <c r="AT55" s="130">
        <f t="shared" si="64"/>
        <v>0</v>
      </c>
      <c r="AU55" s="130">
        <f t="shared" si="64"/>
        <v>0</v>
      </c>
      <c r="AV55" s="130">
        <f t="shared" si="64"/>
        <v>0</v>
      </c>
      <c r="AW55" s="130">
        <f t="shared" si="64"/>
        <v>0</v>
      </c>
      <c r="AX55" s="130">
        <f t="shared" si="64"/>
        <v>0</v>
      </c>
      <c r="AY55" s="130">
        <f t="shared" si="64"/>
        <v>0</v>
      </c>
    </row>
    <row r="56" spans="1:51" ht="16.2" thickTop="1">
      <c r="A56" s="52" t="str">
        <f>'Example 1A'!A56</f>
        <v/>
      </c>
      <c r="B56" s="6"/>
      <c r="C56" s="78" t="str">
        <f t="shared" ref="C56:AY56" si="65">"BaseRateUMU_" &amp; TEXT(C$17,"00")</f>
        <v>BaseRateUMU_101</v>
      </c>
      <c r="D56" s="78" t="str">
        <f t="shared" si="65"/>
        <v>BaseRateUMU_102</v>
      </c>
      <c r="E56" s="78" t="str">
        <f t="shared" si="65"/>
        <v>BaseRateUMU_103</v>
      </c>
      <c r="F56" s="78" t="str">
        <f t="shared" si="65"/>
        <v>BaseRateUMU_104</v>
      </c>
      <c r="G56" s="78" t="str">
        <f t="shared" si="65"/>
        <v>BaseRateUMU_105</v>
      </c>
      <c r="H56" s="78" t="str">
        <f t="shared" si="65"/>
        <v>BaseRateUMU_106</v>
      </c>
      <c r="I56" s="78" t="str">
        <f t="shared" si="65"/>
        <v>BaseRateUMU_107</v>
      </c>
      <c r="J56" s="78" t="str">
        <f t="shared" si="65"/>
        <v>BaseRateUMU_108</v>
      </c>
      <c r="K56" s="78" t="str">
        <f t="shared" si="65"/>
        <v>BaseRateUMU_109</v>
      </c>
      <c r="L56" s="78" t="str">
        <f t="shared" si="65"/>
        <v>BaseRateUMU_110</v>
      </c>
      <c r="M56" s="78" t="str">
        <f t="shared" si="65"/>
        <v>BaseRateUMU_111</v>
      </c>
      <c r="N56" s="78" t="str">
        <f t="shared" si="65"/>
        <v>BaseRateUMU_112</v>
      </c>
      <c r="O56" s="78" t="str">
        <f t="shared" si="65"/>
        <v>BaseRateUMU_113</v>
      </c>
      <c r="P56" s="78" t="str">
        <f t="shared" si="65"/>
        <v>BaseRateUMU_114</v>
      </c>
      <c r="Q56" s="78" t="str">
        <f t="shared" si="65"/>
        <v>BaseRateUMU_115</v>
      </c>
      <c r="R56" s="78" t="str">
        <f t="shared" si="65"/>
        <v>BaseRateUMU_116</v>
      </c>
      <c r="S56" s="78" t="str">
        <f t="shared" si="65"/>
        <v>BaseRateUMU_117</v>
      </c>
      <c r="T56" s="78" t="str">
        <f t="shared" si="65"/>
        <v>BaseRateUMU_118</v>
      </c>
      <c r="U56" s="78" t="str">
        <f t="shared" si="65"/>
        <v>BaseRateUMU_119</v>
      </c>
      <c r="V56" s="78" t="str">
        <f t="shared" si="65"/>
        <v>BaseRateUMU_120</v>
      </c>
      <c r="W56" s="78" t="str">
        <f t="shared" si="65"/>
        <v>BaseRateUMU_121</v>
      </c>
      <c r="X56" s="78" t="str">
        <f t="shared" si="65"/>
        <v>BaseRateUMU_122</v>
      </c>
      <c r="Y56" s="78" t="str">
        <f t="shared" si="65"/>
        <v>BaseRateUMU_123</v>
      </c>
      <c r="Z56" s="78" t="str">
        <f t="shared" si="65"/>
        <v>BaseRateUMU_124</v>
      </c>
      <c r="AA56" s="78" t="str">
        <f t="shared" si="65"/>
        <v>BaseRateUMU_125</v>
      </c>
      <c r="AB56" s="78" t="str">
        <f t="shared" si="65"/>
        <v>BaseRateUMU_126</v>
      </c>
      <c r="AC56" s="135" t="str">
        <f t="shared" si="65"/>
        <v>BaseRateUMU_127</v>
      </c>
      <c r="AD56" s="135" t="str">
        <f t="shared" si="65"/>
        <v>BaseRateUMU_128</v>
      </c>
      <c r="AE56" s="135" t="str">
        <f t="shared" si="65"/>
        <v>BaseRateUMU_129</v>
      </c>
      <c r="AF56" s="135" t="str">
        <f t="shared" si="65"/>
        <v>BaseRateUMU_130</v>
      </c>
      <c r="AG56" s="135" t="str">
        <f t="shared" si="65"/>
        <v>BaseRateUMU_131</v>
      </c>
      <c r="AH56" s="135" t="str">
        <f t="shared" si="65"/>
        <v>BaseRateUMU_132</v>
      </c>
      <c r="AI56" s="135" t="str">
        <f t="shared" si="65"/>
        <v>BaseRateUMU_133</v>
      </c>
      <c r="AJ56" s="135" t="str">
        <f t="shared" si="65"/>
        <v>BaseRateUMU_134</v>
      </c>
      <c r="AK56" s="135" t="str">
        <f t="shared" si="65"/>
        <v>BaseRateUMU_135</v>
      </c>
      <c r="AL56" s="135" t="str">
        <f t="shared" si="65"/>
        <v>BaseRateUMU_136</v>
      </c>
      <c r="AM56" s="135" t="str">
        <f t="shared" si="65"/>
        <v>BaseRateUMU_137</v>
      </c>
      <c r="AN56" s="135" t="str">
        <f t="shared" si="65"/>
        <v>BaseRateUMU_138</v>
      </c>
      <c r="AO56" s="135" t="str">
        <f t="shared" si="65"/>
        <v>BaseRateUMU_139</v>
      </c>
      <c r="AP56" s="135" t="str">
        <f t="shared" si="65"/>
        <v>BaseRateUMU_140</v>
      </c>
      <c r="AQ56" s="135" t="str">
        <f t="shared" si="65"/>
        <v>BaseRateUMU_141</v>
      </c>
      <c r="AR56" s="135" t="str">
        <f t="shared" si="65"/>
        <v>BaseRateUMU_142</v>
      </c>
      <c r="AS56" s="135" t="str">
        <f t="shared" si="65"/>
        <v>BaseRateUMU_143</v>
      </c>
      <c r="AT56" s="135" t="str">
        <f t="shared" si="65"/>
        <v>BaseRateUMU_144</v>
      </c>
      <c r="AU56" s="135" t="str">
        <f t="shared" si="65"/>
        <v>BaseRateUMU_145</v>
      </c>
      <c r="AV56" s="135" t="str">
        <f t="shared" si="65"/>
        <v>BaseRateUMU_146</v>
      </c>
      <c r="AW56" s="135" t="str">
        <f t="shared" si="65"/>
        <v>BaseRateUMU_147</v>
      </c>
      <c r="AX56" s="135" t="str">
        <f t="shared" si="65"/>
        <v>BaseRateUMU_148</v>
      </c>
      <c r="AY56" s="135" t="str">
        <f t="shared" si="65"/>
        <v>BaseRateUMU_149</v>
      </c>
    </row>
    <row r="57" spans="1:51">
      <c r="A57" s="21" t="s">
        <v>198</v>
      </c>
      <c r="B57" s="4"/>
      <c r="C57" s="162" t="str">
        <f>BaseRateUMU_01</f>
        <v xml:space="preserve">enter   </v>
      </c>
      <c r="D57" s="124" t="str">
        <f>BaseRateUMU_02</f>
        <v xml:space="preserve">enter   </v>
      </c>
      <c r="E57" s="124" t="str">
        <f>BaseRateUMU_03</f>
        <v xml:space="preserve">enter   </v>
      </c>
      <c r="F57" s="124" t="str">
        <f>Start!G39</f>
        <v xml:space="preserve">enter   </v>
      </c>
      <c r="G57" s="124" t="str">
        <f>BaseRateUMU_05</f>
        <v xml:space="preserve">enter   </v>
      </c>
      <c r="H57" s="124" t="str">
        <f>BaseRateUMU_06</f>
        <v xml:space="preserve">enter   </v>
      </c>
      <c r="I57" s="124" t="str">
        <f>BaseRateUMU_07</f>
        <v xml:space="preserve">enter   </v>
      </c>
      <c r="J57" s="124" t="str">
        <f>BaseRateUMU_08</f>
        <v xml:space="preserve">enter   </v>
      </c>
      <c r="K57" s="124" t="str">
        <f>BaseRateUMU_10</f>
        <v xml:space="preserve">enter   </v>
      </c>
      <c r="L57" s="124" t="str">
        <f>BaseRateUMU_11</f>
        <v xml:space="preserve">enter   </v>
      </c>
      <c r="M57" s="124" t="str">
        <f>BaseRateUMU_12</f>
        <v xml:space="preserve">enter   </v>
      </c>
      <c r="N57" s="124" t="str">
        <f>BaseRateUMU_13</f>
        <v xml:space="preserve">enter   </v>
      </c>
      <c r="O57" s="124" t="str">
        <f>BaseRateUMU_14</f>
        <v xml:space="preserve">enter   </v>
      </c>
      <c r="P57" s="124" t="str">
        <f>BaseRateUMU_15</f>
        <v xml:space="preserve">enter   </v>
      </c>
      <c r="Q57" s="124" t="str">
        <f>BaseRateUMU_16</f>
        <v xml:space="preserve">enter   </v>
      </c>
      <c r="R57" s="124" t="str">
        <f>BaseRateUMU_17</f>
        <v xml:space="preserve">enter   </v>
      </c>
      <c r="S57" s="124" t="str">
        <f>BaseRateUMU_19</f>
        <v xml:space="preserve">enter   </v>
      </c>
      <c r="T57" s="124" t="str">
        <f>BaseRateUMU_22</f>
        <v xml:space="preserve">enter   </v>
      </c>
      <c r="U57" s="124" t="str">
        <f>BaseRateUMU_23</f>
        <v xml:space="preserve">enter   </v>
      </c>
      <c r="V57" s="124" t="str">
        <f>BaseRateUMU_24</f>
        <v xml:space="preserve">enter   </v>
      </c>
      <c r="W57" s="124" t="str">
        <f>BaseRateUMU_25</f>
        <v xml:space="preserve">enter   </v>
      </c>
      <c r="X57" s="124" t="str">
        <f>BaseRateUMU_26</f>
        <v xml:space="preserve">enter   </v>
      </c>
      <c r="Y57" s="124" t="str">
        <f>BaseRateUMU_27</f>
        <v xml:space="preserve">enter   </v>
      </c>
      <c r="Z57" s="124" t="str">
        <f>BaseRateUMU_31</f>
        <v xml:space="preserve">enter   </v>
      </c>
      <c r="AA57" s="124" t="str">
        <f>BaseRateUMU_38</f>
        <v xml:space="preserve">enter   </v>
      </c>
      <c r="AB57" s="124" t="str">
        <f>BaseRateUMU_39</f>
        <v xml:space="preserve">enter   </v>
      </c>
      <c r="AC57" s="155" t="str">
        <f>BaseRateUMU_40</f>
        <v xml:space="preserve">enter   </v>
      </c>
      <c r="AD57" s="155" t="str">
        <f>Start!G63</f>
        <v xml:space="preserve">enter   </v>
      </c>
      <c r="AE57" s="155" t="str">
        <f>Start!G64</f>
        <v xml:space="preserve">enter   </v>
      </c>
      <c r="AF57" s="155" t="str">
        <f>Start!G65</f>
        <v xml:space="preserve">enter   </v>
      </c>
      <c r="AG57" s="155" t="str">
        <f>Start!G66</f>
        <v xml:space="preserve">enter   </v>
      </c>
      <c r="AH57" s="155" t="str">
        <f>Start!G67</f>
        <v xml:space="preserve">enter   </v>
      </c>
      <c r="AI57" s="155" t="str">
        <f>Start!G68</f>
        <v xml:space="preserve">enter   </v>
      </c>
      <c r="AJ57" s="155" t="str">
        <f>Start!G69</f>
        <v xml:space="preserve">enter   </v>
      </c>
      <c r="AK57" s="155" t="str">
        <f>Start!G70</f>
        <v xml:space="preserve">enter   </v>
      </c>
      <c r="AL57" s="155" t="str">
        <f>Start!G71</f>
        <v xml:space="preserve">enter   </v>
      </c>
      <c r="AM57" s="155" t="str">
        <f>Start!G72</f>
        <v xml:space="preserve">enter   </v>
      </c>
      <c r="AN57" s="155" t="str">
        <f>Start!G73</f>
        <v xml:space="preserve">enter   </v>
      </c>
      <c r="AO57" s="155" t="str">
        <f>Start!G74</f>
        <v xml:space="preserve">enter   </v>
      </c>
      <c r="AP57" s="155" t="str">
        <f>Start!G75</f>
        <v xml:space="preserve">enter   </v>
      </c>
      <c r="AQ57" s="155" t="str">
        <f>Start!G76</f>
        <v xml:space="preserve">enter   </v>
      </c>
      <c r="AR57" s="155" t="str">
        <f>Start!G77</f>
        <v xml:space="preserve">enter   </v>
      </c>
      <c r="AS57" s="155" t="str">
        <f>Start!G78</f>
        <v xml:space="preserve">enter   </v>
      </c>
      <c r="AT57" s="155" t="str">
        <f>Start!G79</f>
        <v xml:space="preserve">enter   </v>
      </c>
      <c r="AU57" s="155" t="str">
        <f>Start!G80</f>
        <v xml:space="preserve">enter   </v>
      </c>
      <c r="AV57" s="155" t="str">
        <f>Start!G81</f>
        <v xml:space="preserve">enter   </v>
      </c>
      <c r="AW57" s="155" t="str">
        <f>Start!G82</f>
        <v xml:space="preserve">enter   </v>
      </c>
      <c r="AX57" s="155" t="str">
        <f>Start!G83</f>
        <v xml:space="preserve">enter   </v>
      </c>
      <c r="AY57" s="155" t="str">
        <f>Start!G84</f>
        <v xml:space="preserve">enter   </v>
      </c>
    </row>
    <row r="58" spans="1:51">
      <c r="A58" s="13" t="s">
        <v>180</v>
      </c>
      <c r="B58" s="4"/>
      <c r="C58" s="148" t="str">
        <f>'Example 1A'!C58</f>
        <v>-----</v>
      </c>
      <c r="D58" s="119" t="str">
        <f t="shared" ref="D58:AC59" si="66">C58</f>
        <v>-----</v>
      </c>
      <c r="E58" s="119" t="str">
        <f t="shared" si="66"/>
        <v>-----</v>
      </c>
      <c r="F58" s="119" t="str">
        <f t="shared" si="66"/>
        <v>-----</v>
      </c>
      <c r="G58" s="119" t="str">
        <f t="shared" si="66"/>
        <v>-----</v>
      </c>
      <c r="H58" s="119" t="str">
        <f t="shared" si="66"/>
        <v>-----</v>
      </c>
      <c r="I58" s="119" t="str">
        <f t="shared" si="66"/>
        <v>-----</v>
      </c>
      <c r="J58" s="119" t="str">
        <f t="shared" si="66"/>
        <v>-----</v>
      </c>
      <c r="K58" s="119" t="str">
        <f t="shared" si="66"/>
        <v>-----</v>
      </c>
      <c r="L58" s="119" t="str">
        <f t="shared" si="66"/>
        <v>-----</v>
      </c>
      <c r="M58" s="119" t="str">
        <f t="shared" si="66"/>
        <v>-----</v>
      </c>
      <c r="N58" s="119" t="str">
        <f t="shared" si="66"/>
        <v>-----</v>
      </c>
      <c r="O58" s="119" t="str">
        <f t="shared" si="66"/>
        <v>-----</v>
      </c>
      <c r="P58" s="119" t="str">
        <f t="shared" si="66"/>
        <v>-----</v>
      </c>
      <c r="Q58" s="119" t="str">
        <f t="shared" si="66"/>
        <v>-----</v>
      </c>
      <c r="R58" s="119" t="str">
        <f t="shared" si="66"/>
        <v>-----</v>
      </c>
      <c r="S58" s="119" t="str">
        <f t="shared" si="66"/>
        <v>-----</v>
      </c>
      <c r="T58" s="119" t="str">
        <f t="shared" si="66"/>
        <v>-----</v>
      </c>
      <c r="U58" s="119" t="str">
        <f t="shared" si="66"/>
        <v>-----</v>
      </c>
      <c r="V58" s="119" t="str">
        <f t="shared" si="66"/>
        <v>-----</v>
      </c>
      <c r="W58" s="119" t="str">
        <f t="shared" si="66"/>
        <v>-----</v>
      </c>
      <c r="X58" s="119" t="str">
        <f t="shared" si="66"/>
        <v>-----</v>
      </c>
      <c r="Y58" s="119" t="str">
        <f t="shared" si="66"/>
        <v>-----</v>
      </c>
      <c r="Z58" s="119" t="str">
        <f t="shared" si="66"/>
        <v>-----</v>
      </c>
      <c r="AA58" s="119" t="str">
        <f t="shared" si="66"/>
        <v>-----</v>
      </c>
      <c r="AB58" s="119" t="str">
        <f t="shared" si="66"/>
        <v>-----</v>
      </c>
      <c r="AC58" s="126" t="str">
        <f t="shared" si="66"/>
        <v>-----</v>
      </c>
      <c r="AD58" s="126" t="str">
        <f t="shared" ref="AD58:AY58" si="67">AC58</f>
        <v>-----</v>
      </c>
      <c r="AE58" s="126" t="str">
        <f t="shared" si="67"/>
        <v>-----</v>
      </c>
      <c r="AF58" s="126" t="str">
        <f t="shared" si="67"/>
        <v>-----</v>
      </c>
      <c r="AG58" s="126" t="str">
        <f t="shared" si="67"/>
        <v>-----</v>
      </c>
      <c r="AH58" s="126" t="str">
        <f t="shared" si="67"/>
        <v>-----</v>
      </c>
      <c r="AI58" s="126" t="str">
        <f t="shared" si="67"/>
        <v>-----</v>
      </c>
      <c r="AJ58" s="126" t="str">
        <f t="shared" si="67"/>
        <v>-----</v>
      </c>
      <c r="AK58" s="126" t="str">
        <f t="shared" si="67"/>
        <v>-----</v>
      </c>
      <c r="AL58" s="126" t="str">
        <f t="shared" si="67"/>
        <v>-----</v>
      </c>
      <c r="AM58" s="126" t="str">
        <f t="shared" si="67"/>
        <v>-----</v>
      </c>
      <c r="AN58" s="126" t="str">
        <f t="shared" si="67"/>
        <v>-----</v>
      </c>
      <c r="AO58" s="126" t="str">
        <f t="shared" si="67"/>
        <v>-----</v>
      </c>
      <c r="AP58" s="126" t="str">
        <f t="shared" si="67"/>
        <v>-----</v>
      </c>
      <c r="AQ58" s="126" t="str">
        <f t="shared" si="67"/>
        <v>-----</v>
      </c>
      <c r="AR58" s="126" t="str">
        <f t="shared" si="67"/>
        <v>-----</v>
      </c>
      <c r="AS58" s="126" t="str">
        <f t="shared" si="67"/>
        <v>-----</v>
      </c>
      <c r="AT58" s="126" t="str">
        <f t="shared" si="67"/>
        <v>-----</v>
      </c>
      <c r="AU58" s="126" t="str">
        <f t="shared" si="67"/>
        <v>-----</v>
      </c>
      <c r="AV58" s="126" t="str">
        <f t="shared" si="67"/>
        <v>-----</v>
      </c>
      <c r="AW58" s="126" t="str">
        <f t="shared" si="67"/>
        <v>-----</v>
      </c>
      <c r="AX58" s="126" t="str">
        <f t="shared" si="67"/>
        <v>-----</v>
      </c>
      <c r="AY58" s="126" t="str">
        <f t="shared" si="67"/>
        <v>-----</v>
      </c>
    </row>
    <row r="59" spans="1:51">
      <c r="A59" s="3" t="str">
        <f>'Example 1A'!A59</f>
        <v>x</v>
      </c>
      <c r="B59" s="4"/>
      <c r="C59" s="148" t="str">
        <f>'Example 1A'!C59</f>
        <v>-----</v>
      </c>
      <c r="D59" s="119" t="str">
        <f t="shared" si="66"/>
        <v>-----</v>
      </c>
      <c r="E59" s="119" t="str">
        <f t="shared" si="66"/>
        <v>-----</v>
      </c>
      <c r="F59" s="119" t="str">
        <f t="shared" si="66"/>
        <v>-----</v>
      </c>
      <c r="G59" s="119" t="str">
        <f t="shared" si="66"/>
        <v>-----</v>
      </c>
      <c r="H59" s="119" t="str">
        <f t="shared" si="66"/>
        <v>-----</v>
      </c>
      <c r="I59" s="119" t="str">
        <f t="shared" si="66"/>
        <v>-----</v>
      </c>
      <c r="J59" s="119" t="str">
        <f t="shared" si="66"/>
        <v>-----</v>
      </c>
      <c r="K59" s="119" t="str">
        <f t="shared" si="66"/>
        <v>-----</v>
      </c>
      <c r="L59" s="119" t="str">
        <f t="shared" si="66"/>
        <v>-----</v>
      </c>
      <c r="M59" s="119" t="str">
        <f t="shared" si="66"/>
        <v>-----</v>
      </c>
      <c r="N59" s="119" t="str">
        <f t="shared" si="66"/>
        <v>-----</v>
      </c>
      <c r="O59" s="119" t="str">
        <f t="shared" si="66"/>
        <v>-----</v>
      </c>
      <c r="P59" s="119" t="str">
        <f t="shared" si="66"/>
        <v>-----</v>
      </c>
      <c r="Q59" s="119" t="str">
        <f t="shared" si="66"/>
        <v>-----</v>
      </c>
      <c r="R59" s="119" t="str">
        <f t="shared" si="66"/>
        <v>-----</v>
      </c>
      <c r="S59" s="119" t="str">
        <f t="shared" si="66"/>
        <v>-----</v>
      </c>
      <c r="T59" s="119" t="str">
        <f t="shared" si="66"/>
        <v>-----</v>
      </c>
      <c r="U59" s="119" t="str">
        <f t="shared" si="66"/>
        <v>-----</v>
      </c>
      <c r="V59" s="119" t="str">
        <f t="shared" si="66"/>
        <v>-----</v>
      </c>
      <c r="W59" s="119" t="str">
        <f t="shared" si="66"/>
        <v>-----</v>
      </c>
      <c r="X59" s="119" t="str">
        <f t="shared" si="66"/>
        <v>-----</v>
      </c>
      <c r="Y59" s="119" t="str">
        <f t="shared" si="66"/>
        <v>-----</v>
      </c>
      <c r="Z59" s="119" t="str">
        <f t="shared" si="66"/>
        <v>-----</v>
      </c>
      <c r="AA59" s="119" t="str">
        <f t="shared" si="66"/>
        <v>-----</v>
      </c>
      <c r="AB59" s="119" t="str">
        <f t="shared" si="66"/>
        <v>-----</v>
      </c>
      <c r="AC59" s="126" t="str">
        <f t="shared" si="66"/>
        <v>-----</v>
      </c>
      <c r="AD59" s="126" t="str">
        <f t="shared" ref="AD59:AY59" si="68">AC59</f>
        <v>-----</v>
      </c>
      <c r="AE59" s="126" t="str">
        <f t="shared" si="68"/>
        <v>-----</v>
      </c>
      <c r="AF59" s="126" t="str">
        <f t="shared" si="68"/>
        <v>-----</v>
      </c>
      <c r="AG59" s="126" t="str">
        <f t="shared" si="68"/>
        <v>-----</v>
      </c>
      <c r="AH59" s="126" t="str">
        <f t="shared" si="68"/>
        <v>-----</v>
      </c>
      <c r="AI59" s="126" t="str">
        <f t="shared" si="68"/>
        <v>-----</v>
      </c>
      <c r="AJ59" s="126" t="str">
        <f t="shared" si="68"/>
        <v>-----</v>
      </c>
      <c r="AK59" s="126" t="str">
        <f t="shared" si="68"/>
        <v>-----</v>
      </c>
      <c r="AL59" s="126" t="str">
        <f t="shared" si="68"/>
        <v>-----</v>
      </c>
      <c r="AM59" s="126" t="str">
        <f t="shared" si="68"/>
        <v>-----</v>
      </c>
      <c r="AN59" s="126" t="str">
        <f t="shared" si="68"/>
        <v>-----</v>
      </c>
      <c r="AO59" s="126" t="str">
        <f t="shared" si="68"/>
        <v>-----</v>
      </c>
      <c r="AP59" s="126" t="str">
        <f t="shared" si="68"/>
        <v>-----</v>
      </c>
      <c r="AQ59" s="126" t="str">
        <f t="shared" si="68"/>
        <v>-----</v>
      </c>
      <c r="AR59" s="126" t="str">
        <f t="shared" si="68"/>
        <v>-----</v>
      </c>
      <c r="AS59" s="126" t="str">
        <f t="shared" si="68"/>
        <v>-----</v>
      </c>
      <c r="AT59" s="126" t="str">
        <f t="shared" si="68"/>
        <v>-----</v>
      </c>
      <c r="AU59" s="126" t="str">
        <f t="shared" si="68"/>
        <v>-----</v>
      </c>
      <c r="AV59" s="126" t="str">
        <f t="shared" si="68"/>
        <v>-----</v>
      </c>
      <c r="AW59" s="126" t="str">
        <f t="shared" si="68"/>
        <v>-----</v>
      </c>
      <c r="AX59" s="126" t="str">
        <f t="shared" si="68"/>
        <v>-----</v>
      </c>
      <c r="AY59" s="126" t="str">
        <f t="shared" si="68"/>
        <v>-----</v>
      </c>
    </row>
    <row r="60" spans="1:51">
      <c r="A60" s="3" t="str">
        <f>'Example 1A'!A60</f>
        <v>x</v>
      </c>
      <c r="B60" s="4"/>
      <c r="C60" s="148" t="str">
        <f>'Example 1A'!C60</f>
        <v>-----</v>
      </c>
      <c r="D60" s="119" t="str">
        <f t="shared" ref="D60:AC61" si="69">C60</f>
        <v>-----</v>
      </c>
      <c r="E60" s="119" t="str">
        <f t="shared" si="69"/>
        <v>-----</v>
      </c>
      <c r="F60" s="119" t="str">
        <f t="shared" si="69"/>
        <v>-----</v>
      </c>
      <c r="G60" s="119" t="str">
        <f t="shared" si="69"/>
        <v>-----</v>
      </c>
      <c r="H60" s="119" t="str">
        <f t="shared" si="69"/>
        <v>-----</v>
      </c>
      <c r="I60" s="119" t="str">
        <f t="shared" si="69"/>
        <v>-----</v>
      </c>
      <c r="J60" s="119" t="str">
        <f t="shared" si="69"/>
        <v>-----</v>
      </c>
      <c r="K60" s="119" t="str">
        <f t="shared" si="69"/>
        <v>-----</v>
      </c>
      <c r="L60" s="119" t="str">
        <f t="shared" si="69"/>
        <v>-----</v>
      </c>
      <c r="M60" s="119" t="str">
        <f t="shared" si="69"/>
        <v>-----</v>
      </c>
      <c r="N60" s="119" t="str">
        <f t="shared" si="69"/>
        <v>-----</v>
      </c>
      <c r="O60" s="119" t="str">
        <f t="shared" si="69"/>
        <v>-----</v>
      </c>
      <c r="P60" s="119" t="str">
        <f t="shared" si="69"/>
        <v>-----</v>
      </c>
      <c r="Q60" s="119" t="str">
        <f t="shared" si="69"/>
        <v>-----</v>
      </c>
      <c r="R60" s="119" t="str">
        <f t="shared" si="69"/>
        <v>-----</v>
      </c>
      <c r="S60" s="119" t="str">
        <f t="shared" si="69"/>
        <v>-----</v>
      </c>
      <c r="T60" s="119" t="str">
        <f t="shared" si="69"/>
        <v>-----</v>
      </c>
      <c r="U60" s="119" t="str">
        <f t="shared" si="69"/>
        <v>-----</v>
      </c>
      <c r="V60" s="119" t="str">
        <f t="shared" si="69"/>
        <v>-----</v>
      </c>
      <c r="W60" s="119" t="str">
        <f t="shared" si="69"/>
        <v>-----</v>
      </c>
      <c r="X60" s="119" t="str">
        <f t="shared" si="69"/>
        <v>-----</v>
      </c>
      <c r="Y60" s="119" t="str">
        <f t="shared" si="69"/>
        <v>-----</v>
      </c>
      <c r="Z60" s="119" t="str">
        <f t="shared" si="69"/>
        <v>-----</v>
      </c>
      <c r="AA60" s="119" t="str">
        <f t="shared" si="69"/>
        <v>-----</v>
      </c>
      <c r="AB60" s="119" t="str">
        <f t="shared" si="69"/>
        <v>-----</v>
      </c>
      <c r="AC60" s="126" t="str">
        <f t="shared" si="69"/>
        <v>-----</v>
      </c>
      <c r="AD60" s="126" t="str">
        <f t="shared" ref="AD60:AY60" si="70">AC60</f>
        <v>-----</v>
      </c>
      <c r="AE60" s="126" t="str">
        <f t="shared" si="70"/>
        <v>-----</v>
      </c>
      <c r="AF60" s="126" t="str">
        <f t="shared" si="70"/>
        <v>-----</v>
      </c>
      <c r="AG60" s="126" t="str">
        <f t="shared" si="70"/>
        <v>-----</v>
      </c>
      <c r="AH60" s="126" t="str">
        <f t="shared" si="70"/>
        <v>-----</v>
      </c>
      <c r="AI60" s="126" t="str">
        <f t="shared" si="70"/>
        <v>-----</v>
      </c>
      <c r="AJ60" s="126" t="str">
        <f t="shared" si="70"/>
        <v>-----</v>
      </c>
      <c r="AK60" s="126" t="str">
        <f t="shared" si="70"/>
        <v>-----</v>
      </c>
      <c r="AL60" s="126" t="str">
        <f t="shared" si="70"/>
        <v>-----</v>
      </c>
      <c r="AM60" s="126" t="str">
        <f t="shared" si="70"/>
        <v>-----</v>
      </c>
      <c r="AN60" s="126" t="str">
        <f t="shared" si="70"/>
        <v>-----</v>
      </c>
      <c r="AO60" s="126" t="str">
        <f t="shared" si="70"/>
        <v>-----</v>
      </c>
      <c r="AP60" s="126" t="str">
        <f t="shared" si="70"/>
        <v>-----</v>
      </c>
      <c r="AQ60" s="126" t="str">
        <f t="shared" si="70"/>
        <v>-----</v>
      </c>
      <c r="AR60" s="126" t="str">
        <f t="shared" si="70"/>
        <v>-----</v>
      </c>
      <c r="AS60" s="126" t="str">
        <f t="shared" si="70"/>
        <v>-----</v>
      </c>
      <c r="AT60" s="126" t="str">
        <f t="shared" si="70"/>
        <v>-----</v>
      </c>
      <c r="AU60" s="126" t="str">
        <f t="shared" si="70"/>
        <v>-----</v>
      </c>
      <c r="AV60" s="126" t="str">
        <f t="shared" si="70"/>
        <v>-----</v>
      </c>
      <c r="AW60" s="126" t="str">
        <f t="shared" si="70"/>
        <v>-----</v>
      </c>
      <c r="AX60" s="126" t="str">
        <f t="shared" si="70"/>
        <v>-----</v>
      </c>
      <c r="AY60" s="126" t="str">
        <f t="shared" si="70"/>
        <v>-----</v>
      </c>
    </row>
    <row r="61" spans="1:51">
      <c r="A61" s="13" t="s">
        <v>181</v>
      </c>
      <c r="B61" s="4"/>
      <c r="C61" s="148" t="str">
        <f>'Example 1A'!C61</f>
        <v>-----</v>
      </c>
      <c r="D61" s="119" t="str">
        <f t="shared" si="69"/>
        <v>-----</v>
      </c>
      <c r="E61" s="119" t="str">
        <f t="shared" si="69"/>
        <v>-----</v>
      </c>
      <c r="F61" s="119" t="str">
        <f t="shared" si="69"/>
        <v>-----</v>
      </c>
      <c r="G61" s="119" t="str">
        <f t="shared" si="69"/>
        <v>-----</v>
      </c>
      <c r="H61" s="119" t="str">
        <f t="shared" si="69"/>
        <v>-----</v>
      </c>
      <c r="I61" s="119" t="str">
        <f t="shared" si="69"/>
        <v>-----</v>
      </c>
      <c r="J61" s="119" t="str">
        <f t="shared" si="69"/>
        <v>-----</v>
      </c>
      <c r="K61" s="119" t="str">
        <f t="shared" si="69"/>
        <v>-----</v>
      </c>
      <c r="L61" s="119" t="str">
        <f t="shared" si="69"/>
        <v>-----</v>
      </c>
      <c r="M61" s="119" t="str">
        <f t="shared" si="69"/>
        <v>-----</v>
      </c>
      <c r="N61" s="119" t="str">
        <f t="shared" si="69"/>
        <v>-----</v>
      </c>
      <c r="O61" s="119" t="str">
        <f t="shared" si="69"/>
        <v>-----</v>
      </c>
      <c r="P61" s="119" t="str">
        <f t="shared" si="69"/>
        <v>-----</v>
      </c>
      <c r="Q61" s="119" t="str">
        <f t="shared" si="69"/>
        <v>-----</v>
      </c>
      <c r="R61" s="119" t="str">
        <f t="shared" si="69"/>
        <v>-----</v>
      </c>
      <c r="S61" s="119" t="str">
        <f t="shared" si="69"/>
        <v>-----</v>
      </c>
      <c r="T61" s="119" t="str">
        <f t="shared" si="69"/>
        <v>-----</v>
      </c>
      <c r="U61" s="119" t="str">
        <f t="shared" si="69"/>
        <v>-----</v>
      </c>
      <c r="V61" s="119" t="str">
        <f t="shared" si="69"/>
        <v>-----</v>
      </c>
      <c r="W61" s="119" t="str">
        <f t="shared" si="69"/>
        <v>-----</v>
      </c>
      <c r="X61" s="119" t="str">
        <f t="shared" si="69"/>
        <v>-----</v>
      </c>
      <c r="Y61" s="119" t="str">
        <f t="shared" si="69"/>
        <v>-----</v>
      </c>
      <c r="Z61" s="119" t="str">
        <f t="shared" si="69"/>
        <v>-----</v>
      </c>
      <c r="AA61" s="119" t="str">
        <f t="shared" si="69"/>
        <v>-----</v>
      </c>
      <c r="AB61" s="119" t="str">
        <f t="shared" si="69"/>
        <v>-----</v>
      </c>
      <c r="AC61" s="126" t="str">
        <f t="shared" si="69"/>
        <v>-----</v>
      </c>
      <c r="AD61" s="126" t="str">
        <f t="shared" ref="AD61:AY61" si="71">AC61</f>
        <v>-----</v>
      </c>
      <c r="AE61" s="126" t="str">
        <f t="shared" si="71"/>
        <v>-----</v>
      </c>
      <c r="AF61" s="126" t="str">
        <f t="shared" si="71"/>
        <v>-----</v>
      </c>
      <c r="AG61" s="126" t="str">
        <f t="shared" si="71"/>
        <v>-----</v>
      </c>
      <c r="AH61" s="126" t="str">
        <f t="shared" si="71"/>
        <v>-----</v>
      </c>
      <c r="AI61" s="126" t="str">
        <f t="shared" si="71"/>
        <v>-----</v>
      </c>
      <c r="AJ61" s="126" t="str">
        <f t="shared" si="71"/>
        <v>-----</v>
      </c>
      <c r="AK61" s="126" t="str">
        <f t="shared" si="71"/>
        <v>-----</v>
      </c>
      <c r="AL61" s="126" t="str">
        <f t="shared" si="71"/>
        <v>-----</v>
      </c>
      <c r="AM61" s="126" t="str">
        <f t="shared" si="71"/>
        <v>-----</v>
      </c>
      <c r="AN61" s="126" t="str">
        <f t="shared" si="71"/>
        <v>-----</v>
      </c>
      <c r="AO61" s="126" t="str">
        <f t="shared" si="71"/>
        <v>-----</v>
      </c>
      <c r="AP61" s="126" t="str">
        <f t="shared" si="71"/>
        <v>-----</v>
      </c>
      <c r="AQ61" s="126" t="str">
        <f t="shared" si="71"/>
        <v>-----</v>
      </c>
      <c r="AR61" s="126" t="str">
        <f t="shared" si="71"/>
        <v>-----</v>
      </c>
      <c r="AS61" s="126" t="str">
        <f t="shared" si="71"/>
        <v>-----</v>
      </c>
      <c r="AT61" s="126" t="str">
        <f t="shared" si="71"/>
        <v>-----</v>
      </c>
      <c r="AU61" s="126" t="str">
        <f t="shared" si="71"/>
        <v>-----</v>
      </c>
      <c r="AV61" s="126" t="str">
        <f t="shared" si="71"/>
        <v>-----</v>
      </c>
      <c r="AW61" s="126" t="str">
        <f t="shared" si="71"/>
        <v>-----</v>
      </c>
      <c r="AX61" s="126" t="str">
        <f t="shared" si="71"/>
        <v>-----</v>
      </c>
      <c r="AY61" s="126" t="str">
        <f t="shared" si="71"/>
        <v>-----</v>
      </c>
    </row>
    <row r="62" spans="1:51" ht="16.2" thickBot="1">
      <c r="A62" s="11" t="str">
        <f>'Example 1A'!A62</f>
        <v>= UM/UIM Rate</v>
      </c>
      <c r="B62" s="12"/>
      <c r="C62" s="38">
        <f>SUM(PRODUCT(C57:C58,C59,C60),C61)</f>
        <v>0</v>
      </c>
      <c r="D62" s="38">
        <f t="shared" ref="D62:AC62" si="72">SUM(PRODUCT(D57:D58,D59,D60),D61)</f>
        <v>0</v>
      </c>
      <c r="E62" s="38">
        <f t="shared" si="72"/>
        <v>0</v>
      </c>
      <c r="F62" s="38">
        <f t="shared" si="72"/>
        <v>0</v>
      </c>
      <c r="G62" s="38">
        <f t="shared" si="72"/>
        <v>0</v>
      </c>
      <c r="H62" s="38">
        <f t="shared" si="72"/>
        <v>0</v>
      </c>
      <c r="I62" s="38">
        <f t="shared" si="72"/>
        <v>0</v>
      </c>
      <c r="J62" s="38">
        <f t="shared" si="72"/>
        <v>0</v>
      </c>
      <c r="K62" s="38">
        <f t="shared" si="72"/>
        <v>0</v>
      </c>
      <c r="L62" s="38">
        <f t="shared" si="72"/>
        <v>0</v>
      </c>
      <c r="M62" s="38">
        <f t="shared" si="72"/>
        <v>0</v>
      </c>
      <c r="N62" s="38">
        <f t="shared" si="72"/>
        <v>0</v>
      </c>
      <c r="O62" s="38">
        <f t="shared" si="72"/>
        <v>0</v>
      </c>
      <c r="P62" s="38">
        <f t="shared" si="72"/>
        <v>0</v>
      </c>
      <c r="Q62" s="38">
        <f t="shared" si="72"/>
        <v>0</v>
      </c>
      <c r="R62" s="38">
        <f t="shared" si="72"/>
        <v>0</v>
      </c>
      <c r="S62" s="38">
        <f t="shared" si="72"/>
        <v>0</v>
      </c>
      <c r="T62" s="38">
        <f t="shared" si="72"/>
        <v>0</v>
      </c>
      <c r="U62" s="38">
        <f t="shared" si="72"/>
        <v>0</v>
      </c>
      <c r="V62" s="38">
        <f t="shared" si="72"/>
        <v>0</v>
      </c>
      <c r="W62" s="38">
        <f t="shared" si="72"/>
        <v>0</v>
      </c>
      <c r="X62" s="38">
        <f t="shared" si="72"/>
        <v>0</v>
      </c>
      <c r="Y62" s="38">
        <f t="shared" si="72"/>
        <v>0</v>
      </c>
      <c r="Z62" s="38">
        <f t="shared" si="72"/>
        <v>0</v>
      </c>
      <c r="AA62" s="38">
        <f t="shared" si="72"/>
        <v>0</v>
      </c>
      <c r="AB62" s="38">
        <f t="shared" si="72"/>
        <v>0</v>
      </c>
      <c r="AC62" s="38">
        <f t="shared" si="72"/>
        <v>0</v>
      </c>
      <c r="AD62" s="38">
        <f t="shared" ref="AD62:AY62" si="73">SUM(PRODUCT(AD57:AD58,AD59,AD60),AD61)</f>
        <v>0</v>
      </c>
      <c r="AE62" s="38">
        <f t="shared" si="73"/>
        <v>0</v>
      </c>
      <c r="AF62" s="38">
        <f t="shared" si="73"/>
        <v>0</v>
      </c>
      <c r="AG62" s="38">
        <f t="shared" si="73"/>
        <v>0</v>
      </c>
      <c r="AH62" s="38">
        <f t="shared" si="73"/>
        <v>0</v>
      </c>
      <c r="AI62" s="38">
        <f t="shared" si="73"/>
        <v>0</v>
      </c>
      <c r="AJ62" s="38">
        <f t="shared" si="73"/>
        <v>0</v>
      </c>
      <c r="AK62" s="38">
        <f t="shared" si="73"/>
        <v>0</v>
      </c>
      <c r="AL62" s="38">
        <f t="shared" si="73"/>
        <v>0</v>
      </c>
      <c r="AM62" s="38">
        <f t="shared" si="73"/>
        <v>0</v>
      </c>
      <c r="AN62" s="38">
        <f t="shared" si="73"/>
        <v>0</v>
      </c>
      <c r="AO62" s="38">
        <f t="shared" si="73"/>
        <v>0</v>
      </c>
      <c r="AP62" s="38">
        <f t="shared" si="73"/>
        <v>0</v>
      </c>
      <c r="AQ62" s="38">
        <f t="shared" si="73"/>
        <v>0</v>
      </c>
      <c r="AR62" s="38">
        <f t="shared" si="73"/>
        <v>0</v>
      </c>
      <c r="AS62" s="38">
        <f t="shared" si="73"/>
        <v>0</v>
      </c>
      <c r="AT62" s="38">
        <f t="shared" si="73"/>
        <v>0</v>
      </c>
      <c r="AU62" s="38">
        <f t="shared" si="73"/>
        <v>0</v>
      </c>
      <c r="AV62" s="38">
        <f t="shared" si="73"/>
        <v>0</v>
      </c>
      <c r="AW62" s="38">
        <f t="shared" si="73"/>
        <v>0</v>
      </c>
      <c r="AX62" s="38">
        <f t="shared" si="73"/>
        <v>0</v>
      </c>
      <c r="AY62" s="38">
        <f t="shared" si="73"/>
        <v>0</v>
      </c>
    </row>
    <row r="63" spans="1:51" ht="16.2" thickTop="1">
      <c r="A63" s="52" t="str">
        <f>'Example 1A'!A63</f>
        <v/>
      </c>
      <c r="B63" s="6"/>
      <c r="C63" s="78" t="str">
        <f t="shared" ref="C63:AY63" si="74">"BaseRateComp_" &amp; TEXT(C$17,"00")</f>
        <v>BaseRateComp_101</v>
      </c>
      <c r="D63" s="78" t="str">
        <f t="shared" si="74"/>
        <v>BaseRateComp_102</v>
      </c>
      <c r="E63" s="78" t="str">
        <f t="shared" si="74"/>
        <v>BaseRateComp_103</v>
      </c>
      <c r="F63" s="78" t="str">
        <f t="shared" si="74"/>
        <v>BaseRateComp_104</v>
      </c>
      <c r="G63" s="78" t="str">
        <f t="shared" si="74"/>
        <v>BaseRateComp_105</v>
      </c>
      <c r="H63" s="78" t="str">
        <f t="shared" si="74"/>
        <v>BaseRateComp_106</v>
      </c>
      <c r="I63" s="78" t="str">
        <f t="shared" si="74"/>
        <v>BaseRateComp_107</v>
      </c>
      <c r="J63" s="78" t="str">
        <f t="shared" si="74"/>
        <v>BaseRateComp_108</v>
      </c>
      <c r="K63" s="78" t="str">
        <f t="shared" si="74"/>
        <v>BaseRateComp_109</v>
      </c>
      <c r="L63" s="78" t="str">
        <f t="shared" si="74"/>
        <v>BaseRateComp_110</v>
      </c>
      <c r="M63" s="78" t="str">
        <f t="shared" si="74"/>
        <v>BaseRateComp_111</v>
      </c>
      <c r="N63" s="78" t="str">
        <f t="shared" si="74"/>
        <v>BaseRateComp_112</v>
      </c>
      <c r="O63" s="78" t="str">
        <f t="shared" si="74"/>
        <v>BaseRateComp_113</v>
      </c>
      <c r="P63" s="78" t="str">
        <f t="shared" si="74"/>
        <v>BaseRateComp_114</v>
      </c>
      <c r="Q63" s="78" t="str">
        <f t="shared" si="74"/>
        <v>BaseRateComp_115</v>
      </c>
      <c r="R63" s="78" t="str">
        <f t="shared" si="74"/>
        <v>BaseRateComp_116</v>
      </c>
      <c r="S63" s="78" t="str">
        <f t="shared" si="74"/>
        <v>BaseRateComp_117</v>
      </c>
      <c r="T63" s="78" t="str">
        <f t="shared" si="74"/>
        <v>BaseRateComp_118</v>
      </c>
      <c r="U63" s="78" t="str">
        <f t="shared" si="74"/>
        <v>BaseRateComp_119</v>
      </c>
      <c r="V63" s="78" t="str">
        <f t="shared" si="74"/>
        <v>BaseRateComp_120</v>
      </c>
      <c r="W63" s="78" t="str">
        <f t="shared" si="74"/>
        <v>BaseRateComp_121</v>
      </c>
      <c r="X63" s="78" t="str">
        <f t="shared" si="74"/>
        <v>BaseRateComp_122</v>
      </c>
      <c r="Y63" s="78" t="str">
        <f t="shared" si="74"/>
        <v>BaseRateComp_123</v>
      </c>
      <c r="Z63" s="78" t="str">
        <f t="shared" si="74"/>
        <v>BaseRateComp_124</v>
      </c>
      <c r="AA63" s="78" t="str">
        <f t="shared" si="74"/>
        <v>BaseRateComp_125</v>
      </c>
      <c r="AB63" s="78" t="str">
        <f t="shared" si="74"/>
        <v>BaseRateComp_126</v>
      </c>
      <c r="AC63" s="135" t="str">
        <f t="shared" si="74"/>
        <v>BaseRateComp_127</v>
      </c>
      <c r="AD63" s="135" t="str">
        <f t="shared" si="74"/>
        <v>BaseRateComp_128</v>
      </c>
      <c r="AE63" s="135" t="str">
        <f t="shared" si="74"/>
        <v>BaseRateComp_129</v>
      </c>
      <c r="AF63" s="135" t="str">
        <f t="shared" si="74"/>
        <v>BaseRateComp_130</v>
      </c>
      <c r="AG63" s="135" t="str">
        <f t="shared" si="74"/>
        <v>BaseRateComp_131</v>
      </c>
      <c r="AH63" s="135" t="str">
        <f t="shared" si="74"/>
        <v>BaseRateComp_132</v>
      </c>
      <c r="AI63" s="135" t="str">
        <f t="shared" si="74"/>
        <v>BaseRateComp_133</v>
      </c>
      <c r="AJ63" s="135" t="str">
        <f t="shared" si="74"/>
        <v>BaseRateComp_134</v>
      </c>
      <c r="AK63" s="135" t="str">
        <f t="shared" si="74"/>
        <v>BaseRateComp_135</v>
      </c>
      <c r="AL63" s="135" t="str">
        <f t="shared" si="74"/>
        <v>BaseRateComp_136</v>
      </c>
      <c r="AM63" s="135" t="str">
        <f t="shared" si="74"/>
        <v>BaseRateComp_137</v>
      </c>
      <c r="AN63" s="135" t="str">
        <f t="shared" si="74"/>
        <v>BaseRateComp_138</v>
      </c>
      <c r="AO63" s="135" t="str">
        <f t="shared" si="74"/>
        <v>BaseRateComp_139</v>
      </c>
      <c r="AP63" s="135" t="str">
        <f t="shared" si="74"/>
        <v>BaseRateComp_140</v>
      </c>
      <c r="AQ63" s="135" t="str">
        <f t="shared" si="74"/>
        <v>BaseRateComp_141</v>
      </c>
      <c r="AR63" s="135" t="str">
        <f t="shared" si="74"/>
        <v>BaseRateComp_142</v>
      </c>
      <c r="AS63" s="135" t="str">
        <f t="shared" si="74"/>
        <v>BaseRateComp_143</v>
      </c>
      <c r="AT63" s="135" t="str">
        <f t="shared" si="74"/>
        <v>BaseRateComp_144</v>
      </c>
      <c r="AU63" s="135" t="str">
        <f t="shared" si="74"/>
        <v>BaseRateComp_145</v>
      </c>
      <c r="AV63" s="135" t="str">
        <f t="shared" si="74"/>
        <v>BaseRateComp_146</v>
      </c>
      <c r="AW63" s="135" t="str">
        <f t="shared" si="74"/>
        <v>BaseRateComp_147</v>
      </c>
      <c r="AX63" s="135" t="str">
        <f t="shared" si="74"/>
        <v>BaseRateComp_148</v>
      </c>
      <c r="AY63" s="135" t="str">
        <f t="shared" si="74"/>
        <v>BaseRateComp_149</v>
      </c>
    </row>
    <row r="64" spans="1:51">
      <c r="A64" s="21" t="str">
        <f>'Example 1A'!A64</f>
        <v>Comprehensive Base Rate</v>
      </c>
      <c r="B64" s="4"/>
      <c r="C64" s="162" t="str">
        <f>'Example 1A'!C64</f>
        <v xml:space="preserve">enter   </v>
      </c>
      <c r="D64" s="162" t="str">
        <f>'Example 1A'!D64</f>
        <v xml:space="preserve">enter   </v>
      </c>
      <c r="E64" s="162" t="str">
        <f>'Example 1A'!E64</f>
        <v xml:space="preserve">enter   </v>
      </c>
      <c r="F64" s="162" t="str">
        <f>'Example 1A'!F64</f>
        <v xml:space="preserve">enter   </v>
      </c>
      <c r="G64" s="162" t="str">
        <f>'Example 1A'!G64</f>
        <v xml:space="preserve">enter   </v>
      </c>
      <c r="H64" s="162" t="str">
        <f>'Example 1A'!H64</f>
        <v xml:space="preserve">enter   </v>
      </c>
      <c r="I64" s="162" t="str">
        <f>'Example 1A'!I64</f>
        <v xml:space="preserve">enter   </v>
      </c>
      <c r="J64" s="162" t="str">
        <f>'Example 1A'!J64</f>
        <v xml:space="preserve">enter   </v>
      </c>
      <c r="K64" s="162" t="str">
        <f>'Example 1A'!K64</f>
        <v xml:space="preserve">enter   </v>
      </c>
      <c r="L64" s="162" t="str">
        <f>'Example 1A'!L64</f>
        <v xml:space="preserve">enter   </v>
      </c>
      <c r="M64" s="162" t="str">
        <f>'Example 1A'!M64</f>
        <v xml:space="preserve">enter   </v>
      </c>
      <c r="N64" s="162" t="str">
        <f>'Example 1A'!N64</f>
        <v xml:space="preserve">enter   </v>
      </c>
      <c r="O64" s="162" t="str">
        <f>'Example 1A'!O64</f>
        <v xml:space="preserve">enter   </v>
      </c>
      <c r="P64" s="162" t="str">
        <f>'Example 1A'!P64</f>
        <v xml:space="preserve">enter   </v>
      </c>
      <c r="Q64" s="162" t="str">
        <f>'Example 1A'!Q64</f>
        <v xml:space="preserve">enter   </v>
      </c>
      <c r="R64" s="162" t="str">
        <f>'Example 1A'!R64</f>
        <v xml:space="preserve">enter   </v>
      </c>
      <c r="S64" s="162" t="str">
        <f>'Example 1A'!S64</f>
        <v xml:space="preserve">enter   </v>
      </c>
      <c r="T64" s="162" t="str">
        <f>'Example 1A'!T64</f>
        <v xml:space="preserve">enter   </v>
      </c>
      <c r="U64" s="162" t="str">
        <f>'Example 1A'!U64</f>
        <v xml:space="preserve">enter   </v>
      </c>
      <c r="V64" s="162" t="str">
        <f>'Example 1A'!V64</f>
        <v xml:space="preserve">enter   </v>
      </c>
      <c r="W64" s="162" t="str">
        <f>'Example 1A'!W64</f>
        <v xml:space="preserve">enter   </v>
      </c>
      <c r="X64" s="162" t="str">
        <f>'Example 1A'!X64</f>
        <v xml:space="preserve">enter   </v>
      </c>
      <c r="Y64" s="162" t="str">
        <f>'Example 1A'!Y64</f>
        <v xml:space="preserve">enter   </v>
      </c>
      <c r="Z64" s="162" t="str">
        <f>'Example 1A'!Z64</f>
        <v xml:space="preserve">enter   </v>
      </c>
      <c r="AA64" s="162" t="str">
        <f>'Example 1A'!AA64</f>
        <v xml:space="preserve">enter   </v>
      </c>
      <c r="AB64" s="162" t="str">
        <f>'Example 1A'!AB64</f>
        <v xml:space="preserve">enter   </v>
      </c>
      <c r="AC64" s="162" t="str">
        <f>'Example 1A'!AC64</f>
        <v xml:space="preserve">enter   </v>
      </c>
      <c r="AD64" s="162" t="str">
        <f>'Example 1A'!AD64</f>
        <v xml:space="preserve">enter   </v>
      </c>
      <c r="AE64" s="162" t="str">
        <f>'Example 1A'!AE64</f>
        <v xml:space="preserve">enter   </v>
      </c>
      <c r="AF64" s="162" t="str">
        <f>'Example 1A'!AF64</f>
        <v xml:space="preserve">enter   </v>
      </c>
      <c r="AG64" s="162" t="str">
        <f>'Example 1A'!AG64</f>
        <v xml:space="preserve">enter   </v>
      </c>
      <c r="AH64" s="162" t="str">
        <f>'Example 1A'!AH64</f>
        <v xml:space="preserve">enter   </v>
      </c>
      <c r="AI64" s="162" t="str">
        <f>'Example 1A'!AI64</f>
        <v xml:space="preserve">enter   </v>
      </c>
      <c r="AJ64" s="162" t="str">
        <f>'Example 1A'!AJ64</f>
        <v xml:space="preserve">enter   </v>
      </c>
      <c r="AK64" s="162" t="str">
        <f>'Example 1A'!AK64</f>
        <v xml:space="preserve">enter   </v>
      </c>
      <c r="AL64" s="162" t="str">
        <f>'Example 1A'!AL64</f>
        <v xml:space="preserve">enter   </v>
      </c>
      <c r="AM64" s="162" t="str">
        <f>'Example 1A'!AM64</f>
        <v xml:space="preserve">enter   </v>
      </c>
      <c r="AN64" s="162" t="str">
        <f>'Example 1A'!AN64</f>
        <v xml:space="preserve">enter   </v>
      </c>
      <c r="AO64" s="162" t="str">
        <f>'Example 1A'!AO64</f>
        <v xml:space="preserve">enter   </v>
      </c>
      <c r="AP64" s="162" t="str">
        <f>'Example 1A'!AP64</f>
        <v xml:space="preserve">enter   </v>
      </c>
      <c r="AQ64" s="162" t="str">
        <f>'Example 1A'!AQ64</f>
        <v xml:space="preserve">enter   </v>
      </c>
      <c r="AR64" s="162" t="str">
        <f>'Example 1A'!AR64</f>
        <v xml:space="preserve">enter   </v>
      </c>
      <c r="AS64" s="162" t="str">
        <f>'Example 1A'!AS64</f>
        <v xml:space="preserve">enter   </v>
      </c>
      <c r="AT64" s="162" t="str">
        <f>'Example 1A'!AT64</f>
        <v xml:space="preserve">enter   </v>
      </c>
      <c r="AU64" s="162" t="str">
        <f>'Example 1A'!AU64</f>
        <v xml:space="preserve">enter   </v>
      </c>
      <c r="AV64" s="162" t="str">
        <f>'Example 1A'!AV64</f>
        <v xml:space="preserve">enter   </v>
      </c>
      <c r="AW64" s="162" t="str">
        <f>'Example 1A'!AW64</f>
        <v xml:space="preserve">enter   </v>
      </c>
      <c r="AX64" s="162" t="str">
        <f>'Example 1A'!AX64</f>
        <v xml:space="preserve">enter   </v>
      </c>
      <c r="AY64" s="296" t="str">
        <f>'Example 1A'!AY64</f>
        <v xml:space="preserve">enter   </v>
      </c>
    </row>
    <row r="65" spans="1:51">
      <c r="A65" s="3" t="str">
        <f>'Example 1A'!A65</f>
        <v>x Deductible Factor</v>
      </c>
      <c r="B65" s="4"/>
      <c r="C65" s="148" t="str">
        <f>'Example 1A'!C65</f>
        <v>-----</v>
      </c>
      <c r="D65" s="119" t="str">
        <f t="shared" ref="D65:AC65" si="75">C65</f>
        <v>-----</v>
      </c>
      <c r="E65" s="119" t="str">
        <f t="shared" si="75"/>
        <v>-----</v>
      </c>
      <c r="F65" s="119" t="str">
        <f t="shared" si="75"/>
        <v>-----</v>
      </c>
      <c r="G65" s="119" t="str">
        <f t="shared" si="75"/>
        <v>-----</v>
      </c>
      <c r="H65" s="119" t="str">
        <f t="shared" si="75"/>
        <v>-----</v>
      </c>
      <c r="I65" s="119" t="str">
        <f t="shared" si="75"/>
        <v>-----</v>
      </c>
      <c r="J65" s="119" t="str">
        <f t="shared" si="75"/>
        <v>-----</v>
      </c>
      <c r="K65" s="119" t="str">
        <f t="shared" si="75"/>
        <v>-----</v>
      </c>
      <c r="L65" s="119" t="str">
        <f t="shared" si="75"/>
        <v>-----</v>
      </c>
      <c r="M65" s="119" t="str">
        <f t="shared" si="75"/>
        <v>-----</v>
      </c>
      <c r="N65" s="119" t="str">
        <f t="shared" si="75"/>
        <v>-----</v>
      </c>
      <c r="O65" s="119" t="str">
        <f t="shared" si="75"/>
        <v>-----</v>
      </c>
      <c r="P65" s="119" t="str">
        <f t="shared" si="75"/>
        <v>-----</v>
      </c>
      <c r="Q65" s="119" t="str">
        <f t="shared" si="75"/>
        <v>-----</v>
      </c>
      <c r="R65" s="119" t="str">
        <f t="shared" si="75"/>
        <v>-----</v>
      </c>
      <c r="S65" s="119" t="str">
        <f t="shared" si="75"/>
        <v>-----</v>
      </c>
      <c r="T65" s="119" t="str">
        <f t="shared" si="75"/>
        <v>-----</v>
      </c>
      <c r="U65" s="119" t="str">
        <f t="shared" si="75"/>
        <v>-----</v>
      </c>
      <c r="V65" s="119" t="str">
        <f t="shared" si="75"/>
        <v>-----</v>
      </c>
      <c r="W65" s="119" t="str">
        <f t="shared" si="75"/>
        <v>-----</v>
      </c>
      <c r="X65" s="119" t="str">
        <f t="shared" si="75"/>
        <v>-----</v>
      </c>
      <c r="Y65" s="119" t="str">
        <f t="shared" si="75"/>
        <v>-----</v>
      </c>
      <c r="Z65" s="119" t="str">
        <f t="shared" si="75"/>
        <v>-----</v>
      </c>
      <c r="AA65" s="119" t="str">
        <f t="shared" si="75"/>
        <v>-----</v>
      </c>
      <c r="AB65" s="119" t="str">
        <f t="shared" si="75"/>
        <v>-----</v>
      </c>
      <c r="AC65" s="126" t="str">
        <f t="shared" si="75"/>
        <v>-----</v>
      </c>
      <c r="AD65" s="126" t="str">
        <f t="shared" ref="AD65:AY65" si="76">AC65</f>
        <v>-----</v>
      </c>
      <c r="AE65" s="126" t="str">
        <f t="shared" si="76"/>
        <v>-----</v>
      </c>
      <c r="AF65" s="126" t="str">
        <f t="shared" si="76"/>
        <v>-----</v>
      </c>
      <c r="AG65" s="126" t="str">
        <f t="shared" si="76"/>
        <v>-----</v>
      </c>
      <c r="AH65" s="126" t="str">
        <f t="shared" si="76"/>
        <v>-----</v>
      </c>
      <c r="AI65" s="126" t="str">
        <f t="shared" si="76"/>
        <v>-----</v>
      </c>
      <c r="AJ65" s="126" t="str">
        <f t="shared" si="76"/>
        <v>-----</v>
      </c>
      <c r="AK65" s="126" t="str">
        <f t="shared" si="76"/>
        <v>-----</v>
      </c>
      <c r="AL65" s="126" t="str">
        <f t="shared" si="76"/>
        <v>-----</v>
      </c>
      <c r="AM65" s="126" t="str">
        <f t="shared" si="76"/>
        <v>-----</v>
      </c>
      <c r="AN65" s="126" t="str">
        <f t="shared" si="76"/>
        <v>-----</v>
      </c>
      <c r="AO65" s="126" t="str">
        <f t="shared" si="76"/>
        <v>-----</v>
      </c>
      <c r="AP65" s="126" t="str">
        <f t="shared" si="76"/>
        <v>-----</v>
      </c>
      <c r="AQ65" s="126" t="str">
        <f t="shared" si="76"/>
        <v>-----</v>
      </c>
      <c r="AR65" s="126" t="str">
        <f t="shared" si="76"/>
        <v>-----</v>
      </c>
      <c r="AS65" s="126" t="str">
        <f t="shared" si="76"/>
        <v>-----</v>
      </c>
      <c r="AT65" s="126" t="str">
        <f t="shared" si="76"/>
        <v>-----</v>
      </c>
      <c r="AU65" s="126" t="str">
        <f t="shared" si="76"/>
        <v>-----</v>
      </c>
      <c r="AV65" s="126" t="str">
        <f t="shared" si="76"/>
        <v>-----</v>
      </c>
      <c r="AW65" s="126" t="str">
        <f t="shared" si="76"/>
        <v>-----</v>
      </c>
      <c r="AX65" s="126" t="str">
        <f t="shared" si="76"/>
        <v>-----</v>
      </c>
      <c r="AY65" s="126" t="str">
        <f t="shared" si="76"/>
        <v>-----</v>
      </c>
    </row>
    <row r="66" spans="1:51">
      <c r="A66" s="3" t="str">
        <f>'Example 1A'!A66</f>
        <v>x Tier Factor</v>
      </c>
      <c r="B66" s="4"/>
      <c r="C66" s="148" t="str">
        <f>'Example 1A'!C66</f>
        <v>-----</v>
      </c>
      <c r="D66" s="119" t="str">
        <f t="shared" ref="D66:AC66" si="77">C66</f>
        <v>-----</v>
      </c>
      <c r="E66" s="119" t="str">
        <f t="shared" si="77"/>
        <v>-----</v>
      </c>
      <c r="F66" s="119" t="str">
        <f t="shared" si="77"/>
        <v>-----</v>
      </c>
      <c r="G66" s="119" t="str">
        <f t="shared" si="77"/>
        <v>-----</v>
      </c>
      <c r="H66" s="119" t="str">
        <f t="shared" si="77"/>
        <v>-----</v>
      </c>
      <c r="I66" s="119" t="str">
        <f t="shared" si="77"/>
        <v>-----</v>
      </c>
      <c r="J66" s="119" t="str">
        <f t="shared" si="77"/>
        <v>-----</v>
      </c>
      <c r="K66" s="119" t="str">
        <f t="shared" si="77"/>
        <v>-----</v>
      </c>
      <c r="L66" s="119" t="str">
        <f t="shared" si="77"/>
        <v>-----</v>
      </c>
      <c r="M66" s="119" t="str">
        <f t="shared" si="77"/>
        <v>-----</v>
      </c>
      <c r="N66" s="119" t="str">
        <f t="shared" si="77"/>
        <v>-----</v>
      </c>
      <c r="O66" s="119" t="str">
        <f t="shared" si="77"/>
        <v>-----</v>
      </c>
      <c r="P66" s="119" t="str">
        <f t="shared" si="77"/>
        <v>-----</v>
      </c>
      <c r="Q66" s="119" t="str">
        <f t="shared" si="77"/>
        <v>-----</v>
      </c>
      <c r="R66" s="119" t="str">
        <f t="shared" si="77"/>
        <v>-----</v>
      </c>
      <c r="S66" s="119" t="str">
        <f t="shared" si="77"/>
        <v>-----</v>
      </c>
      <c r="T66" s="119" t="str">
        <f t="shared" si="77"/>
        <v>-----</v>
      </c>
      <c r="U66" s="119" t="str">
        <f t="shared" si="77"/>
        <v>-----</v>
      </c>
      <c r="V66" s="119" t="str">
        <f t="shared" si="77"/>
        <v>-----</v>
      </c>
      <c r="W66" s="119" t="str">
        <f t="shared" si="77"/>
        <v>-----</v>
      </c>
      <c r="X66" s="119" t="str">
        <f t="shared" si="77"/>
        <v>-----</v>
      </c>
      <c r="Y66" s="119" t="str">
        <f t="shared" si="77"/>
        <v>-----</v>
      </c>
      <c r="Z66" s="119" t="str">
        <f t="shared" si="77"/>
        <v>-----</v>
      </c>
      <c r="AA66" s="119" t="str">
        <f t="shared" si="77"/>
        <v>-----</v>
      </c>
      <c r="AB66" s="119" t="str">
        <f t="shared" si="77"/>
        <v>-----</v>
      </c>
      <c r="AC66" s="126" t="str">
        <f t="shared" si="77"/>
        <v>-----</v>
      </c>
      <c r="AD66" s="126" t="str">
        <f t="shared" ref="AD66:AY66" si="78">AC66</f>
        <v>-----</v>
      </c>
      <c r="AE66" s="126" t="str">
        <f t="shared" si="78"/>
        <v>-----</v>
      </c>
      <c r="AF66" s="126" t="str">
        <f t="shared" si="78"/>
        <v>-----</v>
      </c>
      <c r="AG66" s="126" t="str">
        <f t="shared" si="78"/>
        <v>-----</v>
      </c>
      <c r="AH66" s="126" t="str">
        <f t="shared" si="78"/>
        <v>-----</v>
      </c>
      <c r="AI66" s="126" t="str">
        <f t="shared" si="78"/>
        <v>-----</v>
      </c>
      <c r="AJ66" s="126" t="str">
        <f t="shared" si="78"/>
        <v>-----</v>
      </c>
      <c r="AK66" s="126" t="str">
        <f t="shared" si="78"/>
        <v>-----</v>
      </c>
      <c r="AL66" s="126" t="str">
        <f t="shared" si="78"/>
        <v>-----</v>
      </c>
      <c r="AM66" s="126" t="str">
        <f t="shared" si="78"/>
        <v>-----</v>
      </c>
      <c r="AN66" s="126" t="str">
        <f t="shared" si="78"/>
        <v>-----</v>
      </c>
      <c r="AO66" s="126" t="str">
        <f t="shared" si="78"/>
        <v>-----</v>
      </c>
      <c r="AP66" s="126" t="str">
        <f t="shared" si="78"/>
        <v>-----</v>
      </c>
      <c r="AQ66" s="126" t="str">
        <f t="shared" si="78"/>
        <v>-----</v>
      </c>
      <c r="AR66" s="126" t="str">
        <f t="shared" si="78"/>
        <v>-----</v>
      </c>
      <c r="AS66" s="126" t="str">
        <f t="shared" si="78"/>
        <v>-----</v>
      </c>
      <c r="AT66" s="126" t="str">
        <f t="shared" si="78"/>
        <v>-----</v>
      </c>
      <c r="AU66" s="126" t="str">
        <f t="shared" si="78"/>
        <v>-----</v>
      </c>
      <c r="AV66" s="126" t="str">
        <f t="shared" si="78"/>
        <v>-----</v>
      </c>
      <c r="AW66" s="126" t="str">
        <f t="shared" si="78"/>
        <v>-----</v>
      </c>
      <c r="AX66" s="126" t="str">
        <f t="shared" si="78"/>
        <v>-----</v>
      </c>
      <c r="AY66" s="126" t="str">
        <f t="shared" si="78"/>
        <v>-----</v>
      </c>
    </row>
    <row r="67" spans="1:51">
      <c r="A67" s="3" t="str">
        <f>'Example 1A'!A67</f>
        <v>x Class Factor</v>
      </c>
      <c r="B67" s="4"/>
      <c r="C67" s="148" t="str">
        <f>'Example 1A'!C67</f>
        <v>-----</v>
      </c>
      <c r="D67" s="119" t="str">
        <f t="shared" ref="D67:AC67" si="79">C67</f>
        <v>-----</v>
      </c>
      <c r="E67" s="119" t="str">
        <f t="shared" si="79"/>
        <v>-----</v>
      </c>
      <c r="F67" s="119" t="str">
        <f t="shared" si="79"/>
        <v>-----</v>
      </c>
      <c r="G67" s="119" t="str">
        <f t="shared" si="79"/>
        <v>-----</v>
      </c>
      <c r="H67" s="119" t="str">
        <f t="shared" si="79"/>
        <v>-----</v>
      </c>
      <c r="I67" s="119" t="str">
        <f t="shared" si="79"/>
        <v>-----</v>
      </c>
      <c r="J67" s="119" t="str">
        <f t="shared" si="79"/>
        <v>-----</v>
      </c>
      <c r="K67" s="119" t="str">
        <f t="shared" si="79"/>
        <v>-----</v>
      </c>
      <c r="L67" s="119" t="str">
        <f t="shared" si="79"/>
        <v>-----</v>
      </c>
      <c r="M67" s="119" t="str">
        <f t="shared" si="79"/>
        <v>-----</v>
      </c>
      <c r="N67" s="119" t="str">
        <f t="shared" si="79"/>
        <v>-----</v>
      </c>
      <c r="O67" s="119" t="str">
        <f t="shared" si="79"/>
        <v>-----</v>
      </c>
      <c r="P67" s="119" t="str">
        <f t="shared" si="79"/>
        <v>-----</v>
      </c>
      <c r="Q67" s="119" t="str">
        <f t="shared" si="79"/>
        <v>-----</v>
      </c>
      <c r="R67" s="119" t="str">
        <f t="shared" si="79"/>
        <v>-----</v>
      </c>
      <c r="S67" s="119" t="str">
        <f t="shared" si="79"/>
        <v>-----</v>
      </c>
      <c r="T67" s="119" t="str">
        <f t="shared" si="79"/>
        <v>-----</v>
      </c>
      <c r="U67" s="119" t="str">
        <f t="shared" si="79"/>
        <v>-----</v>
      </c>
      <c r="V67" s="119" t="str">
        <f t="shared" si="79"/>
        <v>-----</v>
      </c>
      <c r="W67" s="119" t="str">
        <f t="shared" si="79"/>
        <v>-----</v>
      </c>
      <c r="X67" s="119" t="str">
        <f t="shared" si="79"/>
        <v>-----</v>
      </c>
      <c r="Y67" s="119" t="str">
        <f t="shared" si="79"/>
        <v>-----</v>
      </c>
      <c r="Z67" s="119" t="str">
        <f t="shared" si="79"/>
        <v>-----</v>
      </c>
      <c r="AA67" s="119" t="str">
        <f t="shared" si="79"/>
        <v>-----</v>
      </c>
      <c r="AB67" s="119" t="str">
        <f t="shared" si="79"/>
        <v>-----</v>
      </c>
      <c r="AC67" s="126" t="str">
        <f t="shared" si="79"/>
        <v>-----</v>
      </c>
      <c r="AD67" s="126" t="str">
        <f t="shared" ref="AD67:AY67" si="80">AC67</f>
        <v>-----</v>
      </c>
      <c r="AE67" s="126" t="str">
        <f t="shared" si="80"/>
        <v>-----</v>
      </c>
      <c r="AF67" s="126" t="str">
        <f t="shared" si="80"/>
        <v>-----</v>
      </c>
      <c r="AG67" s="126" t="str">
        <f t="shared" si="80"/>
        <v>-----</v>
      </c>
      <c r="AH67" s="126" t="str">
        <f t="shared" si="80"/>
        <v>-----</v>
      </c>
      <c r="AI67" s="126" t="str">
        <f t="shared" si="80"/>
        <v>-----</v>
      </c>
      <c r="AJ67" s="126" t="str">
        <f t="shared" si="80"/>
        <v>-----</v>
      </c>
      <c r="AK67" s="126" t="str">
        <f t="shared" si="80"/>
        <v>-----</v>
      </c>
      <c r="AL67" s="126" t="str">
        <f t="shared" si="80"/>
        <v>-----</v>
      </c>
      <c r="AM67" s="126" t="str">
        <f t="shared" si="80"/>
        <v>-----</v>
      </c>
      <c r="AN67" s="126" t="str">
        <f t="shared" si="80"/>
        <v>-----</v>
      </c>
      <c r="AO67" s="126" t="str">
        <f t="shared" si="80"/>
        <v>-----</v>
      </c>
      <c r="AP67" s="126" t="str">
        <f t="shared" si="80"/>
        <v>-----</v>
      </c>
      <c r="AQ67" s="126" t="str">
        <f t="shared" si="80"/>
        <v>-----</v>
      </c>
      <c r="AR67" s="126" t="str">
        <f t="shared" si="80"/>
        <v>-----</v>
      </c>
      <c r="AS67" s="126" t="str">
        <f t="shared" si="80"/>
        <v>-----</v>
      </c>
      <c r="AT67" s="126" t="str">
        <f t="shared" si="80"/>
        <v>-----</v>
      </c>
      <c r="AU67" s="126" t="str">
        <f t="shared" si="80"/>
        <v>-----</v>
      </c>
      <c r="AV67" s="126" t="str">
        <f t="shared" si="80"/>
        <v>-----</v>
      </c>
      <c r="AW67" s="126" t="str">
        <f t="shared" si="80"/>
        <v>-----</v>
      </c>
      <c r="AX67" s="126" t="str">
        <f t="shared" si="80"/>
        <v>-----</v>
      </c>
      <c r="AY67" s="126" t="str">
        <f t="shared" si="80"/>
        <v>-----</v>
      </c>
    </row>
    <row r="68" spans="1:51">
      <c r="A68" s="3" t="str">
        <f>'Example 1A'!A68</f>
        <v>x Model Year Factor</v>
      </c>
      <c r="B68" s="4"/>
      <c r="C68" s="148" t="str">
        <f>'Example 1A'!C68</f>
        <v>-----</v>
      </c>
      <c r="D68" s="119" t="str">
        <f t="shared" ref="D68:AC72" si="81">C68</f>
        <v>-----</v>
      </c>
      <c r="E68" s="119" t="str">
        <f t="shared" si="81"/>
        <v>-----</v>
      </c>
      <c r="F68" s="119" t="str">
        <f t="shared" si="81"/>
        <v>-----</v>
      </c>
      <c r="G68" s="119" t="str">
        <f t="shared" si="81"/>
        <v>-----</v>
      </c>
      <c r="H68" s="119" t="str">
        <f t="shared" si="81"/>
        <v>-----</v>
      </c>
      <c r="I68" s="119" t="str">
        <f t="shared" si="81"/>
        <v>-----</v>
      </c>
      <c r="J68" s="119" t="str">
        <f t="shared" si="81"/>
        <v>-----</v>
      </c>
      <c r="K68" s="119" t="str">
        <f t="shared" si="81"/>
        <v>-----</v>
      </c>
      <c r="L68" s="119" t="str">
        <f t="shared" si="81"/>
        <v>-----</v>
      </c>
      <c r="M68" s="119" t="str">
        <f t="shared" si="81"/>
        <v>-----</v>
      </c>
      <c r="N68" s="119" t="str">
        <f t="shared" si="81"/>
        <v>-----</v>
      </c>
      <c r="O68" s="119" t="str">
        <f t="shared" si="81"/>
        <v>-----</v>
      </c>
      <c r="P68" s="119" t="str">
        <f t="shared" si="81"/>
        <v>-----</v>
      </c>
      <c r="Q68" s="119" t="str">
        <f t="shared" si="81"/>
        <v>-----</v>
      </c>
      <c r="R68" s="119" t="str">
        <f t="shared" si="81"/>
        <v>-----</v>
      </c>
      <c r="S68" s="119" t="str">
        <f t="shared" si="81"/>
        <v>-----</v>
      </c>
      <c r="T68" s="119" t="str">
        <f t="shared" si="81"/>
        <v>-----</v>
      </c>
      <c r="U68" s="119" t="str">
        <f t="shared" si="81"/>
        <v>-----</v>
      </c>
      <c r="V68" s="119" t="str">
        <f t="shared" si="81"/>
        <v>-----</v>
      </c>
      <c r="W68" s="119" t="str">
        <f t="shared" si="81"/>
        <v>-----</v>
      </c>
      <c r="X68" s="119" t="str">
        <f t="shared" si="81"/>
        <v>-----</v>
      </c>
      <c r="Y68" s="119" t="str">
        <f t="shared" si="81"/>
        <v>-----</v>
      </c>
      <c r="Z68" s="119" t="str">
        <f t="shared" si="81"/>
        <v>-----</v>
      </c>
      <c r="AA68" s="119" t="str">
        <f t="shared" si="81"/>
        <v>-----</v>
      </c>
      <c r="AB68" s="119" t="str">
        <f t="shared" si="81"/>
        <v>-----</v>
      </c>
      <c r="AC68" s="126" t="str">
        <f t="shared" si="81"/>
        <v>-----</v>
      </c>
      <c r="AD68" s="126" t="str">
        <f t="shared" ref="AD68:AY68" si="82">AC68</f>
        <v>-----</v>
      </c>
      <c r="AE68" s="126" t="str">
        <f t="shared" si="82"/>
        <v>-----</v>
      </c>
      <c r="AF68" s="126" t="str">
        <f t="shared" si="82"/>
        <v>-----</v>
      </c>
      <c r="AG68" s="126" t="str">
        <f t="shared" si="82"/>
        <v>-----</v>
      </c>
      <c r="AH68" s="126" t="str">
        <f t="shared" si="82"/>
        <v>-----</v>
      </c>
      <c r="AI68" s="126" t="str">
        <f t="shared" si="82"/>
        <v>-----</v>
      </c>
      <c r="AJ68" s="126" t="str">
        <f t="shared" si="82"/>
        <v>-----</v>
      </c>
      <c r="AK68" s="126" t="str">
        <f t="shared" si="82"/>
        <v>-----</v>
      </c>
      <c r="AL68" s="126" t="str">
        <f t="shared" si="82"/>
        <v>-----</v>
      </c>
      <c r="AM68" s="126" t="str">
        <f t="shared" si="82"/>
        <v>-----</v>
      </c>
      <c r="AN68" s="126" t="str">
        <f t="shared" si="82"/>
        <v>-----</v>
      </c>
      <c r="AO68" s="126" t="str">
        <f t="shared" si="82"/>
        <v>-----</v>
      </c>
      <c r="AP68" s="126" t="str">
        <f t="shared" si="82"/>
        <v>-----</v>
      </c>
      <c r="AQ68" s="126" t="str">
        <f t="shared" si="82"/>
        <v>-----</v>
      </c>
      <c r="AR68" s="126" t="str">
        <f t="shared" si="82"/>
        <v>-----</v>
      </c>
      <c r="AS68" s="126" t="str">
        <f t="shared" si="82"/>
        <v>-----</v>
      </c>
      <c r="AT68" s="126" t="str">
        <f t="shared" si="82"/>
        <v>-----</v>
      </c>
      <c r="AU68" s="126" t="str">
        <f t="shared" si="82"/>
        <v>-----</v>
      </c>
      <c r="AV68" s="126" t="str">
        <f t="shared" si="82"/>
        <v>-----</v>
      </c>
      <c r="AW68" s="126" t="str">
        <f t="shared" si="82"/>
        <v>-----</v>
      </c>
      <c r="AX68" s="126" t="str">
        <f t="shared" si="82"/>
        <v>-----</v>
      </c>
      <c r="AY68" s="126" t="str">
        <f t="shared" si="82"/>
        <v>-----</v>
      </c>
    </row>
    <row r="69" spans="1:51">
      <c r="A69" s="3" t="str">
        <f>'Example 1A'!A69</f>
        <v>x Symbol Factor</v>
      </c>
      <c r="B69" s="4"/>
      <c r="C69" s="148" t="str">
        <f>'Example 1A'!C69</f>
        <v>-----</v>
      </c>
      <c r="D69" s="119" t="str">
        <f t="shared" si="81"/>
        <v>-----</v>
      </c>
      <c r="E69" s="119" t="str">
        <f t="shared" si="81"/>
        <v>-----</v>
      </c>
      <c r="F69" s="119" t="str">
        <f t="shared" si="81"/>
        <v>-----</v>
      </c>
      <c r="G69" s="119" t="str">
        <f t="shared" si="81"/>
        <v>-----</v>
      </c>
      <c r="H69" s="119" t="str">
        <f t="shared" si="81"/>
        <v>-----</v>
      </c>
      <c r="I69" s="119" t="str">
        <f t="shared" si="81"/>
        <v>-----</v>
      </c>
      <c r="J69" s="119" t="str">
        <f t="shared" si="81"/>
        <v>-----</v>
      </c>
      <c r="K69" s="119" t="str">
        <f t="shared" si="81"/>
        <v>-----</v>
      </c>
      <c r="L69" s="119" t="str">
        <f t="shared" si="81"/>
        <v>-----</v>
      </c>
      <c r="M69" s="119" t="str">
        <f t="shared" si="81"/>
        <v>-----</v>
      </c>
      <c r="N69" s="119" t="str">
        <f t="shared" si="81"/>
        <v>-----</v>
      </c>
      <c r="O69" s="119" t="str">
        <f t="shared" si="81"/>
        <v>-----</v>
      </c>
      <c r="P69" s="119" t="str">
        <f t="shared" si="81"/>
        <v>-----</v>
      </c>
      <c r="Q69" s="119" t="str">
        <f t="shared" si="81"/>
        <v>-----</v>
      </c>
      <c r="R69" s="119" t="str">
        <f t="shared" si="81"/>
        <v>-----</v>
      </c>
      <c r="S69" s="119" t="str">
        <f t="shared" si="81"/>
        <v>-----</v>
      </c>
      <c r="T69" s="119" t="str">
        <f t="shared" si="81"/>
        <v>-----</v>
      </c>
      <c r="U69" s="119" t="str">
        <f t="shared" si="81"/>
        <v>-----</v>
      </c>
      <c r="V69" s="119" t="str">
        <f t="shared" si="81"/>
        <v>-----</v>
      </c>
      <c r="W69" s="119" t="str">
        <f t="shared" si="81"/>
        <v>-----</v>
      </c>
      <c r="X69" s="119" t="str">
        <f t="shared" si="81"/>
        <v>-----</v>
      </c>
      <c r="Y69" s="119" t="str">
        <f t="shared" si="81"/>
        <v>-----</v>
      </c>
      <c r="Z69" s="119" t="str">
        <f t="shared" si="81"/>
        <v>-----</v>
      </c>
      <c r="AA69" s="119" t="str">
        <f t="shared" si="81"/>
        <v>-----</v>
      </c>
      <c r="AB69" s="119" t="str">
        <f t="shared" si="81"/>
        <v>-----</v>
      </c>
      <c r="AC69" s="126" t="str">
        <f t="shared" si="81"/>
        <v>-----</v>
      </c>
      <c r="AD69" s="126" t="str">
        <f t="shared" ref="AD69:AY69" si="83">AC69</f>
        <v>-----</v>
      </c>
      <c r="AE69" s="126" t="str">
        <f t="shared" si="83"/>
        <v>-----</v>
      </c>
      <c r="AF69" s="126" t="str">
        <f t="shared" si="83"/>
        <v>-----</v>
      </c>
      <c r="AG69" s="126" t="str">
        <f t="shared" si="83"/>
        <v>-----</v>
      </c>
      <c r="AH69" s="126" t="str">
        <f t="shared" si="83"/>
        <v>-----</v>
      </c>
      <c r="AI69" s="126" t="str">
        <f t="shared" si="83"/>
        <v>-----</v>
      </c>
      <c r="AJ69" s="126" t="str">
        <f t="shared" si="83"/>
        <v>-----</v>
      </c>
      <c r="AK69" s="126" t="str">
        <f t="shared" si="83"/>
        <v>-----</v>
      </c>
      <c r="AL69" s="126" t="str">
        <f t="shared" si="83"/>
        <v>-----</v>
      </c>
      <c r="AM69" s="126" t="str">
        <f t="shared" si="83"/>
        <v>-----</v>
      </c>
      <c r="AN69" s="126" t="str">
        <f t="shared" si="83"/>
        <v>-----</v>
      </c>
      <c r="AO69" s="126" t="str">
        <f t="shared" si="83"/>
        <v>-----</v>
      </c>
      <c r="AP69" s="126" t="str">
        <f t="shared" si="83"/>
        <v>-----</v>
      </c>
      <c r="AQ69" s="126" t="str">
        <f t="shared" si="83"/>
        <v>-----</v>
      </c>
      <c r="AR69" s="126" t="str">
        <f t="shared" si="83"/>
        <v>-----</v>
      </c>
      <c r="AS69" s="126" t="str">
        <f t="shared" si="83"/>
        <v>-----</v>
      </c>
      <c r="AT69" s="126" t="str">
        <f t="shared" si="83"/>
        <v>-----</v>
      </c>
      <c r="AU69" s="126" t="str">
        <f t="shared" si="83"/>
        <v>-----</v>
      </c>
      <c r="AV69" s="126" t="str">
        <f t="shared" si="83"/>
        <v>-----</v>
      </c>
      <c r="AW69" s="126" t="str">
        <f t="shared" si="83"/>
        <v>-----</v>
      </c>
      <c r="AX69" s="126" t="str">
        <f t="shared" si="83"/>
        <v>-----</v>
      </c>
      <c r="AY69" s="126" t="str">
        <f t="shared" si="83"/>
        <v>-----</v>
      </c>
    </row>
    <row r="70" spans="1:51">
      <c r="A70" s="3" t="str">
        <f>'Example 1A'!A70</f>
        <v>x Anti-Theft</v>
      </c>
      <c r="B70" s="4"/>
      <c r="C70" s="148" t="str">
        <f>'Example 1A'!C70</f>
        <v>-----</v>
      </c>
      <c r="D70" s="119" t="str">
        <f t="shared" si="81"/>
        <v>-----</v>
      </c>
      <c r="E70" s="119" t="str">
        <f t="shared" si="81"/>
        <v>-----</v>
      </c>
      <c r="F70" s="119" t="str">
        <f t="shared" si="81"/>
        <v>-----</v>
      </c>
      <c r="G70" s="119" t="str">
        <f t="shared" si="81"/>
        <v>-----</v>
      </c>
      <c r="H70" s="119" t="str">
        <f t="shared" si="81"/>
        <v>-----</v>
      </c>
      <c r="I70" s="119" t="str">
        <f t="shared" si="81"/>
        <v>-----</v>
      </c>
      <c r="J70" s="119" t="str">
        <f t="shared" si="81"/>
        <v>-----</v>
      </c>
      <c r="K70" s="119" t="str">
        <f t="shared" si="81"/>
        <v>-----</v>
      </c>
      <c r="L70" s="119" t="str">
        <f t="shared" si="81"/>
        <v>-----</v>
      </c>
      <c r="M70" s="119" t="str">
        <f t="shared" si="81"/>
        <v>-----</v>
      </c>
      <c r="N70" s="119" t="str">
        <f t="shared" si="81"/>
        <v>-----</v>
      </c>
      <c r="O70" s="119" t="str">
        <f t="shared" si="81"/>
        <v>-----</v>
      </c>
      <c r="P70" s="119" t="str">
        <f t="shared" si="81"/>
        <v>-----</v>
      </c>
      <c r="Q70" s="119" t="str">
        <f t="shared" si="81"/>
        <v>-----</v>
      </c>
      <c r="R70" s="119" t="str">
        <f t="shared" si="81"/>
        <v>-----</v>
      </c>
      <c r="S70" s="119" t="str">
        <f t="shared" si="81"/>
        <v>-----</v>
      </c>
      <c r="T70" s="119" t="str">
        <f t="shared" si="81"/>
        <v>-----</v>
      </c>
      <c r="U70" s="119" t="str">
        <f t="shared" si="81"/>
        <v>-----</v>
      </c>
      <c r="V70" s="119" t="str">
        <f t="shared" si="81"/>
        <v>-----</v>
      </c>
      <c r="W70" s="119" t="str">
        <f t="shared" si="81"/>
        <v>-----</v>
      </c>
      <c r="X70" s="119" t="str">
        <f t="shared" si="81"/>
        <v>-----</v>
      </c>
      <c r="Y70" s="119" t="str">
        <f t="shared" si="81"/>
        <v>-----</v>
      </c>
      <c r="Z70" s="119" t="str">
        <f t="shared" si="81"/>
        <v>-----</v>
      </c>
      <c r="AA70" s="119" t="str">
        <f t="shared" si="81"/>
        <v>-----</v>
      </c>
      <c r="AB70" s="119" t="str">
        <f t="shared" si="81"/>
        <v>-----</v>
      </c>
      <c r="AC70" s="126" t="str">
        <f t="shared" si="81"/>
        <v>-----</v>
      </c>
      <c r="AD70" s="126" t="str">
        <f t="shared" ref="AD70:AY70" si="84">AC70</f>
        <v>-----</v>
      </c>
      <c r="AE70" s="126" t="str">
        <f t="shared" si="84"/>
        <v>-----</v>
      </c>
      <c r="AF70" s="126" t="str">
        <f t="shared" si="84"/>
        <v>-----</v>
      </c>
      <c r="AG70" s="126" t="str">
        <f t="shared" si="84"/>
        <v>-----</v>
      </c>
      <c r="AH70" s="126" t="str">
        <f t="shared" si="84"/>
        <v>-----</v>
      </c>
      <c r="AI70" s="126" t="str">
        <f t="shared" si="84"/>
        <v>-----</v>
      </c>
      <c r="AJ70" s="126" t="str">
        <f t="shared" si="84"/>
        <v>-----</v>
      </c>
      <c r="AK70" s="126" t="str">
        <f t="shared" si="84"/>
        <v>-----</v>
      </c>
      <c r="AL70" s="126" t="str">
        <f t="shared" si="84"/>
        <v>-----</v>
      </c>
      <c r="AM70" s="126" t="str">
        <f t="shared" si="84"/>
        <v>-----</v>
      </c>
      <c r="AN70" s="126" t="str">
        <f t="shared" si="84"/>
        <v>-----</v>
      </c>
      <c r="AO70" s="126" t="str">
        <f t="shared" si="84"/>
        <v>-----</v>
      </c>
      <c r="AP70" s="126" t="str">
        <f t="shared" si="84"/>
        <v>-----</v>
      </c>
      <c r="AQ70" s="126" t="str">
        <f t="shared" si="84"/>
        <v>-----</v>
      </c>
      <c r="AR70" s="126" t="str">
        <f t="shared" si="84"/>
        <v>-----</v>
      </c>
      <c r="AS70" s="126" t="str">
        <f t="shared" si="84"/>
        <v>-----</v>
      </c>
      <c r="AT70" s="126" t="str">
        <f t="shared" si="84"/>
        <v>-----</v>
      </c>
      <c r="AU70" s="126" t="str">
        <f t="shared" si="84"/>
        <v>-----</v>
      </c>
      <c r="AV70" s="126" t="str">
        <f t="shared" si="84"/>
        <v>-----</v>
      </c>
      <c r="AW70" s="126" t="str">
        <f t="shared" si="84"/>
        <v>-----</v>
      </c>
      <c r="AX70" s="126" t="str">
        <f t="shared" si="84"/>
        <v>-----</v>
      </c>
      <c r="AY70" s="126" t="str">
        <f t="shared" si="84"/>
        <v>-----</v>
      </c>
    </row>
    <row r="71" spans="1:51">
      <c r="A71" s="3" t="str">
        <f>'Example 1A'!A69</f>
        <v>x Symbol Factor</v>
      </c>
      <c r="B71" s="4"/>
      <c r="C71" s="148" t="str">
        <f>'Example 1A'!C71</f>
        <v>-----</v>
      </c>
      <c r="D71" s="119" t="str">
        <f t="shared" si="81"/>
        <v>-----</v>
      </c>
      <c r="E71" s="119" t="str">
        <f t="shared" si="81"/>
        <v>-----</v>
      </c>
      <c r="F71" s="119" t="str">
        <f t="shared" si="81"/>
        <v>-----</v>
      </c>
      <c r="G71" s="119" t="str">
        <f t="shared" si="81"/>
        <v>-----</v>
      </c>
      <c r="H71" s="119" t="str">
        <f t="shared" si="81"/>
        <v>-----</v>
      </c>
      <c r="I71" s="119" t="str">
        <f t="shared" si="81"/>
        <v>-----</v>
      </c>
      <c r="J71" s="119" t="str">
        <f t="shared" si="81"/>
        <v>-----</v>
      </c>
      <c r="K71" s="119" t="str">
        <f t="shared" si="81"/>
        <v>-----</v>
      </c>
      <c r="L71" s="119" t="str">
        <f t="shared" si="81"/>
        <v>-----</v>
      </c>
      <c r="M71" s="119" t="str">
        <f t="shared" si="81"/>
        <v>-----</v>
      </c>
      <c r="N71" s="119" t="str">
        <f t="shared" si="81"/>
        <v>-----</v>
      </c>
      <c r="O71" s="119" t="str">
        <f t="shared" si="81"/>
        <v>-----</v>
      </c>
      <c r="P71" s="119" t="str">
        <f t="shared" si="81"/>
        <v>-----</v>
      </c>
      <c r="Q71" s="119" t="str">
        <f t="shared" si="81"/>
        <v>-----</v>
      </c>
      <c r="R71" s="119" t="str">
        <f t="shared" si="81"/>
        <v>-----</v>
      </c>
      <c r="S71" s="119" t="str">
        <f t="shared" si="81"/>
        <v>-----</v>
      </c>
      <c r="T71" s="119" t="str">
        <f t="shared" si="81"/>
        <v>-----</v>
      </c>
      <c r="U71" s="119" t="str">
        <f t="shared" si="81"/>
        <v>-----</v>
      </c>
      <c r="V71" s="119" t="str">
        <f t="shared" si="81"/>
        <v>-----</v>
      </c>
      <c r="W71" s="119" t="str">
        <f t="shared" si="81"/>
        <v>-----</v>
      </c>
      <c r="X71" s="119" t="str">
        <f t="shared" si="81"/>
        <v>-----</v>
      </c>
      <c r="Y71" s="119" t="str">
        <f t="shared" si="81"/>
        <v>-----</v>
      </c>
      <c r="Z71" s="119" t="str">
        <f t="shared" si="81"/>
        <v>-----</v>
      </c>
      <c r="AA71" s="119" t="str">
        <f t="shared" si="81"/>
        <v>-----</v>
      </c>
      <c r="AB71" s="119" t="str">
        <f t="shared" si="81"/>
        <v>-----</v>
      </c>
      <c r="AC71" s="126" t="str">
        <f t="shared" si="81"/>
        <v>-----</v>
      </c>
      <c r="AD71" s="126" t="str">
        <f t="shared" ref="AD71:AY71" si="85">AC71</f>
        <v>-----</v>
      </c>
      <c r="AE71" s="126" t="str">
        <f t="shared" si="85"/>
        <v>-----</v>
      </c>
      <c r="AF71" s="126" t="str">
        <f t="shared" si="85"/>
        <v>-----</v>
      </c>
      <c r="AG71" s="126" t="str">
        <f t="shared" si="85"/>
        <v>-----</v>
      </c>
      <c r="AH71" s="126" t="str">
        <f t="shared" si="85"/>
        <v>-----</v>
      </c>
      <c r="AI71" s="126" t="str">
        <f t="shared" si="85"/>
        <v>-----</v>
      </c>
      <c r="AJ71" s="126" t="str">
        <f t="shared" si="85"/>
        <v>-----</v>
      </c>
      <c r="AK71" s="126" t="str">
        <f t="shared" si="85"/>
        <v>-----</v>
      </c>
      <c r="AL71" s="126" t="str">
        <f t="shared" si="85"/>
        <v>-----</v>
      </c>
      <c r="AM71" s="126" t="str">
        <f t="shared" si="85"/>
        <v>-----</v>
      </c>
      <c r="AN71" s="126" t="str">
        <f t="shared" si="85"/>
        <v>-----</v>
      </c>
      <c r="AO71" s="126" t="str">
        <f t="shared" si="85"/>
        <v>-----</v>
      </c>
      <c r="AP71" s="126" t="str">
        <f t="shared" si="85"/>
        <v>-----</v>
      </c>
      <c r="AQ71" s="126" t="str">
        <f t="shared" si="85"/>
        <v>-----</v>
      </c>
      <c r="AR71" s="126" t="str">
        <f t="shared" si="85"/>
        <v>-----</v>
      </c>
      <c r="AS71" s="126" t="str">
        <f t="shared" si="85"/>
        <v>-----</v>
      </c>
      <c r="AT71" s="126" t="str">
        <f t="shared" si="85"/>
        <v>-----</v>
      </c>
      <c r="AU71" s="126" t="str">
        <f t="shared" si="85"/>
        <v>-----</v>
      </c>
      <c r="AV71" s="126" t="str">
        <f t="shared" si="85"/>
        <v>-----</v>
      </c>
      <c r="AW71" s="126" t="str">
        <f t="shared" si="85"/>
        <v>-----</v>
      </c>
      <c r="AX71" s="126" t="str">
        <f t="shared" si="85"/>
        <v>-----</v>
      </c>
      <c r="AY71" s="126" t="str">
        <f t="shared" si="85"/>
        <v>-----</v>
      </c>
    </row>
    <row r="72" spans="1:51">
      <c r="A72" s="3" t="str">
        <f>'Example 1A'!A70</f>
        <v>x Anti-Theft</v>
      </c>
      <c r="B72" s="4"/>
      <c r="C72" s="148" t="str">
        <f>'Example 1A'!C72</f>
        <v>-----</v>
      </c>
      <c r="D72" s="119" t="str">
        <f t="shared" si="81"/>
        <v>-----</v>
      </c>
      <c r="E72" s="119" t="str">
        <f t="shared" si="81"/>
        <v>-----</v>
      </c>
      <c r="F72" s="119" t="str">
        <f t="shared" si="81"/>
        <v>-----</v>
      </c>
      <c r="G72" s="119" t="str">
        <f t="shared" si="81"/>
        <v>-----</v>
      </c>
      <c r="H72" s="119" t="str">
        <f t="shared" si="81"/>
        <v>-----</v>
      </c>
      <c r="I72" s="119" t="str">
        <f t="shared" si="81"/>
        <v>-----</v>
      </c>
      <c r="J72" s="119" t="str">
        <f t="shared" si="81"/>
        <v>-----</v>
      </c>
      <c r="K72" s="119" t="str">
        <f t="shared" si="81"/>
        <v>-----</v>
      </c>
      <c r="L72" s="119" t="str">
        <f t="shared" si="81"/>
        <v>-----</v>
      </c>
      <c r="M72" s="119" t="str">
        <f t="shared" si="81"/>
        <v>-----</v>
      </c>
      <c r="N72" s="119" t="str">
        <f t="shared" si="81"/>
        <v>-----</v>
      </c>
      <c r="O72" s="119" t="str">
        <f t="shared" si="81"/>
        <v>-----</v>
      </c>
      <c r="P72" s="119" t="str">
        <f t="shared" si="81"/>
        <v>-----</v>
      </c>
      <c r="Q72" s="119" t="str">
        <f t="shared" si="81"/>
        <v>-----</v>
      </c>
      <c r="R72" s="119" t="str">
        <f t="shared" si="81"/>
        <v>-----</v>
      </c>
      <c r="S72" s="119" t="str">
        <f t="shared" si="81"/>
        <v>-----</v>
      </c>
      <c r="T72" s="119" t="str">
        <f t="shared" si="81"/>
        <v>-----</v>
      </c>
      <c r="U72" s="119" t="str">
        <f t="shared" si="81"/>
        <v>-----</v>
      </c>
      <c r="V72" s="119" t="str">
        <f t="shared" si="81"/>
        <v>-----</v>
      </c>
      <c r="W72" s="119" t="str">
        <f t="shared" si="81"/>
        <v>-----</v>
      </c>
      <c r="X72" s="119" t="str">
        <f t="shared" si="81"/>
        <v>-----</v>
      </c>
      <c r="Y72" s="119" t="str">
        <f t="shared" si="81"/>
        <v>-----</v>
      </c>
      <c r="Z72" s="119" t="str">
        <f t="shared" si="81"/>
        <v>-----</v>
      </c>
      <c r="AA72" s="119" t="str">
        <f t="shared" si="81"/>
        <v>-----</v>
      </c>
      <c r="AB72" s="119" t="str">
        <f t="shared" si="81"/>
        <v>-----</v>
      </c>
      <c r="AC72" s="126" t="str">
        <f t="shared" si="81"/>
        <v>-----</v>
      </c>
      <c r="AD72" s="126" t="str">
        <f t="shared" ref="AD72:AY72" si="86">AC72</f>
        <v>-----</v>
      </c>
      <c r="AE72" s="126" t="str">
        <f t="shared" si="86"/>
        <v>-----</v>
      </c>
      <c r="AF72" s="126" t="str">
        <f t="shared" si="86"/>
        <v>-----</v>
      </c>
      <c r="AG72" s="126" t="str">
        <f t="shared" si="86"/>
        <v>-----</v>
      </c>
      <c r="AH72" s="126" t="str">
        <f t="shared" si="86"/>
        <v>-----</v>
      </c>
      <c r="AI72" s="126" t="str">
        <f t="shared" si="86"/>
        <v>-----</v>
      </c>
      <c r="AJ72" s="126" t="str">
        <f t="shared" si="86"/>
        <v>-----</v>
      </c>
      <c r="AK72" s="126" t="str">
        <f t="shared" si="86"/>
        <v>-----</v>
      </c>
      <c r="AL72" s="126" t="str">
        <f t="shared" si="86"/>
        <v>-----</v>
      </c>
      <c r="AM72" s="126" t="str">
        <f t="shared" si="86"/>
        <v>-----</v>
      </c>
      <c r="AN72" s="126" t="str">
        <f t="shared" si="86"/>
        <v>-----</v>
      </c>
      <c r="AO72" s="126" t="str">
        <f t="shared" si="86"/>
        <v>-----</v>
      </c>
      <c r="AP72" s="126" t="str">
        <f t="shared" si="86"/>
        <v>-----</v>
      </c>
      <c r="AQ72" s="126" t="str">
        <f t="shared" si="86"/>
        <v>-----</v>
      </c>
      <c r="AR72" s="126" t="str">
        <f t="shared" si="86"/>
        <v>-----</v>
      </c>
      <c r="AS72" s="126" t="str">
        <f t="shared" si="86"/>
        <v>-----</v>
      </c>
      <c r="AT72" s="126" t="str">
        <f t="shared" si="86"/>
        <v>-----</v>
      </c>
      <c r="AU72" s="126" t="str">
        <f t="shared" si="86"/>
        <v>-----</v>
      </c>
      <c r="AV72" s="126" t="str">
        <f t="shared" si="86"/>
        <v>-----</v>
      </c>
      <c r="AW72" s="126" t="str">
        <f t="shared" si="86"/>
        <v>-----</v>
      </c>
      <c r="AX72" s="126" t="str">
        <f t="shared" si="86"/>
        <v>-----</v>
      </c>
      <c r="AY72" s="126" t="str">
        <f t="shared" si="86"/>
        <v>-----</v>
      </c>
    </row>
    <row r="73" spans="1:51">
      <c r="A73" s="3" t="str">
        <f>'Example 1A'!A73</f>
        <v>x</v>
      </c>
      <c r="B73" s="4"/>
      <c r="C73" s="148" t="str">
        <f>'Example 1A'!C73</f>
        <v>-----</v>
      </c>
      <c r="D73" s="119" t="str">
        <f t="shared" ref="D73:AC73" si="87">C73</f>
        <v>-----</v>
      </c>
      <c r="E73" s="119" t="str">
        <f t="shared" si="87"/>
        <v>-----</v>
      </c>
      <c r="F73" s="119" t="str">
        <f t="shared" si="87"/>
        <v>-----</v>
      </c>
      <c r="G73" s="119" t="str">
        <f t="shared" si="87"/>
        <v>-----</v>
      </c>
      <c r="H73" s="119" t="str">
        <f t="shared" si="87"/>
        <v>-----</v>
      </c>
      <c r="I73" s="119" t="str">
        <f t="shared" si="87"/>
        <v>-----</v>
      </c>
      <c r="J73" s="119" t="str">
        <f t="shared" si="87"/>
        <v>-----</v>
      </c>
      <c r="K73" s="119" t="str">
        <f t="shared" si="87"/>
        <v>-----</v>
      </c>
      <c r="L73" s="119" t="str">
        <f t="shared" si="87"/>
        <v>-----</v>
      </c>
      <c r="M73" s="119" t="str">
        <f t="shared" si="87"/>
        <v>-----</v>
      </c>
      <c r="N73" s="119" t="str">
        <f t="shared" si="87"/>
        <v>-----</v>
      </c>
      <c r="O73" s="119" t="str">
        <f t="shared" si="87"/>
        <v>-----</v>
      </c>
      <c r="P73" s="119" t="str">
        <f t="shared" si="87"/>
        <v>-----</v>
      </c>
      <c r="Q73" s="119" t="str">
        <f t="shared" si="87"/>
        <v>-----</v>
      </c>
      <c r="R73" s="119" t="str">
        <f t="shared" si="87"/>
        <v>-----</v>
      </c>
      <c r="S73" s="119" t="str">
        <f t="shared" si="87"/>
        <v>-----</v>
      </c>
      <c r="T73" s="119" t="str">
        <f t="shared" si="87"/>
        <v>-----</v>
      </c>
      <c r="U73" s="119" t="str">
        <f t="shared" si="87"/>
        <v>-----</v>
      </c>
      <c r="V73" s="119" t="str">
        <f t="shared" si="87"/>
        <v>-----</v>
      </c>
      <c r="W73" s="119" t="str">
        <f t="shared" si="87"/>
        <v>-----</v>
      </c>
      <c r="X73" s="119" t="str">
        <f t="shared" si="87"/>
        <v>-----</v>
      </c>
      <c r="Y73" s="119" t="str">
        <f t="shared" si="87"/>
        <v>-----</v>
      </c>
      <c r="Z73" s="119" t="str">
        <f t="shared" si="87"/>
        <v>-----</v>
      </c>
      <c r="AA73" s="119" t="str">
        <f t="shared" si="87"/>
        <v>-----</v>
      </c>
      <c r="AB73" s="119" t="str">
        <f t="shared" si="87"/>
        <v>-----</v>
      </c>
      <c r="AC73" s="126" t="str">
        <f t="shared" si="87"/>
        <v>-----</v>
      </c>
      <c r="AD73" s="126" t="str">
        <f t="shared" ref="AD73:AY73" si="88">AC73</f>
        <v>-----</v>
      </c>
      <c r="AE73" s="126" t="str">
        <f t="shared" si="88"/>
        <v>-----</v>
      </c>
      <c r="AF73" s="126" t="str">
        <f t="shared" si="88"/>
        <v>-----</v>
      </c>
      <c r="AG73" s="126" t="str">
        <f t="shared" si="88"/>
        <v>-----</v>
      </c>
      <c r="AH73" s="126" t="str">
        <f t="shared" si="88"/>
        <v>-----</v>
      </c>
      <c r="AI73" s="126" t="str">
        <f t="shared" si="88"/>
        <v>-----</v>
      </c>
      <c r="AJ73" s="126" t="str">
        <f t="shared" si="88"/>
        <v>-----</v>
      </c>
      <c r="AK73" s="126" t="str">
        <f t="shared" si="88"/>
        <v>-----</v>
      </c>
      <c r="AL73" s="126" t="str">
        <f t="shared" si="88"/>
        <v>-----</v>
      </c>
      <c r="AM73" s="126" t="str">
        <f t="shared" si="88"/>
        <v>-----</v>
      </c>
      <c r="AN73" s="126" t="str">
        <f t="shared" si="88"/>
        <v>-----</v>
      </c>
      <c r="AO73" s="126" t="str">
        <f t="shared" si="88"/>
        <v>-----</v>
      </c>
      <c r="AP73" s="126" t="str">
        <f t="shared" si="88"/>
        <v>-----</v>
      </c>
      <c r="AQ73" s="126" t="str">
        <f t="shared" si="88"/>
        <v>-----</v>
      </c>
      <c r="AR73" s="126" t="str">
        <f t="shared" si="88"/>
        <v>-----</v>
      </c>
      <c r="AS73" s="126" t="str">
        <f t="shared" si="88"/>
        <v>-----</v>
      </c>
      <c r="AT73" s="126" t="str">
        <f t="shared" si="88"/>
        <v>-----</v>
      </c>
      <c r="AU73" s="126" t="str">
        <f t="shared" si="88"/>
        <v>-----</v>
      </c>
      <c r="AV73" s="126" t="str">
        <f t="shared" si="88"/>
        <v>-----</v>
      </c>
      <c r="AW73" s="126" t="str">
        <f t="shared" si="88"/>
        <v>-----</v>
      </c>
      <c r="AX73" s="126" t="str">
        <f t="shared" si="88"/>
        <v>-----</v>
      </c>
      <c r="AY73" s="126" t="str">
        <f t="shared" si="88"/>
        <v>-----</v>
      </c>
    </row>
    <row r="74" spans="1:51">
      <c r="A74" s="3" t="str">
        <f>'Example 1A'!A74</f>
        <v>+ Expense Fee</v>
      </c>
      <c r="B74" s="4"/>
      <c r="C74" s="152" t="str">
        <f>$D74</f>
        <v>enter</v>
      </c>
      <c r="D74" s="119" t="str">
        <f>ExpFeeComp</f>
        <v>enter</v>
      </c>
      <c r="E74" s="119" t="str">
        <f t="shared" ref="E74:AY74" si="89">$D74</f>
        <v>enter</v>
      </c>
      <c r="F74" s="119" t="str">
        <f t="shared" si="89"/>
        <v>enter</v>
      </c>
      <c r="G74" s="119" t="str">
        <f t="shared" si="89"/>
        <v>enter</v>
      </c>
      <c r="H74" s="119" t="str">
        <f t="shared" si="89"/>
        <v>enter</v>
      </c>
      <c r="I74" s="119" t="str">
        <f t="shared" si="89"/>
        <v>enter</v>
      </c>
      <c r="J74" s="119" t="str">
        <f t="shared" si="89"/>
        <v>enter</v>
      </c>
      <c r="K74" s="119" t="str">
        <f t="shared" si="89"/>
        <v>enter</v>
      </c>
      <c r="L74" s="119" t="str">
        <f t="shared" si="89"/>
        <v>enter</v>
      </c>
      <c r="M74" s="119" t="str">
        <f t="shared" si="89"/>
        <v>enter</v>
      </c>
      <c r="N74" s="119" t="str">
        <f t="shared" si="89"/>
        <v>enter</v>
      </c>
      <c r="O74" s="119" t="str">
        <f t="shared" si="89"/>
        <v>enter</v>
      </c>
      <c r="P74" s="119" t="str">
        <f t="shared" si="89"/>
        <v>enter</v>
      </c>
      <c r="Q74" s="119" t="str">
        <f t="shared" si="89"/>
        <v>enter</v>
      </c>
      <c r="R74" s="119" t="str">
        <f t="shared" si="89"/>
        <v>enter</v>
      </c>
      <c r="S74" s="119" t="str">
        <f t="shared" si="89"/>
        <v>enter</v>
      </c>
      <c r="T74" s="119" t="str">
        <f t="shared" si="89"/>
        <v>enter</v>
      </c>
      <c r="U74" s="119" t="str">
        <f t="shared" si="89"/>
        <v>enter</v>
      </c>
      <c r="V74" s="119" t="str">
        <f t="shared" si="89"/>
        <v>enter</v>
      </c>
      <c r="W74" s="119" t="str">
        <f t="shared" si="89"/>
        <v>enter</v>
      </c>
      <c r="X74" s="119" t="str">
        <f t="shared" si="89"/>
        <v>enter</v>
      </c>
      <c r="Y74" s="119" t="str">
        <f t="shared" si="89"/>
        <v>enter</v>
      </c>
      <c r="Z74" s="119" t="str">
        <f t="shared" si="89"/>
        <v>enter</v>
      </c>
      <c r="AA74" s="119" t="str">
        <f t="shared" si="89"/>
        <v>enter</v>
      </c>
      <c r="AB74" s="119" t="str">
        <f t="shared" si="89"/>
        <v>enter</v>
      </c>
      <c r="AC74" s="126" t="str">
        <f t="shared" si="89"/>
        <v>enter</v>
      </c>
      <c r="AD74" s="126" t="str">
        <f t="shared" si="89"/>
        <v>enter</v>
      </c>
      <c r="AE74" s="126" t="str">
        <f t="shared" si="89"/>
        <v>enter</v>
      </c>
      <c r="AF74" s="126" t="str">
        <f t="shared" si="89"/>
        <v>enter</v>
      </c>
      <c r="AG74" s="126" t="str">
        <f t="shared" si="89"/>
        <v>enter</v>
      </c>
      <c r="AH74" s="126" t="str">
        <f t="shared" si="89"/>
        <v>enter</v>
      </c>
      <c r="AI74" s="126" t="str">
        <f t="shared" si="89"/>
        <v>enter</v>
      </c>
      <c r="AJ74" s="126" t="str">
        <f t="shared" si="89"/>
        <v>enter</v>
      </c>
      <c r="AK74" s="126" t="str">
        <f t="shared" si="89"/>
        <v>enter</v>
      </c>
      <c r="AL74" s="126" t="str">
        <f t="shared" si="89"/>
        <v>enter</v>
      </c>
      <c r="AM74" s="126" t="str">
        <f t="shared" si="89"/>
        <v>enter</v>
      </c>
      <c r="AN74" s="126" t="str">
        <f t="shared" si="89"/>
        <v>enter</v>
      </c>
      <c r="AO74" s="126" t="str">
        <f t="shared" si="89"/>
        <v>enter</v>
      </c>
      <c r="AP74" s="126" t="str">
        <f t="shared" si="89"/>
        <v>enter</v>
      </c>
      <c r="AQ74" s="126" t="str">
        <f t="shared" si="89"/>
        <v>enter</v>
      </c>
      <c r="AR74" s="126" t="str">
        <f t="shared" si="89"/>
        <v>enter</v>
      </c>
      <c r="AS74" s="126" t="str">
        <f t="shared" si="89"/>
        <v>enter</v>
      </c>
      <c r="AT74" s="126" t="str">
        <f t="shared" si="89"/>
        <v>enter</v>
      </c>
      <c r="AU74" s="126" t="str">
        <f t="shared" si="89"/>
        <v>enter</v>
      </c>
      <c r="AV74" s="126" t="str">
        <f t="shared" si="89"/>
        <v>enter</v>
      </c>
      <c r="AW74" s="126" t="str">
        <f t="shared" si="89"/>
        <v>enter</v>
      </c>
      <c r="AX74" s="126" t="str">
        <f t="shared" si="89"/>
        <v>enter</v>
      </c>
      <c r="AY74" s="126" t="str">
        <f t="shared" si="89"/>
        <v>enter</v>
      </c>
    </row>
    <row r="75" spans="1:51">
      <c r="A75" s="3" t="str">
        <f>'Example 1A'!A75</f>
        <v>x</v>
      </c>
      <c r="B75" s="4"/>
      <c r="C75" s="148" t="str">
        <f>'Example 1A'!C75</f>
        <v>-----</v>
      </c>
      <c r="D75" s="119" t="str">
        <f t="shared" ref="D75:AC75" si="90">C75</f>
        <v>-----</v>
      </c>
      <c r="E75" s="119" t="str">
        <f t="shared" si="90"/>
        <v>-----</v>
      </c>
      <c r="F75" s="119" t="str">
        <f t="shared" si="90"/>
        <v>-----</v>
      </c>
      <c r="G75" s="119" t="str">
        <f t="shared" si="90"/>
        <v>-----</v>
      </c>
      <c r="H75" s="119" t="str">
        <f t="shared" si="90"/>
        <v>-----</v>
      </c>
      <c r="I75" s="119" t="str">
        <f t="shared" si="90"/>
        <v>-----</v>
      </c>
      <c r="J75" s="119" t="str">
        <f t="shared" si="90"/>
        <v>-----</v>
      </c>
      <c r="K75" s="119" t="str">
        <f t="shared" si="90"/>
        <v>-----</v>
      </c>
      <c r="L75" s="119" t="str">
        <f t="shared" si="90"/>
        <v>-----</v>
      </c>
      <c r="M75" s="119" t="str">
        <f t="shared" si="90"/>
        <v>-----</v>
      </c>
      <c r="N75" s="119" t="str">
        <f t="shared" si="90"/>
        <v>-----</v>
      </c>
      <c r="O75" s="119" t="str">
        <f t="shared" si="90"/>
        <v>-----</v>
      </c>
      <c r="P75" s="119" t="str">
        <f t="shared" si="90"/>
        <v>-----</v>
      </c>
      <c r="Q75" s="119" t="str">
        <f t="shared" si="90"/>
        <v>-----</v>
      </c>
      <c r="R75" s="119" t="str">
        <f t="shared" si="90"/>
        <v>-----</v>
      </c>
      <c r="S75" s="119" t="str">
        <f t="shared" si="90"/>
        <v>-----</v>
      </c>
      <c r="T75" s="119" t="str">
        <f t="shared" si="90"/>
        <v>-----</v>
      </c>
      <c r="U75" s="119" t="str">
        <f t="shared" si="90"/>
        <v>-----</v>
      </c>
      <c r="V75" s="119" t="str">
        <f t="shared" si="90"/>
        <v>-----</v>
      </c>
      <c r="W75" s="119" t="str">
        <f t="shared" si="90"/>
        <v>-----</v>
      </c>
      <c r="X75" s="119" t="str">
        <f t="shared" si="90"/>
        <v>-----</v>
      </c>
      <c r="Y75" s="119" t="str">
        <f t="shared" si="90"/>
        <v>-----</v>
      </c>
      <c r="Z75" s="119" t="str">
        <f t="shared" si="90"/>
        <v>-----</v>
      </c>
      <c r="AA75" s="119" t="str">
        <f t="shared" si="90"/>
        <v>-----</v>
      </c>
      <c r="AB75" s="119" t="str">
        <f t="shared" si="90"/>
        <v>-----</v>
      </c>
      <c r="AC75" s="126" t="str">
        <f t="shared" si="90"/>
        <v>-----</v>
      </c>
      <c r="AD75" s="126" t="str">
        <f t="shared" ref="AD75:AY75" si="91">AC75</f>
        <v>-----</v>
      </c>
      <c r="AE75" s="126" t="str">
        <f t="shared" si="91"/>
        <v>-----</v>
      </c>
      <c r="AF75" s="126" t="str">
        <f t="shared" si="91"/>
        <v>-----</v>
      </c>
      <c r="AG75" s="126" t="str">
        <f t="shared" si="91"/>
        <v>-----</v>
      </c>
      <c r="AH75" s="126" t="str">
        <f t="shared" si="91"/>
        <v>-----</v>
      </c>
      <c r="AI75" s="126" t="str">
        <f t="shared" si="91"/>
        <v>-----</v>
      </c>
      <c r="AJ75" s="126" t="str">
        <f t="shared" si="91"/>
        <v>-----</v>
      </c>
      <c r="AK75" s="126" t="str">
        <f t="shared" si="91"/>
        <v>-----</v>
      </c>
      <c r="AL75" s="126" t="str">
        <f t="shared" si="91"/>
        <v>-----</v>
      </c>
      <c r="AM75" s="126" t="str">
        <f t="shared" si="91"/>
        <v>-----</v>
      </c>
      <c r="AN75" s="126" t="str">
        <f t="shared" si="91"/>
        <v>-----</v>
      </c>
      <c r="AO75" s="126" t="str">
        <f t="shared" si="91"/>
        <v>-----</v>
      </c>
      <c r="AP75" s="126" t="str">
        <f t="shared" si="91"/>
        <v>-----</v>
      </c>
      <c r="AQ75" s="126" t="str">
        <f t="shared" si="91"/>
        <v>-----</v>
      </c>
      <c r="AR75" s="126" t="str">
        <f t="shared" si="91"/>
        <v>-----</v>
      </c>
      <c r="AS75" s="126" t="str">
        <f t="shared" si="91"/>
        <v>-----</v>
      </c>
      <c r="AT75" s="126" t="str">
        <f t="shared" si="91"/>
        <v>-----</v>
      </c>
      <c r="AU75" s="126" t="str">
        <f t="shared" si="91"/>
        <v>-----</v>
      </c>
      <c r="AV75" s="126" t="str">
        <f t="shared" si="91"/>
        <v>-----</v>
      </c>
      <c r="AW75" s="126" t="str">
        <f t="shared" si="91"/>
        <v>-----</v>
      </c>
      <c r="AX75" s="126" t="str">
        <f t="shared" si="91"/>
        <v>-----</v>
      </c>
      <c r="AY75" s="126" t="str">
        <f t="shared" si="91"/>
        <v>-----</v>
      </c>
    </row>
    <row r="76" spans="1:51" ht="16.2" thickBot="1">
      <c r="A76" s="11" t="str">
        <f>'Example 1A'!A76</f>
        <v>= Comprehensive Rate</v>
      </c>
      <c r="B76" s="12"/>
      <c r="C76" s="38" t="e">
        <f t="shared" ref="C76:AC76" si="92">PRODUCT(PRODUCT(C64:C73)+C74,C75)</f>
        <v>#VALUE!</v>
      </c>
      <c r="D76" s="38" t="e">
        <f t="shared" si="92"/>
        <v>#VALUE!</v>
      </c>
      <c r="E76" s="38" t="e">
        <f t="shared" si="92"/>
        <v>#VALUE!</v>
      </c>
      <c r="F76" s="38" t="e">
        <f t="shared" si="92"/>
        <v>#VALUE!</v>
      </c>
      <c r="G76" s="38" t="e">
        <f t="shared" si="92"/>
        <v>#VALUE!</v>
      </c>
      <c r="H76" s="38" t="e">
        <f t="shared" si="92"/>
        <v>#VALUE!</v>
      </c>
      <c r="I76" s="38" t="e">
        <f t="shared" si="92"/>
        <v>#VALUE!</v>
      </c>
      <c r="J76" s="38" t="e">
        <f t="shared" si="92"/>
        <v>#VALUE!</v>
      </c>
      <c r="K76" s="38" t="e">
        <f t="shared" si="92"/>
        <v>#VALUE!</v>
      </c>
      <c r="L76" s="38" t="e">
        <f t="shared" si="92"/>
        <v>#VALUE!</v>
      </c>
      <c r="M76" s="38" t="e">
        <f t="shared" si="92"/>
        <v>#VALUE!</v>
      </c>
      <c r="N76" s="38" t="e">
        <f t="shared" si="92"/>
        <v>#VALUE!</v>
      </c>
      <c r="O76" s="38" t="e">
        <f t="shared" si="92"/>
        <v>#VALUE!</v>
      </c>
      <c r="P76" s="38" t="e">
        <f t="shared" si="92"/>
        <v>#VALUE!</v>
      </c>
      <c r="Q76" s="38" t="e">
        <f t="shared" si="92"/>
        <v>#VALUE!</v>
      </c>
      <c r="R76" s="38" t="e">
        <f t="shared" si="92"/>
        <v>#VALUE!</v>
      </c>
      <c r="S76" s="38" t="e">
        <f t="shared" si="92"/>
        <v>#VALUE!</v>
      </c>
      <c r="T76" s="38" t="e">
        <f t="shared" si="92"/>
        <v>#VALUE!</v>
      </c>
      <c r="U76" s="38" t="e">
        <f t="shared" si="92"/>
        <v>#VALUE!</v>
      </c>
      <c r="V76" s="38" t="e">
        <f t="shared" si="92"/>
        <v>#VALUE!</v>
      </c>
      <c r="W76" s="38" t="e">
        <f t="shared" si="92"/>
        <v>#VALUE!</v>
      </c>
      <c r="X76" s="38" t="e">
        <f t="shared" si="92"/>
        <v>#VALUE!</v>
      </c>
      <c r="Y76" s="38" t="e">
        <f t="shared" si="92"/>
        <v>#VALUE!</v>
      </c>
      <c r="Z76" s="38" t="e">
        <f t="shared" si="92"/>
        <v>#VALUE!</v>
      </c>
      <c r="AA76" s="38" t="e">
        <f t="shared" si="92"/>
        <v>#VALUE!</v>
      </c>
      <c r="AB76" s="38" t="e">
        <f t="shared" si="92"/>
        <v>#VALUE!</v>
      </c>
      <c r="AC76" s="39" t="e">
        <f t="shared" si="92"/>
        <v>#VALUE!</v>
      </c>
      <c r="AD76" s="39" t="e">
        <f t="shared" ref="AD76:AY76" si="93">PRODUCT(PRODUCT(AD64:AD73)+AD74,AD75)</f>
        <v>#VALUE!</v>
      </c>
      <c r="AE76" s="39" t="e">
        <f t="shared" si="93"/>
        <v>#VALUE!</v>
      </c>
      <c r="AF76" s="39" t="e">
        <f t="shared" si="93"/>
        <v>#VALUE!</v>
      </c>
      <c r="AG76" s="39" t="e">
        <f t="shared" si="93"/>
        <v>#VALUE!</v>
      </c>
      <c r="AH76" s="39" t="e">
        <f t="shared" si="93"/>
        <v>#VALUE!</v>
      </c>
      <c r="AI76" s="39" t="e">
        <f t="shared" si="93"/>
        <v>#VALUE!</v>
      </c>
      <c r="AJ76" s="39" t="e">
        <f t="shared" si="93"/>
        <v>#VALUE!</v>
      </c>
      <c r="AK76" s="39" t="e">
        <f t="shared" si="93"/>
        <v>#VALUE!</v>
      </c>
      <c r="AL76" s="39" t="e">
        <f t="shared" si="93"/>
        <v>#VALUE!</v>
      </c>
      <c r="AM76" s="39" t="e">
        <f t="shared" si="93"/>
        <v>#VALUE!</v>
      </c>
      <c r="AN76" s="39" t="e">
        <f t="shared" si="93"/>
        <v>#VALUE!</v>
      </c>
      <c r="AO76" s="39" t="e">
        <f t="shared" si="93"/>
        <v>#VALUE!</v>
      </c>
      <c r="AP76" s="39" t="e">
        <f t="shared" si="93"/>
        <v>#VALUE!</v>
      </c>
      <c r="AQ76" s="39" t="e">
        <f t="shared" si="93"/>
        <v>#VALUE!</v>
      </c>
      <c r="AR76" s="39" t="e">
        <f t="shared" si="93"/>
        <v>#VALUE!</v>
      </c>
      <c r="AS76" s="39" t="e">
        <f t="shared" si="93"/>
        <v>#VALUE!</v>
      </c>
      <c r="AT76" s="39" t="e">
        <f t="shared" si="93"/>
        <v>#VALUE!</v>
      </c>
      <c r="AU76" s="39" t="e">
        <f t="shared" si="93"/>
        <v>#VALUE!</v>
      </c>
      <c r="AV76" s="39" t="e">
        <f t="shared" si="93"/>
        <v>#VALUE!</v>
      </c>
      <c r="AW76" s="39" t="e">
        <f t="shared" si="93"/>
        <v>#VALUE!</v>
      </c>
      <c r="AX76" s="39" t="e">
        <f t="shared" si="93"/>
        <v>#VALUE!</v>
      </c>
      <c r="AY76" s="39" t="e">
        <f t="shared" si="93"/>
        <v>#VALUE!</v>
      </c>
    </row>
    <row r="77" spans="1:51" ht="16.2" thickTop="1">
      <c r="A77" s="52" t="str">
        <f>'Example 1A'!A77</f>
        <v/>
      </c>
      <c r="B77" s="6"/>
      <c r="C77" s="78" t="str">
        <f t="shared" ref="C77:AY77" si="94">"BaseRateColl_" &amp; TEXT(C$17,"00")</f>
        <v>BaseRateColl_101</v>
      </c>
      <c r="D77" s="78" t="str">
        <f t="shared" si="94"/>
        <v>BaseRateColl_102</v>
      </c>
      <c r="E77" s="78" t="str">
        <f t="shared" si="94"/>
        <v>BaseRateColl_103</v>
      </c>
      <c r="F77" s="78" t="str">
        <f t="shared" si="94"/>
        <v>BaseRateColl_104</v>
      </c>
      <c r="G77" s="78" t="str">
        <f t="shared" si="94"/>
        <v>BaseRateColl_105</v>
      </c>
      <c r="H77" s="78" t="str">
        <f t="shared" si="94"/>
        <v>BaseRateColl_106</v>
      </c>
      <c r="I77" s="78" t="str">
        <f t="shared" si="94"/>
        <v>BaseRateColl_107</v>
      </c>
      <c r="J77" s="78" t="str">
        <f t="shared" si="94"/>
        <v>BaseRateColl_108</v>
      </c>
      <c r="K77" s="78" t="str">
        <f t="shared" si="94"/>
        <v>BaseRateColl_109</v>
      </c>
      <c r="L77" s="78" t="str">
        <f t="shared" si="94"/>
        <v>BaseRateColl_110</v>
      </c>
      <c r="M77" s="78" t="str">
        <f t="shared" si="94"/>
        <v>BaseRateColl_111</v>
      </c>
      <c r="N77" s="78" t="str">
        <f t="shared" si="94"/>
        <v>BaseRateColl_112</v>
      </c>
      <c r="O77" s="78" t="str">
        <f t="shared" si="94"/>
        <v>BaseRateColl_113</v>
      </c>
      <c r="P77" s="78" t="str">
        <f t="shared" si="94"/>
        <v>BaseRateColl_114</v>
      </c>
      <c r="Q77" s="78" t="str">
        <f t="shared" si="94"/>
        <v>BaseRateColl_115</v>
      </c>
      <c r="R77" s="78" t="str">
        <f t="shared" si="94"/>
        <v>BaseRateColl_116</v>
      </c>
      <c r="S77" s="78" t="str">
        <f t="shared" si="94"/>
        <v>BaseRateColl_117</v>
      </c>
      <c r="T77" s="78" t="str">
        <f t="shared" si="94"/>
        <v>BaseRateColl_118</v>
      </c>
      <c r="U77" s="78" t="str">
        <f t="shared" si="94"/>
        <v>BaseRateColl_119</v>
      </c>
      <c r="V77" s="78" t="str">
        <f t="shared" si="94"/>
        <v>BaseRateColl_120</v>
      </c>
      <c r="W77" s="78" t="str">
        <f t="shared" si="94"/>
        <v>BaseRateColl_121</v>
      </c>
      <c r="X77" s="78" t="str">
        <f t="shared" si="94"/>
        <v>BaseRateColl_122</v>
      </c>
      <c r="Y77" s="78" t="str">
        <f t="shared" si="94"/>
        <v>BaseRateColl_123</v>
      </c>
      <c r="Z77" s="78" t="str">
        <f t="shared" si="94"/>
        <v>BaseRateColl_124</v>
      </c>
      <c r="AA77" s="78" t="str">
        <f t="shared" si="94"/>
        <v>BaseRateColl_125</v>
      </c>
      <c r="AB77" s="78" t="str">
        <f t="shared" si="94"/>
        <v>BaseRateColl_126</v>
      </c>
      <c r="AC77" s="135" t="str">
        <f t="shared" si="94"/>
        <v>BaseRateColl_127</v>
      </c>
      <c r="AD77" s="135" t="str">
        <f t="shared" si="94"/>
        <v>BaseRateColl_128</v>
      </c>
      <c r="AE77" s="135" t="str">
        <f t="shared" si="94"/>
        <v>BaseRateColl_129</v>
      </c>
      <c r="AF77" s="135" t="str">
        <f t="shared" si="94"/>
        <v>BaseRateColl_130</v>
      </c>
      <c r="AG77" s="135" t="str">
        <f t="shared" si="94"/>
        <v>BaseRateColl_131</v>
      </c>
      <c r="AH77" s="135" t="str">
        <f t="shared" si="94"/>
        <v>BaseRateColl_132</v>
      </c>
      <c r="AI77" s="135" t="str">
        <f t="shared" si="94"/>
        <v>BaseRateColl_133</v>
      </c>
      <c r="AJ77" s="135" t="str">
        <f t="shared" si="94"/>
        <v>BaseRateColl_134</v>
      </c>
      <c r="AK77" s="135" t="str">
        <f t="shared" si="94"/>
        <v>BaseRateColl_135</v>
      </c>
      <c r="AL77" s="135" t="str">
        <f t="shared" si="94"/>
        <v>BaseRateColl_136</v>
      </c>
      <c r="AM77" s="135" t="str">
        <f t="shared" si="94"/>
        <v>BaseRateColl_137</v>
      </c>
      <c r="AN77" s="135" t="str">
        <f t="shared" si="94"/>
        <v>BaseRateColl_138</v>
      </c>
      <c r="AO77" s="135" t="str">
        <f t="shared" si="94"/>
        <v>BaseRateColl_139</v>
      </c>
      <c r="AP77" s="135" t="str">
        <f t="shared" si="94"/>
        <v>BaseRateColl_140</v>
      </c>
      <c r="AQ77" s="135" t="str">
        <f t="shared" si="94"/>
        <v>BaseRateColl_141</v>
      </c>
      <c r="AR77" s="135" t="str">
        <f t="shared" si="94"/>
        <v>BaseRateColl_142</v>
      </c>
      <c r="AS77" s="135" t="str">
        <f t="shared" si="94"/>
        <v>BaseRateColl_143</v>
      </c>
      <c r="AT77" s="135" t="str">
        <f t="shared" si="94"/>
        <v>BaseRateColl_144</v>
      </c>
      <c r="AU77" s="135" t="str">
        <f t="shared" si="94"/>
        <v>BaseRateColl_145</v>
      </c>
      <c r="AV77" s="135" t="str">
        <f t="shared" si="94"/>
        <v>BaseRateColl_146</v>
      </c>
      <c r="AW77" s="135" t="str">
        <f t="shared" si="94"/>
        <v>BaseRateColl_147</v>
      </c>
      <c r="AX77" s="135" t="str">
        <f t="shared" si="94"/>
        <v>BaseRateColl_148</v>
      </c>
      <c r="AY77" s="135" t="str">
        <f t="shared" si="94"/>
        <v>BaseRateColl_149</v>
      </c>
    </row>
    <row r="78" spans="1:51">
      <c r="A78" s="21" t="str">
        <f>'Example 1A'!A78</f>
        <v>Collision Base Rate</v>
      </c>
      <c r="B78" s="4"/>
      <c r="C78" s="124" t="str">
        <f>'Example 1A'!C78</f>
        <v xml:space="preserve">enter   </v>
      </c>
      <c r="D78" s="124" t="str">
        <f>'Example 1A'!D78</f>
        <v xml:space="preserve">enter   </v>
      </c>
      <c r="E78" s="124" t="str">
        <f>'Example 1A'!E78</f>
        <v xml:space="preserve">enter   </v>
      </c>
      <c r="F78" s="124" t="str">
        <f>'Example 1A'!F78</f>
        <v xml:space="preserve">enter   </v>
      </c>
      <c r="G78" s="124" t="str">
        <f>'Example 1A'!G78</f>
        <v xml:space="preserve">enter   </v>
      </c>
      <c r="H78" s="124" t="str">
        <f>'Example 1A'!H78</f>
        <v xml:space="preserve">enter   </v>
      </c>
      <c r="I78" s="124" t="str">
        <f>'Example 1A'!I78</f>
        <v xml:space="preserve">enter   </v>
      </c>
      <c r="J78" s="124" t="str">
        <f>'Example 1A'!J78</f>
        <v xml:space="preserve">enter   </v>
      </c>
      <c r="K78" s="124" t="str">
        <f>'Example 1A'!K78</f>
        <v xml:space="preserve">enter   </v>
      </c>
      <c r="L78" s="124" t="str">
        <f>'Example 1A'!L78</f>
        <v xml:space="preserve">enter   </v>
      </c>
      <c r="M78" s="124" t="str">
        <f>'Example 1A'!M78</f>
        <v xml:space="preserve">enter   </v>
      </c>
      <c r="N78" s="124" t="str">
        <f>'Example 1A'!N78</f>
        <v xml:space="preserve">enter   </v>
      </c>
      <c r="O78" s="124" t="str">
        <f>'Example 1A'!O78</f>
        <v xml:space="preserve">enter   </v>
      </c>
      <c r="P78" s="124" t="str">
        <f>'Example 1A'!P78</f>
        <v xml:space="preserve">enter   </v>
      </c>
      <c r="Q78" s="124" t="str">
        <f>'Example 1A'!Q78</f>
        <v xml:space="preserve">enter   </v>
      </c>
      <c r="R78" s="124" t="str">
        <f>'Example 1A'!R78</f>
        <v xml:space="preserve">enter   </v>
      </c>
      <c r="S78" s="124" t="str">
        <f>'Example 1A'!S78</f>
        <v xml:space="preserve">enter   </v>
      </c>
      <c r="T78" s="124" t="str">
        <f>'Example 1A'!T78</f>
        <v xml:space="preserve">enter   </v>
      </c>
      <c r="U78" s="124" t="str">
        <f>'Example 1A'!U78</f>
        <v xml:space="preserve">enter   </v>
      </c>
      <c r="V78" s="124" t="str">
        <f>'Example 1A'!V78</f>
        <v xml:space="preserve">enter   </v>
      </c>
      <c r="W78" s="124" t="str">
        <f>'Example 1A'!W78</f>
        <v xml:space="preserve">enter   </v>
      </c>
      <c r="X78" s="124" t="str">
        <f>'Example 1A'!X78</f>
        <v xml:space="preserve">enter   </v>
      </c>
      <c r="Y78" s="124" t="str">
        <f>'Example 1A'!Y78</f>
        <v xml:space="preserve">enter   </v>
      </c>
      <c r="Z78" s="124" t="str">
        <f>'Example 1A'!Z78</f>
        <v xml:space="preserve">enter   </v>
      </c>
      <c r="AA78" s="124" t="str">
        <f>'Example 1A'!AA78</f>
        <v xml:space="preserve">enter   </v>
      </c>
      <c r="AB78" s="124" t="str">
        <f>'Example 1A'!AB78</f>
        <v xml:space="preserve">enter   </v>
      </c>
      <c r="AC78" s="124" t="str">
        <f>'Example 1A'!AC78</f>
        <v xml:space="preserve">enter   </v>
      </c>
      <c r="AD78" s="124" t="str">
        <f>'Example 1A'!AD78</f>
        <v xml:space="preserve">enter   </v>
      </c>
      <c r="AE78" s="124" t="str">
        <f>'Example 1A'!AE78</f>
        <v xml:space="preserve">enter   </v>
      </c>
      <c r="AF78" s="124" t="str">
        <f>'Example 1A'!AF78</f>
        <v xml:space="preserve">enter   </v>
      </c>
      <c r="AG78" s="124" t="str">
        <f>'Example 1A'!AG78</f>
        <v xml:space="preserve">enter   </v>
      </c>
      <c r="AH78" s="124" t="str">
        <f>'Example 1A'!AH78</f>
        <v xml:space="preserve">enter   </v>
      </c>
      <c r="AI78" s="124" t="str">
        <f>'Example 1A'!AI78</f>
        <v xml:space="preserve">enter   </v>
      </c>
      <c r="AJ78" s="124" t="str">
        <f>'Example 1A'!AJ78</f>
        <v xml:space="preserve">enter   </v>
      </c>
      <c r="AK78" s="124" t="str">
        <f>'Example 1A'!AK78</f>
        <v xml:space="preserve">enter   </v>
      </c>
      <c r="AL78" s="124" t="str">
        <f>'Example 1A'!AL78</f>
        <v xml:space="preserve">enter   </v>
      </c>
      <c r="AM78" s="124" t="str">
        <f>'Example 1A'!AM78</f>
        <v xml:space="preserve">enter   </v>
      </c>
      <c r="AN78" s="124" t="str">
        <f>'Example 1A'!AN78</f>
        <v xml:space="preserve">enter   </v>
      </c>
      <c r="AO78" s="124" t="str">
        <f>'Example 1A'!AO78</f>
        <v xml:space="preserve">enter   </v>
      </c>
      <c r="AP78" s="124" t="str">
        <f>'Example 1A'!AP78</f>
        <v xml:space="preserve">enter   </v>
      </c>
      <c r="AQ78" s="124" t="str">
        <f>'Example 1A'!AQ78</f>
        <v xml:space="preserve">enter   </v>
      </c>
      <c r="AR78" s="124" t="str">
        <f>'Example 1A'!AR78</f>
        <v xml:space="preserve">enter   </v>
      </c>
      <c r="AS78" s="124" t="str">
        <f>'Example 1A'!AS78</f>
        <v xml:space="preserve">enter   </v>
      </c>
      <c r="AT78" s="124" t="str">
        <f>'Example 1A'!AT78</f>
        <v xml:space="preserve">enter   </v>
      </c>
      <c r="AU78" s="124" t="str">
        <f>'Example 1A'!AU78</f>
        <v xml:space="preserve">enter   </v>
      </c>
      <c r="AV78" s="124" t="str">
        <f>'Example 1A'!AV78</f>
        <v xml:space="preserve">enter   </v>
      </c>
      <c r="AW78" s="124" t="str">
        <f>'Example 1A'!AW78</f>
        <v xml:space="preserve">enter   </v>
      </c>
      <c r="AX78" s="124" t="str">
        <f>'Example 1A'!AX78</f>
        <v xml:space="preserve">enter   </v>
      </c>
      <c r="AY78" s="125" t="str">
        <f>'Example 1A'!AY78</f>
        <v xml:space="preserve">enter   </v>
      </c>
    </row>
    <row r="79" spans="1:51">
      <c r="A79" s="3" t="str">
        <f>'Example 1A'!A79</f>
        <v>x Deductible Factor</v>
      </c>
      <c r="B79" s="4"/>
      <c r="C79" s="148" t="str">
        <f>'Example 1A'!C79</f>
        <v>-----</v>
      </c>
      <c r="D79" s="119" t="str">
        <f t="shared" ref="D79:AC79" si="95">C79</f>
        <v>-----</v>
      </c>
      <c r="E79" s="119" t="str">
        <f t="shared" si="95"/>
        <v>-----</v>
      </c>
      <c r="F79" s="119" t="str">
        <f t="shared" si="95"/>
        <v>-----</v>
      </c>
      <c r="G79" s="119" t="str">
        <f t="shared" si="95"/>
        <v>-----</v>
      </c>
      <c r="H79" s="119" t="str">
        <f t="shared" si="95"/>
        <v>-----</v>
      </c>
      <c r="I79" s="119" t="str">
        <f t="shared" si="95"/>
        <v>-----</v>
      </c>
      <c r="J79" s="119" t="str">
        <f t="shared" si="95"/>
        <v>-----</v>
      </c>
      <c r="K79" s="119" t="str">
        <f t="shared" si="95"/>
        <v>-----</v>
      </c>
      <c r="L79" s="119" t="str">
        <f t="shared" si="95"/>
        <v>-----</v>
      </c>
      <c r="M79" s="119" t="str">
        <f t="shared" si="95"/>
        <v>-----</v>
      </c>
      <c r="N79" s="119" t="str">
        <f t="shared" si="95"/>
        <v>-----</v>
      </c>
      <c r="O79" s="119" t="str">
        <f t="shared" si="95"/>
        <v>-----</v>
      </c>
      <c r="P79" s="119" t="str">
        <f t="shared" si="95"/>
        <v>-----</v>
      </c>
      <c r="Q79" s="119" t="str">
        <f t="shared" si="95"/>
        <v>-----</v>
      </c>
      <c r="R79" s="119" t="str">
        <f t="shared" si="95"/>
        <v>-----</v>
      </c>
      <c r="S79" s="119" t="str">
        <f t="shared" si="95"/>
        <v>-----</v>
      </c>
      <c r="T79" s="119" t="str">
        <f t="shared" si="95"/>
        <v>-----</v>
      </c>
      <c r="U79" s="119" t="str">
        <f t="shared" si="95"/>
        <v>-----</v>
      </c>
      <c r="V79" s="119" t="str">
        <f t="shared" si="95"/>
        <v>-----</v>
      </c>
      <c r="W79" s="119" t="str">
        <f t="shared" si="95"/>
        <v>-----</v>
      </c>
      <c r="X79" s="119" t="str">
        <f t="shared" si="95"/>
        <v>-----</v>
      </c>
      <c r="Y79" s="119" t="str">
        <f t="shared" si="95"/>
        <v>-----</v>
      </c>
      <c r="Z79" s="119" t="str">
        <f t="shared" si="95"/>
        <v>-----</v>
      </c>
      <c r="AA79" s="119" t="str">
        <f t="shared" si="95"/>
        <v>-----</v>
      </c>
      <c r="AB79" s="119" t="str">
        <f t="shared" si="95"/>
        <v>-----</v>
      </c>
      <c r="AC79" s="126" t="str">
        <f t="shared" si="95"/>
        <v>-----</v>
      </c>
      <c r="AD79" s="126" t="str">
        <f t="shared" ref="AD79:AY79" si="96">AC79</f>
        <v>-----</v>
      </c>
      <c r="AE79" s="126" t="str">
        <f t="shared" si="96"/>
        <v>-----</v>
      </c>
      <c r="AF79" s="126" t="str">
        <f t="shared" si="96"/>
        <v>-----</v>
      </c>
      <c r="AG79" s="126" t="str">
        <f t="shared" si="96"/>
        <v>-----</v>
      </c>
      <c r="AH79" s="126" t="str">
        <f t="shared" si="96"/>
        <v>-----</v>
      </c>
      <c r="AI79" s="126" t="str">
        <f t="shared" si="96"/>
        <v>-----</v>
      </c>
      <c r="AJ79" s="126" t="str">
        <f t="shared" si="96"/>
        <v>-----</v>
      </c>
      <c r="AK79" s="126" t="str">
        <f t="shared" si="96"/>
        <v>-----</v>
      </c>
      <c r="AL79" s="126" t="str">
        <f t="shared" si="96"/>
        <v>-----</v>
      </c>
      <c r="AM79" s="126" t="str">
        <f t="shared" si="96"/>
        <v>-----</v>
      </c>
      <c r="AN79" s="126" t="str">
        <f t="shared" si="96"/>
        <v>-----</v>
      </c>
      <c r="AO79" s="126" t="str">
        <f t="shared" si="96"/>
        <v>-----</v>
      </c>
      <c r="AP79" s="126" t="str">
        <f t="shared" si="96"/>
        <v>-----</v>
      </c>
      <c r="AQ79" s="126" t="str">
        <f t="shared" si="96"/>
        <v>-----</v>
      </c>
      <c r="AR79" s="126" t="str">
        <f t="shared" si="96"/>
        <v>-----</v>
      </c>
      <c r="AS79" s="126" t="str">
        <f t="shared" si="96"/>
        <v>-----</v>
      </c>
      <c r="AT79" s="126" t="str">
        <f t="shared" si="96"/>
        <v>-----</v>
      </c>
      <c r="AU79" s="126" t="str">
        <f t="shared" si="96"/>
        <v>-----</v>
      </c>
      <c r="AV79" s="126" t="str">
        <f t="shared" si="96"/>
        <v>-----</v>
      </c>
      <c r="AW79" s="126" t="str">
        <f t="shared" si="96"/>
        <v>-----</v>
      </c>
      <c r="AX79" s="126" t="str">
        <f t="shared" si="96"/>
        <v>-----</v>
      </c>
      <c r="AY79" s="126" t="str">
        <f t="shared" si="96"/>
        <v>-----</v>
      </c>
    </row>
    <row r="80" spans="1:51">
      <c r="A80" s="3" t="str">
        <f>'Example 1A'!A80</f>
        <v>x Tier Factor</v>
      </c>
      <c r="B80" s="4"/>
      <c r="C80" s="148" t="str">
        <f>'Example 1A'!C80</f>
        <v>-----</v>
      </c>
      <c r="D80" s="119" t="str">
        <f t="shared" ref="D80:AC80" si="97">C80</f>
        <v>-----</v>
      </c>
      <c r="E80" s="119" t="str">
        <f t="shared" si="97"/>
        <v>-----</v>
      </c>
      <c r="F80" s="119" t="str">
        <f t="shared" si="97"/>
        <v>-----</v>
      </c>
      <c r="G80" s="119" t="str">
        <f t="shared" si="97"/>
        <v>-----</v>
      </c>
      <c r="H80" s="119" t="str">
        <f t="shared" si="97"/>
        <v>-----</v>
      </c>
      <c r="I80" s="119" t="str">
        <f t="shared" si="97"/>
        <v>-----</v>
      </c>
      <c r="J80" s="119" t="str">
        <f t="shared" si="97"/>
        <v>-----</v>
      </c>
      <c r="K80" s="119" t="str">
        <f t="shared" si="97"/>
        <v>-----</v>
      </c>
      <c r="L80" s="119" t="str">
        <f t="shared" si="97"/>
        <v>-----</v>
      </c>
      <c r="M80" s="119" t="str">
        <f t="shared" si="97"/>
        <v>-----</v>
      </c>
      <c r="N80" s="119" t="str">
        <f t="shared" si="97"/>
        <v>-----</v>
      </c>
      <c r="O80" s="119" t="str">
        <f t="shared" si="97"/>
        <v>-----</v>
      </c>
      <c r="P80" s="119" t="str">
        <f t="shared" si="97"/>
        <v>-----</v>
      </c>
      <c r="Q80" s="119" t="str">
        <f t="shared" si="97"/>
        <v>-----</v>
      </c>
      <c r="R80" s="119" t="str">
        <f t="shared" si="97"/>
        <v>-----</v>
      </c>
      <c r="S80" s="119" t="str">
        <f t="shared" si="97"/>
        <v>-----</v>
      </c>
      <c r="T80" s="119" t="str">
        <f t="shared" si="97"/>
        <v>-----</v>
      </c>
      <c r="U80" s="119" t="str">
        <f t="shared" si="97"/>
        <v>-----</v>
      </c>
      <c r="V80" s="119" t="str">
        <f t="shared" si="97"/>
        <v>-----</v>
      </c>
      <c r="W80" s="119" t="str">
        <f t="shared" si="97"/>
        <v>-----</v>
      </c>
      <c r="X80" s="119" t="str">
        <f t="shared" si="97"/>
        <v>-----</v>
      </c>
      <c r="Y80" s="119" t="str">
        <f t="shared" si="97"/>
        <v>-----</v>
      </c>
      <c r="Z80" s="119" t="str">
        <f t="shared" si="97"/>
        <v>-----</v>
      </c>
      <c r="AA80" s="119" t="str">
        <f t="shared" si="97"/>
        <v>-----</v>
      </c>
      <c r="AB80" s="119" t="str">
        <f t="shared" si="97"/>
        <v>-----</v>
      </c>
      <c r="AC80" s="126" t="str">
        <f t="shared" si="97"/>
        <v>-----</v>
      </c>
      <c r="AD80" s="126" t="str">
        <f t="shared" ref="AD80:AY80" si="98">AC80</f>
        <v>-----</v>
      </c>
      <c r="AE80" s="126" t="str">
        <f t="shared" si="98"/>
        <v>-----</v>
      </c>
      <c r="AF80" s="126" t="str">
        <f t="shared" si="98"/>
        <v>-----</v>
      </c>
      <c r="AG80" s="126" t="str">
        <f t="shared" si="98"/>
        <v>-----</v>
      </c>
      <c r="AH80" s="126" t="str">
        <f t="shared" si="98"/>
        <v>-----</v>
      </c>
      <c r="AI80" s="126" t="str">
        <f t="shared" si="98"/>
        <v>-----</v>
      </c>
      <c r="AJ80" s="126" t="str">
        <f t="shared" si="98"/>
        <v>-----</v>
      </c>
      <c r="AK80" s="126" t="str">
        <f t="shared" si="98"/>
        <v>-----</v>
      </c>
      <c r="AL80" s="126" t="str">
        <f t="shared" si="98"/>
        <v>-----</v>
      </c>
      <c r="AM80" s="126" t="str">
        <f t="shared" si="98"/>
        <v>-----</v>
      </c>
      <c r="AN80" s="126" t="str">
        <f t="shared" si="98"/>
        <v>-----</v>
      </c>
      <c r="AO80" s="126" t="str">
        <f t="shared" si="98"/>
        <v>-----</v>
      </c>
      <c r="AP80" s="126" t="str">
        <f t="shared" si="98"/>
        <v>-----</v>
      </c>
      <c r="AQ80" s="126" t="str">
        <f t="shared" si="98"/>
        <v>-----</v>
      </c>
      <c r="AR80" s="126" t="str">
        <f t="shared" si="98"/>
        <v>-----</v>
      </c>
      <c r="AS80" s="126" t="str">
        <f t="shared" si="98"/>
        <v>-----</v>
      </c>
      <c r="AT80" s="126" t="str">
        <f t="shared" si="98"/>
        <v>-----</v>
      </c>
      <c r="AU80" s="126" t="str">
        <f t="shared" si="98"/>
        <v>-----</v>
      </c>
      <c r="AV80" s="126" t="str">
        <f t="shared" si="98"/>
        <v>-----</v>
      </c>
      <c r="AW80" s="126" t="str">
        <f t="shared" si="98"/>
        <v>-----</v>
      </c>
      <c r="AX80" s="126" t="str">
        <f t="shared" si="98"/>
        <v>-----</v>
      </c>
      <c r="AY80" s="126" t="str">
        <f t="shared" si="98"/>
        <v>-----</v>
      </c>
    </row>
    <row r="81" spans="1:51">
      <c r="A81" s="3" t="str">
        <f>'Example 1A'!A81</f>
        <v>x Class Factor</v>
      </c>
      <c r="B81" s="4"/>
      <c r="C81" s="148" t="str">
        <f>'Example 1A'!C81</f>
        <v>-----</v>
      </c>
      <c r="D81" s="119" t="str">
        <f t="shared" ref="D81:AC81" si="99">C81</f>
        <v>-----</v>
      </c>
      <c r="E81" s="119" t="str">
        <f t="shared" si="99"/>
        <v>-----</v>
      </c>
      <c r="F81" s="119" t="str">
        <f t="shared" si="99"/>
        <v>-----</v>
      </c>
      <c r="G81" s="119" t="str">
        <f t="shared" si="99"/>
        <v>-----</v>
      </c>
      <c r="H81" s="119" t="str">
        <f t="shared" si="99"/>
        <v>-----</v>
      </c>
      <c r="I81" s="119" t="str">
        <f t="shared" si="99"/>
        <v>-----</v>
      </c>
      <c r="J81" s="119" t="str">
        <f t="shared" si="99"/>
        <v>-----</v>
      </c>
      <c r="K81" s="119" t="str">
        <f t="shared" si="99"/>
        <v>-----</v>
      </c>
      <c r="L81" s="119" t="str">
        <f t="shared" si="99"/>
        <v>-----</v>
      </c>
      <c r="M81" s="119" t="str">
        <f t="shared" si="99"/>
        <v>-----</v>
      </c>
      <c r="N81" s="119" t="str">
        <f t="shared" si="99"/>
        <v>-----</v>
      </c>
      <c r="O81" s="119" t="str">
        <f t="shared" si="99"/>
        <v>-----</v>
      </c>
      <c r="P81" s="119" t="str">
        <f t="shared" si="99"/>
        <v>-----</v>
      </c>
      <c r="Q81" s="119" t="str">
        <f t="shared" si="99"/>
        <v>-----</v>
      </c>
      <c r="R81" s="119" t="str">
        <f t="shared" si="99"/>
        <v>-----</v>
      </c>
      <c r="S81" s="119" t="str">
        <f t="shared" si="99"/>
        <v>-----</v>
      </c>
      <c r="T81" s="119" t="str">
        <f t="shared" si="99"/>
        <v>-----</v>
      </c>
      <c r="U81" s="119" t="str">
        <f t="shared" si="99"/>
        <v>-----</v>
      </c>
      <c r="V81" s="119" t="str">
        <f t="shared" si="99"/>
        <v>-----</v>
      </c>
      <c r="W81" s="119" t="str">
        <f t="shared" si="99"/>
        <v>-----</v>
      </c>
      <c r="X81" s="119" t="str">
        <f t="shared" si="99"/>
        <v>-----</v>
      </c>
      <c r="Y81" s="119" t="str">
        <f t="shared" si="99"/>
        <v>-----</v>
      </c>
      <c r="Z81" s="119" t="str">
        <f t="shared" si="99"/>
        <v>-----</v>
      </c>
      <c r="AA81" s="119" t="str">
        <f t="shared" si="99"/>
        <v>-----</v>
      </c>
      <c r="AB81" s="119" t="str">
        <f t="shared" si="99"/>
        <v>-----</v>
      </c>
      <c r="AC81" s="126" t="str">
        <f t="shared" si="99"/>
        <v>-----</v>
      </c>
      <c r="AD81" s="126" t="str">
        <f t="shared" ref="AD81:AY81" si="100">AC81</f>
        <v>-----</v>
      </c>
      <c r="AE81" s="126" t="str">
        <f t="shared" si="100"/>
        <v>-----</v>
      </c>
      <c r="AF81" s="126" t="str">
        <f t="shared" si="100"/>
        <v>-----</v>
      </c>
      <c r="AG81" s="126" t="str">
        <f t="shared" si="100"/>
        <v>-----</v>
      </c>
      <c r="AH81" s="126" t="str">
        <f t="shared" si="100"/>
        <v>-----</v>
      </c>
      <c r="AI81" s="126" t="str">
        <f t="shared" si="100"/>
        <v>-----</v>
      </c>
      <c r="AJ81" s="126" t="str">
        <f t="shared" si="100"/>
        <v>-----</v>
      </c>
      <c r="AK81" s="126" t="str">
        <f t="shared" si="100"/>
        <v>-----</v>
      </c>
      <c r="AL81" s="126" t="str">
        <f t="shared" si="100"/>
        <v>-----</v>
      </c>
      <c r="AM81" s="126" t="str">
        <f t="shared" si="100"/>
        <v>-----</v>
      </c>
      <c r="AN81" s="126" t="str">
        <f t="shared" si="100"/>
        <v>-----</v>
      </c>
      <c r="AO81" s="126" t="str">
        <f t="shared" si="100"/>
        <v>-----</v>
      </c>
      <c r="AP81" s="126" t="str">
        <f t="shared" si="100"/>
        <v>-----</v>
      </c>
      <c r="AQ81" s="126" t="str">
        <f t="shared" si="100"/>
        <v>-----</v>
      </c>
      <c r="AR81" s="126" t="str">
        <f t="shared" si="100"/>
        <v>-----</v>
      </c>
      <c r="AS81" s="126" t="str">
        <f t="shared" si="100"/>
        <v>-----</v>
      </c>
      <c r="AT81" s="126" t="str">
        <f t="shared" si="100"/>
        <v>-----</v>
      </c>
      <c r="AU81" s="126" t="str">
        <f t="shared" si="100"/>
        <v>-----</v>
      </c>
      <c r="AV81" s="126" t="str">
        <f t="shared" si="100"/>
        <v>-----</v>
      </c>
      <c r="AW81" s="126" t="str">
        <f t="shared" si="100"/>
        <v>-----</v>
      </c>
      <c r="AX81" s="126" t="str">
        <f t="shared" si="100"/>
        <v>-----</v>
      </c>
      <c r="AY81" s="126" t="str">
        <f t="shared" si="100"/>
        <v>-----</v>
      </c>
    </row>
    <row r="82" spans="1:51">
      <c r="A82" s="3" t="str">
        <f>'Example 1A'!A82</f>
        <v>x Model Year Factor</v>
      </c>
      <c r="B82" s="4"/>
      <c r="C82" s="148" t="str">
        <f>'Example 1A'!C82</f>
        <v>-----</v>
      </c>
      <c r="D82" s="119" t="str">
        <f t="shared" ref="D82:AC82" si="101">C82</f>
        <v>-----</v>
      </c>
      <c r="E82" s="119" t="str">
        <f t="shared" si="101"/>
        <v>-----</v>
      </c>
      <c r="F82" s="119" t="str">
        <f t="shared" si="101"/>
        <v>-----</v>
      </c>
      <c r="G82" s="119" t="str">
        <f t="shared" si="101"/>
        <v>-----</v>
      </c>
      <c r="H82" s="119" t="str">
        <f t="shared" si="101"/>
        <v>-----</v>
      </c>
      <c r="I82" s="119" t="str">
        <f t="shared" si="101"/>
        <v>-----</v>
      </c>
      <c r="J82" s="119" t="str">
        <f t="shared" si="101"/>
        <v>-----</v>
      </c>
      <c r="K82" s="119" t="str">
        <f t="shared" si="101"/>
        <v>-----</v>
      </c>
      <c r="L82" s="119" t="str">
        <f t="shared" si="101"/>
        <v>-----</v>
      </c>
      <c r="M82" s="119" t="str">
        <f t="shared" si="101"/>
        <v>-----</v>
      </c>
      <c r="N82" s="119" t="str">
        <f t="shared" si="101"/>
        <v>-----</v>
      </c>
      <c r="O82" s="119" t="str">
        <f t="shared" si="101"/>
        <v>-----</v>
      </c>
      <c r="P82" s="119" t="str">
        <f t="shared" si="101"/>
        <v>-----</v>
      </c>
      <c r="Q82" s="119" t="str">
        <f t="shared" si="101"/>
        <v>-----</v>
      </c>
      <c r="R82" s="119" t="str">
        <f t="shared" si="101"/>
        <v>-----</v>
      </c>
      <c r="S82" s="119" t="str">
        <f t="shared" si="101"/>
        <v>-----</v>
      </c>
      <c r="T82" s="119" t="str">
        <f t="shared" si="101"/>
        <v>-----</v>
      </c>
      <c r="U82" s="119" t="str">
        <f t="shared" si="101"/>
        <v>-----</v>
      </c>
      <c r="V82" s="119" t="str">
        <f t="shared" si="101"/>
        <v>-----</v>
      </c>
      <c r="W82" s="119" t="str">
        <f t="shared" si="101"/>
        <v>-----</v>
      </c>
      <c r="X82" s="119" t="str">
        <f t="shared" si="101"/>
        <v>-----</v>
      </c>
      <c r="Y82" s="119" t="str">
        <f t="shared" si="101"/>
        <v>-----</v>
      </c>
      <c r="Z82" s="119" t="str">
        <f t="shared" si="101"/>
        <v>-----</v>
      </c>
      <c r="AA82" s="119" t="str">
        <f t="shared" si="101"/>
        <v>-----</v>
      </c>
      <c r="AB82" s="119" t="str">
        <f t="shared" si="101"/>
        <v>-----</v>
      </c>
      <c r="AC82" s="126" t="str">
        <f t="shared" si="101"/>
        <v>-----</v>
      </c>
      <c r="AD82" s="126" t="str">
        <f t="shared" ref="AD82:AY82" si="102">AC82</f>
        <v>-----</v>
      </c>
      <c r="AE82" s="126" t="str">
        <f t="shared" si="102"/>
        <v>-----</v>
      </c>
      <c r="AF82" s="126" t="str">
        <f t="shared" si="102"/>
        <v>-----</v>
      </c>
      <c r="AG82" s="126" t="str">
        <f t="shared" si="102"/>
        <v>-----</v>
      </c>
      <c r="AH82" s="126" t="str">
        <f t="shared" si="102"/>
        <v>-----</v>
      </c>
      <c r="AI82" s="126" t="str">
        <f t="shared" si="102"/>
        <v>-----</v>
      </c>
      <c r="AJ82" s="126" t="str">
        <f t="shared" si="102"/>
        <v>-----</v>
      </c>
      <c r="AK82" s="126" t="str">
        <f t="shared" si="102"/>
        <v>-----</v>
      </c>
      <c r="AL82" s="126" t="str">
        <f t="shared" si="102"/>
        <v>-----</v>
      </c>
      <c r="AM82" s="126" t="str">
        <f t="shared" si="102"/>
        <v>-----</v>
      </c>
      <c r="AN82" s="126" t="str">
        <f t="shared" si="102"/>
        <v>-----</v>
      </c>
      <c r="AO82" s="126" t="str">
        <f t="shared" si="102"/>
        <v>-----</v>
      </c>
      <c r="AP82" s="126" t="str">
        <f t="shared" si="102"/>
        <v>-----</v>
      </c>
      <c r="AQ82" s="126" t="str">
        <f t="shared" si="102"/>
        <v>-----</v>
      </c>
      <c r="AR82" s="126" t="str">
        <f t="shared" si="102"/>
        <v>-----</v>
      </c>
      <c r="AS82" s="126" t="str">
        <f t="shared" si="102"/>
        <v>-----</v>
      </c>
      <c r="AT82" s="126" t="str">
        <f t="shared" si="102"/>
        <v>-----</v>
      </c>
      <c r="AU82" s="126" t="str">
        <f t="shared" si="102"/>
        <v>-----</v>
      </c>
      <c r="AV82" s="126" t="str">
        <f t="shared" si="102"/>
        <v>-----</v>
      </c>
      <c r="AW82" s="126" t="str">
        <f t="shared" si="102"/>
        <v>-----</v>
      </c>
      <c r="AX82" s="126" t="str">
        <f t="shared" si="102"/>
        <v>-----</v>
      </c>
      <c r="AY82" s="126" t="str">
        <f t="shared" si="102"/>
        <v>-----</v>
      </c>
    </row>
    <row r="83" spans="1:51">
      <c r="A83" s="3" t="str">
        <f>'Example 1A'!A83</f>
        <v>x Symbol Factor</v>
      </c>
      <c r="B83" s="4"/>
      <c r="C83" s="148" t="str">
        <f>'Example 1A'!C83</f>
        <v>-----</v>
      </c>
      <c r="D83" s="119" t="str">
        <f t="shared" ref="D83:AC83" si="103">C83</f>
        <v>-----</v>
      </c>
      <c r="E83" s="119" t="str">
        <f t="shared" si="103"/>
        <v>-----</v>
      </c>
      <c r="F83" s="119" t="str">
        <f t="shared" si="103"/>
        <v>-----</v>
      </c>
      <c r="G83" s="119" t="str">
        <f t="shared" si="103"/>
        <v>-----</v>
      </c>
      <c r="H83" s="119" t="str">
        <f t="shared" si="103"/>
        <v>-----</v>
      </c>
      <c r="I83" s="119" t="str">
        <f t="shared" si="103"/>
        <v>-----</v>
      </c>
      <c r="J83" s="119" t="str">
        <f t="shared" si="103"/>
        <v>-----</v>
      </c>
      <c r="K83" s="119" t="str">
        <f t="shared" si="103"/>
        <v>-----</v>
      </c>
      <c r="L83" s="119" t="str">
        <f t="shared" si="103"/>
        <v>-----</v>
      </c>
      <c r="M83" s="119" t="str">
        <f t="shared" si="103"/>
        <v>-----</v>
      </c>
      <c r="N83" s="119" t="str">
        <f t="shared" si="103"/>
        <v>-----</v>
      </c>
      <c r="O83" s="119" t="str">
        <f t="shared" si="103"/>
        <v>-----</v>
      </c>
      <c r="P83" s="119" t="str">
        <f t="shared" si="103"/>
        <v>-----</v>
      </c>
      <c r="Q83" s="119" t="str">
        <f t="shared" si="103"/>
        <v>-----</v>
      </c>
      <c r="R83" s="119" t="str">
        <f t="shared" si="103"/>
        <v>-----</v>
      </c>
      <c r="S83" s="119" t="str">
        <f t="shared" si="103"/>
        <v>-----</v>
      </c>
      <c r="T83" s="119" t="str">
        <f t="shared" si="103"/>
        <v>-----</v>
      </c>
      <c r="U83" s="119" t="str">
        <f t="shared" si="103"/>
        <v>-----</v>
      </c>
      <c r="V83" s="119" t="str">
        <f t="shared" si="103"/>
        <v>-----</v>
      </c>
      <c r="W83" s="119" t="str">
        <f t="shared" si="103"/>
        <v>-----</v>
      </c>
      <c r="X83" s="119" t="str">
        <f t="shared" si="103"/>
        <v>-----</v>
      </c>
      <c r="Y83" s="119" t="str">
        <f t="shared" si="103"/>
        <v>-----</v>
      </c>
      <c r="Z83" s="119" t="str">
        <f t="shared" si="103"/>
        <v>-----</v>
      </c>
      <c r="AA83" s="119" t="str">
        <f t="shared" si="103"/>
        <v>-----</v>
      </c>
      <c r="AB83" s="119" t="str">
        <f t="shared" si="103"/>
        <v>-----</v>
      </c>
      <c r="AC83" s="126" t="str">
        <f t="shared" si="103"/>
        <v>-----</v>
      </c>
      <c r="AD83" s="126" t="str">
        <f t="shared" ref="AD83:AY83" si="104">AC83</f>
        <v>-----</v>
      </c>
      <c r="AE83" s="126" t="str">
        <f t="shared" si="104"/>
        <v>-----</v>
      </c>
      <c r="AF83" s="126" t="str">
        <f t="shared" si="104"/>
        <v>-----</v>
      </c>
      <c r="AG83" s="126" t="str">
        <f t="shared" si="104"/>
        <v>-----</v>
      </c>
      <c r="AH83" s="126" t="str">
        <f t="shared" si="104"/>
        <v>-----</v>
      </c>
      <c r="AI83" s="126" t="str">
        <f t="shared" si="104"/>
        <v>-----</v>
      </c>
      <c r="AJ83" s="126" t="str">
        <f t="shared" si="104"/>
        <v>-----</v>
      </c>
      <c r="AK83" s="126" t="str">
        <f t="shared" si="104"/>
        <v>-----</v>
      </c>
      <c r="AL83" s="126" t="str">
        <f t="shared" si="104"/>
        <v>-----</v>
      </c>
      <c r="AM83" s="126" t="str">
        <f t="shared" si="104"/>
        <v>-----</v>
      </c>
      <c r="AN83" s="126" t="str">
        <f t="shared" si="104"/>
        <v>-----</v>
      </c>
      <c r="AO83" s="126" t="str">
        <f t="shared" si="104"/>
        <v>-----</v>
      </c>
      <c r="AP83" s="126" t="str">
        <f t="shared" si="104"/>
        <v>-----</v>
      </c>
      <c r="AQ83" s="126" t="str">
        <f t="shared" si="104"/>
        <v>-----</v>
      </c>
      <c r="AR83" s="126" t="str">
        <f t="shared" si="104"/>
        <v>-----</v>
      </c>
      <c r="AS83" s="126" t="str">
        <f t="shared" si="104"/>
        <v>-----</v>
      </c>
      <c r="AT83" s="126" t="str">
        <f t="shared" si="104"/>
        <v>-----</v>
      </c>
      <c r="AU83" s="126" t="str">
        <f t="shared" si="104"/>
        <v>-----</v>
      </c>
      <c r="AV83" s="126" t="str">
        <f t="shared" si="104"/>
        <v>-----</v>
      </c>
      <c r="AW83" s="126" t="str">
        <f t="shared" si="104"/>
        <v>-----</v>
      </c>
      <c r="AX83" s="126" t="str">
        <f t="shared" si="104"/>
        <v>-----</v>
      </c>
      <c r="AY83" s="126" t="str">
        <f t="shared" si="104"/>
        <v>-----</v>
      </c>
    </row>
    <row r="84" spans="1:51">
      <c r="A84" s="3" t="str">
        <f>'Example 1A'!A84</f>
        <v>x</v>
      </c>
      <c r="B84" s="4"/>
      <c r="C84" s="148" t="str">
        <f>'Example 1A'!C84</f>
        <v>-----</v>
      </c>
      <c r="D84" s="119" t="str">
        <f t="shared" ref="D84:AC85" si="105">C84</f>
        <v>-----</v>
      </c>
      <c r="E84" s="119" t="str">
        <f t="shared" si="105"/>
        <v>-----</v>
      </c>
      <c r="F84" s="119" t="str">
        <f t="shared" si="105"/>
        <v>-----</v>
      </c>
      <c r="G84" s="119" t="str">
        <f t="shared" si="105"/>
        <v>-----</v>
      </c>
      <c r="H84" s="119" t="str">
        <f t="shared" si="105"/>
        <v>-----</v>
      </c>
      <c r="I84" s="119" t="str">
        <f t="shared" si="105"/>
        <v>-----</v>
      </c>
      <c r="J84" s="119" t="str">
        <f t="shared" si="105"/>
        <v>-----</v>
      </c>
      <c r="K84" s="119" t="str">
        <f t="shared" si="105"/>
        <v>-----</v>
      </c>
      <c r="L84" s="119" t="str">
        <f t="shared" si="105"/>
        <v>-----</v>
      </c>
      <c r="M84" s="119" t="str">
        <f t="shared" si="105"/>
        <v>-----</v>
      </c>
      <c r="N84" s="119" t="str">
        <f t="shared" si="105"/>
        <v>-----</v>
      </c>
      <c r="O84" s="119" t="str">
        <f t="shared" si="105"/>
        <v>-----</v>
      </c>
      <c r="P84" s="119" t="str">
        <f t="shared" si="105"/>
        <v>-----</v>
      </c>
      <c r="Q84" s="119" t="str">
        <f t="shared" si="105"/>
        <v>-----</v>
      </c>
      <c r="R84" s="119" t="str">
        <f t="shared" si="105"/>
        <v>-----</v>
      </c>
      <c r="S84" s="119" t="str">
        <f t="shared" si="105"/>
        <v>-----</v>
      </c>
      <c r="T84" s="119" t="str">
        <f t="shared" si="105"/>
        <v>-----</v>
      </c>
      <c r="U84" s="119" t="str">
        <f t="shared" si="105"/>
        <v>-----</v>
      </c>
      <c r="V84" s="119" t="str">
        <f t="shared" si="105"/>
        <v>-----</v>
      </c>
      <c r="W84" s="119" t="str">
        <f t="shared" si="105"/>
        <v>-----</v>
      </c>
      <c r="X84" s="119" t="str">
        <f t="shared" si="105"/>
        <v>-----</v>
      </c>
      <c r="Y84" s="119" t="str">
        <f t="shared" si="105"/>
        <v>-----</v>
      </c>
      <c r="Z84" s="119" t="str">
        <f t="shared" si="105"/>
        <v>-----</v>
      </c>
      <c r="AA84" s="119" t="str">
        <f t="shared" si="105"/>
        <v>-----</v>
      </c>
      <c r="AB84" s="119" t="str">
        <f t="shared" si="105"/>
        <v>-----</v>
      </c>
      <c r="AC84" s="126" t="str">
        <f t="shared" si="105"/>
        <v>-----</v>
      </c>
      <c r="AD84" s="126" t="str">
        <f t="shared" ref="AD84:AY84" si="106">AC84</f>
        <v>-----</v>
      </c>
      <c r="AE84" s="126" t="str">
        <f t="shared" si="106"/>
        <v>-----</v>
      </c>
      <c r="AF84" s="126" t="str">
        <f t="shared" si="106"/>
        <v>-----</v>
      </c>
      <c r="AG84" s="126" t="str">
        <f t="shared" si="106"/>
        <v>-----</v>
      </c>
      <c r="AH84" s="126" t="str">
        <f t="shared" si="106"/>
        <v>-----</v>
      </c>
      <c r="AI84" s="126" t="str">
        <f t="shared" si="106"/>
        <v>-----</v>
      </c>
      <c r="AJ84" s="126" t="str">
        <f t="shared" si="106"/>
        <v>-----</v>
      </c>
      <c r="AK84" s="126" t="str">
        <f t="shared" si="106"/>
        <v>-----</v>
      </c>
      <c r="AL84" s="126" t="str">
        <f t="shared" si="106"/>
        <v>-----</v>
      </c>
      <c r="AM84" s="126" t="str">
        <f t="shared" si="106"/>
        <v>-----</v>
      </c>
      <c r="AN84" s="126" t="str">
        <f t="shared" si="106"/>
        <v>-----</v>
      </c>
      <c r="AO84" s="126" t="str">
        <f t="shared" si="106"/>
        <v>-----</v>
      </c>
      <c r="AP84" s="126" t="str">
        <f t="shared" si="106"/>
        <v>-----</v>
      </c>
      <c r="AQ84" s="126" t="str">
        <f t="shared" si="106"/>
        <v>-----</v>
      </c>
      <c r="AR84" s="126" t="str">
        <f t="shared" si="106"/>
        <v>-----</v>
      </c>
      <c r="AS84" s="126" t="str">
        <f t="shared" si="106"/>
        <v>-----</v>
      </c>
      <c r="AT84" s="126" t="str">
        <f t="shared" si="106"/>
        <v>-----</v>
      </c>
      <c r="AU84" s="126" t="str">
        <f t="shared" si="106"/>
        <v>-----</v>
      </c>
      <c r="AV84" s="126" t="str">
        <f t="shared" si="106"/>
        <v>-----</v>
      </c>
      <c r="AW84" s="126" t="str">
        <f t="shared" si="106"/>
        <v>-----</v>
      </c>
      <c r="AX84" s="126" t="str">
        <f t="shared" si="106"/>
        <v>-----</v>
      </c>
      <c r="AY84" s="126" t="str">
        <f t="shared" si="106"/>
        <v>-----</v>
      </c>
    </row>
    <row r="85" spans="1:51">
      <c r="A85" s="3" t="str">
        <f>'Example 1A'!A85</f>
        <v>x</v>
      </c>
      <c r="B85" s="4"/>
      <c r="C85" s="148" t="str">
        <f>'Example 1A'!C85</f>
        <v>-----</v>
      </c>
      <c r="D85" s="119" t="str">
        <f t="shared" si="105"/>
        <v>-----</v>
      </c>
      <c r="E85" s="119" t="str">
        <f t="shared" si="105"/>
        <v>-----</v>
      </c>
      <c r="F85" s="119" t="str">
        <f t="shared" si="105"/>
        <v>-----</v>
      </c>
      <c r="G85" s="119" t="str">
        <f t="shared" si="105"/>
        <v>-----</v>
      </c>
      <c r="H85" s="119" t="str">
        <f t="shared" si="105"/>
        <v>-----</v>
      </c>
      <c r="I85" s="119" t="str">
        <f t="shared" si="105"/>
        <v>-----</v>
      </c>
      <c r="J85" s="119" t="str">
        <f t="shared" si="105"/>
        <v>-----</v>
      </c>
      <c r="K85" s="119" t="str">
        <f t="shared" si="105"/>
        <v>-----</v>
      </c>
      <c r="L85" s="119" t="str">
        <f t="shared" si="105"/>
        <v>-----</v>
      </c>
      <c r="M85" s="119" t="str">
        <f t="shared" si="105"/>
        <v>-----</v>
      </c>
      <c r="N85" s="119" t="str">
        <f t="shared" si="105"/>
        <v>-----</v>
      </c>
      <c r="O85" s="119" t="str">
        <f t="shared" si="105"/>
        <v>-----</v>
      </c>
      <c r="P85" s="119" t="str">
        <f t="shared" si="105"/>
        <v>-----</v>
      </c>
      <c r="Q85" s="119" t="str">
        <f t="shared" si="105"/>
        <v>-----</v>
      </c>
      <c r="R85" s="119" t="str">
        <f t="shared" si="105"/>
        <v>-----</v>
      </c>
      <c r="S85" s="119" t="str">
        <f t="shared" si="105"/>
        <v>-----</v>
      </c>
      <c r="T85" s="119" t="str">
        <f t="shared" si="105"/>
        <v>-----</v>
      </c>
      <c r="U85" s="119" t="str">
        <f t="shared" si="105"/>
        <v>-----</v>
      </c>
      <c r="V85" s="119" t="str">
        <f t="shared" si="105"/>
        <v>-----</v>
      </c>
      <c r="W85" s="119" t="str">
        <f t="shared" si="105"/>
        <v>-----</v>
      </c>
      <c r="X85" s="119" t="str">
        <f t="shared" si="105"/>
        <v>-----</v>
      </c>
      <c r="Y85" s="119" t="str">
        <f t="shared" si="105"/>
        <v>-----</v>
      </c>
      <c r="Z85" s="119" t="str">
        <f t="shared" si="105"/>
        <v>-----</v>
      </c>
      <c r="AA85" s="119" t="str">
        <f t="shared" si="105"/>
        <v>-----</v>
      </c>
      <c r="AB85" s="119" t="str">
        <f t="shared" si="105"/>
        <v>-----</v>
      </c>
      <c r="AC85" s="126" t="str">
        <f t="shared" si="105"/>
        <v>-----</v>
      </c>
      <c r="AD85" s="126" t="str">
        <f t="shared" ref="AD85:AY85" si="107">AC85</f>
        <v>-----</v>
      </c>
      <c r="AE85" s="126" t="str">
        <f t="shared" si="107"/>
        <v>-----</v>
      </c>
      <c r="AF85" s="126" t="str">
        <f t="shared" si="107"/>
        <v>-----</v>
      </c>
      <c r="AG85" s="126" t="str">
        <f t="shared" si="107"/>
        <v>-----</v>
      </c>
      <c r="AH85" s="126" t="str">
        <f t="shared" si="107"/>
        <v>-----</v>
      </c>
      <c r="AI85" s="126" t="str">
        <f t="shared" si="107"/>
        <v>-----</v>
      </c>
      <c r="AJ85" s="126" t="str">
        <f t="shared" si="107"/>
        <v>-----</v>
      </c>
      <c r="AK85" s="126" t="str">
        <f t="shared" si="107"/>
        <v>-----</v>
      </c>
      <c r="AL85" s="126" t="str">
        <f t="shared" si="107"/>
        <v>-----</v>
      </c>
      <c r="AM85" s="126" t="str">
        <f t="shared" si="107"/>
        <v>-----</v>
      </c>
      <c r="AN85" s="126" t="str">
        <f t="shared" si="107"/>
        <v>-----</v>
      </c>
      <c r="AO85" s="126" t="str">
        <f t="shared" si="107"/>
        <v>-----</v>
      </c>
      <c r="AP85" s="126" t="str">
        <f t="shared" si="107"/>
        <v>-----</v>
      </c>
      <c r="AQ85" s="126" t="str">
        <f t="shared" si="107"/>
        <v>-----</v>
      </c>
      <c r="AR85" s="126" t="str">
        <f t="shared" si="107"/>
        <v>-----</v>
      </c>
      <c r="AS85" s="126" t="str">
        <f t="shared" si="107"/>
        <v>-----</v>
      </c>
      <c r="AT85" s="126" t="str">
        <f t="shared" si="107"/>
        <v>-----</v>
      </c>
      <c r="AU85" s="126" t="str">
        <f t="shared" si="107"/>
        <v>-----</v>
      </c>
      <c r="AV85" s="126" t="str">
        <f t="shared" si="107"/>
        <v>-----</v>
      </c>
      <c r="AW85" s="126" t="str">
        <f t="shared" si="107"/>
        <v>-----</v>
      </c>
      <c r="AX85" s="126" t="str">
        <f t="shared" si="107"/>
        <v>-----</v>
      </c>
      <c r="AY85" s="126" t="str">
        <f t="shared" si="107"/>
        <v>-----</v>
      </c>
    </row>
    <row r="86" spans="1:51">
      <c r="A86" s="3" t="str">
        <f>'Example 1A'!A86</f>
        <v>x</v>
      </c>
      <c r="B86" s="4"/>
      <c r="C86" s="148" t="str">
        <f>'Example 1A'!C86</f>
        <v>-----</v>
      </c>
      <c r="D86" s="119" t="str">
        <f t="shared" ref="D86:AC86" si="108">C86</f>
        <v>-----</v>
      </c>
      <c r="E86" s="119" t="str">
        <f t="shared" si="108"/>
        <v>-----</v>
      </c>
      <c r="F86" s="119" t="str">
        <f t="shared" si="108"/>
        <v>-----</v>
      </c>
      <c r="G86" s="119" t="str">
        <f t="shared" si="108"/>
        <v>-----</v>
      </c>
      <c r="H86" s="119" t="str">
        <f t="shared" si="108"/>
        <v>-----</v>
      </c>
      <c r="I86" s="119" t="str">
        <f t="shared" si="108"/>
        <v>-----</v>
      </c>
      <c r="J86" s="119" t="str">
        <f t="shared" si="108"/>
        <v>-----</v>
      </c>
      <c r="K86" s="119" t="str">
        <f t="shared" si="108"/>
        <v>-----</v>
      </c>
      <c r="L86" s="119" t="str">
        <f t="shared" si="108"/>
        <v>-----</v>
      </c>
      <c r="M86" s="119" t="str">
        <f t="shared" si="108"/>
        <v>-----</v>
      </c>
      <c r="N86" s="119" t="str">
        <f t="shared" si="108"/>
        <v>-----</v>
      </c>
      <c r="O86" s="119" t="str">
        <f t="shared" si="108"/>
        <v>-----</v>
      </c>
      <c r="P86" s="119" t="str">
        <f t="shared" si="108"/>
        <v>-----</v>
      </c>
      <c r="Q86" s="119" t="str">
        <f t="shared" si="108"/>
        <v>-----</v>
      </c>
      <c r="R86" s="119" t="str">
        <f t="shared" si="108"/>
        <v>-----</v>
      </c>
      <c r="S86" s="119" t="str">
        <f t="shared" si="108"/>
        <v>-----</v>
      </c>
      <c r="T86" s="119" t="str">
        <f t="shared" si="108"/>
        <v>-----</v>
      </c>
      <c r="U86" s="119" t="str">
        <f t="shared" si="108"/>
        <v>-----</v>
      </c>
      <c r="V86" s="119" t="str">
        <f t="shared" si="108"/>
        <v>-----</v>
      </c>
      <c r="W86" s="119" t="str">
        <f t="shared" si="108"/>
        <v>-----</v>
      </c>
      <c r="X86" s="119" t="str">
        <f t="shared" si="108"/>
        <v>-----</v>
      </c>
      <c r="Y86" s="119" t="str">
        <f t="shared" si="108"/>
        <v>-----</v>
      </c>
      <c r="Z86" s="119" t="str">
        <f t="shared" si="108"/>
        <v>-----</v>
      </c>
      <c r="AA86" s="119" t="str">
        <f t="shared" si="108"/>
        <v>-----</v>
      </c>
      <c r="AB86" s="119" t="str">
        <f t="shared" si="108"/>
        <v>-----</v>
      </c>
      <c r="AC86" s="126" t="str">
        <f t="shared" si="108"/>
        <v>-----</v>
      </c>
      <c r="AD86" s="126" t="str">
        <f t="shared" ref="AD86:AY86" si="109">AC86</f>
        <v>-----</v>
      </c>
      <c r="AE86" s="126" t="str">
        <f t="shared" si="109"/>
        <v>-----</v>
      </c>
      <c r="AF86" s="126" t="str">
        <f t="shared" si="109"/>
        <v>-----</v>
      </c>
      <c r="AG86" s="126" t="str">
        <f t="shared" si="109"/>
        <v>-----</v>
      </c>
      <c r="AH86" s="126" t="str">
        <f t="shared" si="109"/>
        <v>-----</v>
      </c>
      <c r="AI86" s="126" t="str">
        <f t="shared" si="109"/>
        <v>-----</v>
      </c>
      <c r="AJ86" s="126" t="str">
        <f t="shared" si="109"/>
        <v>-----</v>
      </c>
      <c r="AK86" s="126" t="str">
        <f t="shared" si="109"/>
        <v>-----</v>
      </c>
      <c r="AL86" s="126" t="str">
        <f t="shared" si="109"/>
        <v>-----</v>
      </c>
      <c r="AM86" s="126" t="str">
        <f t="shared" si="109"/>
        <v>-----</v>
      </c>
      <c r="AN86" s="126" t="str">
        <f t="shared" si="109"/>
        <v>-----</v>
      </c>
      <c r="AO86" s="126" t="str">
        <f t="shared" si="109"/>
        <v>-----</v>
      </c>
      <c r="AP86" s="126" t="str">
        <f t="shared" si="109"/>
        <v>-----</v>
      </c>
      <c r="AQ86" s="126" t="str">
        <f t="shared" si="109"/>
        <v>-----</v>
      </c>
      <c r="AR86" s="126" t="str">
        <f t="shared" si="109"/>
        <v>-----</v>
      </c>
      <c r="AS86" s="126" t="str">
        <f t="shared" si="109"/>
        <v>-----</v>
      </c>
      <c r="AT86" s="126" t="str">
        <f t="shared" si="109"/>
        <v>-----</v>
      </c>
      <c r="AU86" s="126" t="str">
        <f t="shared" si="109"/>
        <v>-----</v>
      </c>
      <c r="AV86" s="126" t="str">
        <f t="shared" si="109"/>
        <v>-----</v>
      </c>
      <c r="AW86" s="126" t="str">
        <f t="shared" si="109"/>
        <v>-----</v>
      </c>
      <c r="AX86" s="126" t="str">
        <f t="shared" si="109"/>
        <v>-----</v>
      </c>
      <c r="AY86" s="126" t="str">
        <f t="shared" si="109"/>
        <v>-----</v>
      </c>
    </row>
    <row r="87" spans="1:51">
      <c r="A87" s="3" t="str">
        <f>'Example 1A'!A87</f>
        <v>+ Expense Fee</v>
      </c>
      <c r="B87" s="4"/>
      <c r="C87" s="371" t="str">
        <f>$D87</f>
        <v>enter</v>
      </c>
      <c r="D87" s="157" t="str">
        <f>ExpFeeColl</f>
        <v>enter</v>
      </c>
      <c r="E87" s="157" t="str">
        <f t="shared" ref="E87:AY87" si="110">$D87</f>
        <v>enter</v>
      </c>
      <c r="F87" s="157" t="str">
        <f t="shared" si="110"/>
        <v>enter</v>
      </c>
      <c r="G87" s="157" t="str">
        <f t="shared" si="110"/>
        <v>enter</v>
      </c>
      <c r="H87" s="157" t="str">
        <f t="shared" si="110"/>
        <v>enter</v>
      </c>
      <c r="I87" s="157" t="str">
        <f t="shared" si="110"/>
        <v>enter</v>
      </c>
      <c r="J87" s="157" t="str">
        <f t="shared" si="110"/>
        <v>enter</v>
      </c>
      <c r="K87" s="157" t="str">
        <f t="shared" si="110"/>
        <v>enter</v>
      </c>
      <c r="L87" s="157" t="str">
        <f t="shared" si="110"/>
        <v>enter</v>
      </c>
      <c r="M87" s="157" t="str">
        <f t="shared" si="110"/>
        <v>enter</v>
      </c>
      <c r="N87" s="157" t="str">
        <f t="shared" si="110"/>
        <v>enter</v>
      </c>
      <c r="O87" s="157" t="str">
        <f t="shared" si="110"/>
        <v>enter</v>
      </c>
      <c r="P87" s="157" t="str">
        <f t="shared" si="110"/>
        <v>enter</v>
      </c>
      <c r="Q87" s="157" t="str">
        <f t="shared" si="110"/>
        <v>enter</v>
      </c>
      <c r="R87" s="157" t="str">
        <f t="shared" si="110"/>
        <v>enter</v>
      </c>
      <c r="S87" s="157" t="str">
        <f t="shared" si="110"/>
        <v>enter</v>
      </c>
      <c r="T87" s="157" t="str">
        <f t="shared" si="110"/>
        <v>enter</v>
      </c>
      <c r="U87" s="157" t="str">
        <f t="shared" si="110"/>
        <v>enter</v>
      </c>
      <c r="V87" s="157" t="str">
        <f t="shared" si="110"/>
        <v>enter</v>
      </c>
      <c r="W87" s="157" t="str">
        <f t="shared" si="110"/>
        <v>enter</v>
      </c>
      <c r="X87" s="157" t="str">
        <f t="shared" si="110"/>
        <v>enter</v>
      </c>
      <c r="Y87" s="157" t="str">
        <f t="shared" si="110"/>
        <v>enter</v>
      </c>
      <c r="Z87" s="157" t="str">
        <f t="shared" si="110"/>
        <v>enter</v>
      </c>
      <c r="AA87" s="157" t="str">
        <f t="shared" si="110"/>
        <v>enter</v>
      </c>
      <c r="AB87" s="157" t="str">
        <f t="shared" si="110"/>
        <v>enter</v>
      </c>
      <c r="AC87" s="158" t="str">
        <f t="shared" si="110"/>
        <v>enter</v>
      </c>
      <c r="AD87" s="158" t="str">
        <f t="shared" si="110"/>
        <v>enter</v>
      </c>
      <c r="AE87" s="158" t="str">
        <f t="shared" si="110"/>
        <v>enter</v>
      </c>
      <c r="AF87" s="158" t="str">
        <f t="shared" si="110"/>
        <v>enter</v>
      </c>
      <c r="AG87" s="158" t="str">
        <f t="shared" si="110"/>
        <v>enter</v>
      </c>
      <c r="AH87" s="158" t="str">
        <f t="shared" si="110"/>
        <v>enter</v>
      </c>
      <c r="AI87" s="158" t="str">
        <f t="shared" si="110"/>
        <v>enter</v>
      </c>
      <c r="AJ87" s="158" t="str">
        <f t="shared" si="110"/>
        <v>enter</v>
      </c>
      <c r="AK87" s="158" t="str">
        <f t="shared" si="110"/>
        <v>enter</v>
      </c>
      <c r="AL87" s="158" t="str">
        <f t="shared" si="110"/>
        <v>enter</v>
      </c>
      <c r="AM87" s="158" t="str">
        <f t="shared" si="110"/>
        <v>enter</v>
      </c>
      <c r="AN87" s="158" t="str">
        <f t="shared" si="110"/>
        <v>enter</v>
      </c>
      <c r="AO87" s="158" t="str">
        <f t="shared" si="110"/>
        <v>enter</v>
      </c>
      <c r="AP87" s="158" t="str">
        <f t="shared" si="110"/>
        <v>enter</v>
      </c>
      <c r="AQ87" s="158" t="str">
        <f t="shared" si="110"/>
        <v>enter</v>
      </c>
      <c r="AR87" s="158" t="str">
        <f t="shared" si="110"/>
        <v>enter</v>
      </c>
      <c r="AS87" s="158" t="str">
        <f t="shared" si="110"/>
        <v>enter</v>
      </c>
      <c r="AT87" s="158" t="str">
        <f t="shared" si="110"/>
        <v>enter</v>
      </c>
      <c r="AU87" s="158" t="str">
        <f t="shared" si="110"/>
        <v>enter</v>
      </c>
      <c r="AV87" s="158" t="str">
        <f t="shared" si="110"/>
        <v>enter</v>
      </c>
      <c r="AW87" s="158" t="str">
        <f t="shared" si="110"/>
        <v>enter</v>
      </c>
      <c r="AX87" s="158" t="str">
        <f t="shared" si="110"/>
        <v>enter</v>
      </c>
      <c r="AY87" s="158" t="str">
        <f t="shared" si="110"/>
        <v>enter</v>
      </c>
    </row>
    <row r="88" spans="1:51">
      <c r="A88" s="3" t="str">
        <f>'Example 1A'!A88</f>
        <v>x</v>
      </c>
      <c r="B88" s="4"/>
      <c r="C88" s="148" t="str">
        <f>'Example 1A'!C88</f>
        <v>-----</v>
      </c>
      <c r="D88" s="119" t="str">
        <f t="shared" ref="D88:AC88" si="111">C88</f>
        <v>-----</v>
      </c>
      <c r="E88" s="119" t="str">
        <f t="shared" si="111"/>
        <v>-----</v>
      </c>
      <c r="F88" s="119" t="str">
        <f t="shared" si="111"/>
        <v>-----</v>
      </c>
      <c r="G88" s="119" t="str">
        <f t="shared" si="111"/>
        <v>-----</v>
      </c>
      <c r="H88" s="119" t="str">
        <f t="shared" si="111"/>
        <v>-----</v>
      </c>
      <c r="I88" s="119" t="str">
        <f t="shared" si="111"/>
        <v>-----</v>
      </c>
      <c r="J88" s="119" t="str">
        <f t="shared" si="111"/>
        <v>-----</v>
      </c>
      <c r="K88" s="119" t="str">
        <f t="shared" si="111"/>
        <v>-----</v>
      </c>
      <c r="L88" s="119" t="str">
        <f t="shared" si="111"/>
        <v>-----</v>
      </c>
      <c r="M88" s="119" t="str">
        <f t="shared" si="111"/>
        <v>-----</v>
      </c>
      <c r="N88" s="119" t="str">
        <f t="shared" si="111"/>
        <v>-----</v>
      </c>
      <c r="O88" s="119" t="str">
        <f t="shared" si="111"/>
        <v>-----</v>
      </c>
      <c r="P88" s="119" t="str">
        <f t="shared" si="111"/>
        <v>-----</v>
      </c>
      <c r="Q88" s="119" t="str">
        <f t="shared" si="111"/>
        <v>-----</v>
      </c>
      <c r="R88" s="119" t="str">
        <f t="shared" si="111"/>
        <v>-----</v>
      </c>
      <c r="S88" s="119" t="str">
        <f t="shared" si="111"/>
        <v>-----</v>
      </c>
      <c r="T88" s="119" t="str">
        <f t="shared" si="111"/>
        <v>-----</v>
      </c>
      <c r="U88" s="119" t="str">
        <f t="shared" si="111"/>
        <v>-----</v>
      </c>
      <c r="V88" s="119" t="str">
        <f t="shared" si="111"/>
        <v>-----</v>
      </c>
      <c r="W88" s="119" t="str">
        <f t="shared" si="111"/>
        <v>-----</v>
      </c>
      <c r="X88" s="119" t="str">
        <f t="shared" si="111"/>
        <v>-----</v>
      </c>
      <c r="Y88" s="119" t="str">
        <f t="shared" si="111"/>
        <v>-----</v>
      </c>
      <c r="Z88" s="119" t="str">
        <f t="shared" si="111"/>
        <v>-----</v>
      </c>
      <c r="AA88" s="119" t="str">
        <f t="shared" si="111"/>
        <v>-----</v>
      </c>
      <c r="AB88" s="119" t="str">
        <f t="shared" si="111"/>
        <v>-----</v>
      </c>
      <c r="AC88" s="126" t="str">
        <f t="shared" si="111"/>
        <v>-----</v>
      </c>
      <c r="AD88" s="126" t="str">
        <f t="shared" ref="AD88:AY88" si="112">AC88</f>
        <v>-----</v>
      </c>
      <c r="AE88" s="126" t="str">
        <f t="shared" si="112"/>
        <v>-----</v>
      </c>
      <c r="AF88" s="126" t="str">
        <f t="shared" si="112"/>
        <v>-----</v>
      </c>
      <c r="AG88" s="126" t="str">
        <f t="shared" si="112"/>
        <v>-----</v>
      </c>
      <c r="AH88" s="126" t="str">
        <f t="shared" si="112"/>
        <v>-----</v>
      </c>
      <c r="AI88" s="126" t="str">
        <f t="shared" si="112"/>
        <v>-----</v>
      </c>
      <c r="AJ88" s="126" t="str">
        <f t="shared" si="112"/>
        <v>-----</v>
      </c>
      <c r="AK88" s="126" t="str">
        <f t="shared" si="112"/>
        <v>-----</v>
      </c>
      <c r="AL88" s="126" t="str">
        <f t="shared" si="112"/>
        <v>-----</v>
      </c>
      <c r="AM88" s="126" t="str">
        <f t="shared" si="112"/>
        <v>-----</v>
      </c>
      <c r="AN88" s="126" t="str">
        <f t="shared" si="112"/>
        <v>-----</v>
      </c>
      <c r="AO88" s="126" t="str">
        <f t="shared" si="112"/>
        <v>-----</v>
      </c>
      <c r="AP88" s="126" t="str">
        <f t="shared" si="112"/>
        <v>-----</v>
      </c>
      <c r="AQ88" s="126" t="str">
        <f t="shared" si="112"/>
        <v>-----</v>
      </c>
      <c r="AR88" s="126" t="str">
        <f t="shared" si="112"/>
        <v>-----</v>
      </c>
      <c r="AS88" s="126" t="str">
        <f t="shared" si="112"/>
        <v>-----</v>
      </c>
      <c r="AT88" s="126" t="str">
        <f t="shared" si="112"/>
        <v>-----</v>
      </c>
      <c r="AU88" s="126" t="str">
        <f t="shared" si="112"/>
        <v>-----</v>
      </c>
      <c r="AV88" s="126" t="str">
        <f t="shared" si="112"/>
        <v>-----</v>
      </c>
      <c r="AW88" s="126" t="str">
        <f t="shared" si="112"/>
        <v>-----</v>
      </c>
      <c r="AX88" s="126" t="str">
        <f t="shared" si="112"/>
        <v>-----</v>
      </c>
      <c r="AY88" s="126" t="str">
        <f t="shared" si="112"/>
        <v>-----</v>
      </c>
    </row>
    <row r="89" spans="1:51" ht="16.2" thickBot="1">
      <c r="A89" s="11" t="str">
        <f>'Example 1A'!A89</f>
        <v>= Collision Rate</v>
      </c>
      <c r="B89" s="12"/>
      <c r="C89" s="38" t="e">
        <f t="shared" ref="C89:AC89" si="113">PRODUCT(PRODUCT(C78:C86)+C87,C88)</f>
        <v>#VALUE!</v>
      </c>
      <c r="D89" s="38" t="e">
        <f t="shared" si="113"/>
        <v>#VALUE!</v>
      </c>
      <c r="E89" s="38" t="e">
        <f t="shared" si="113"/>
        <v>#VALUE!</v>
      </c>
      <c r="F89" s="38" t="e">
        <f t="shared" si="113"/>
        <v>#VALUE!</v>
      </c>
      <c r="G89" s="38" t="e">
        <f t="shared" si="113"/>
        <v>#VALUE!</v>
      </c>
      <c r="H89" s="38" t="e">
        <f t="shared" si="113"/>
        <v>#VALUE!</v>
      </c>
      <c r="I89" s="38" t="e">
        <f t="shared" si="113"/>
        <v>#VALUE!</v>
      </c>
      <c r="J89" s="38" t="e">
        <f t="shared" si="113"/>
        <v>#VALUE!</v>
      </c>
      <c r="K89" s="38" t="e">
        <f t="shared" si="113"/>
        <v>#VALUE!</v>
      </c>
      <c r="L89" s="38" t="e">
        <f t="shared" si="113"/>
        <v>#VALUE!</v>
      </c>
      <c r="M89" s="38" t="e">
        <f t="shared" si="113"/>
        <v>#VALUE!</v>
      </c>
      <c r="N89" s="38" t="e">
        <f t="shared" si="113"/>
        <v>#VALUE!</v>
      </c>
      <c r="O89" s="38" t="e">
        <f t="shared" si="113"/>
        <v>#VALUE!</v>
      </c>
      <c r="P89" s="38" t="e">
        <f t="shared" si="113"/>
        <v>#VALUE!</v>
      </c>
      <c r="Q89" s="38" t="e">
        <f t="shared" si="113"/>
        <v>#VALUE!</v>
      </c>
      <c r="R89" s="38" t="e">
        <f t="shared" si="113"/>
        <v>#VALUE!</v>
      </c>
      <c r="S89" s="38" t="e">
        <f t="shared" si="113"/>
        <v>#VALUE!</v>
      </c>
      <c r="T89" s="38" t="e">
        <f t="shared" si="113"/>
        <v>#VALUE!</v>
      </c>
      <c r="U89" s="38" t="e">
        <f t="shared" si="113"/>
        <v>#VALUE!</v>
      </c>
      <c r="V89" s="38" t="e">
        <f t="shared" si="113"/>
        <v>#VALUE!</v>
      </c>
      <c r="W89" s="38" t="e">
        <f t="shared" si="113"/>
        <v>#VALUE!</v>
      </c>
      <c r="X89" s="38" t="e">
        <f t="shared" si="113"/>
        <v>#VALUE!</v>
      </c>
      <c r="Y89" s="38" t="e">
        <f t="shared" si="113"/>
        <v>#VALUE!</v>
      </c>
      <c r="Z89" s="38" t="e">
        <f t="shared" si="113"/>
        <v>#VALUE!</v>
      </c>
      <c r="AA89" s="38" t="e">
        <f t="shared" si="113"/>
        <v>#VALUE!</v>
      </c>
      <c r="AB89" s="38" t="e">
        <f t="shared" si="113"/>
        <v>#VALUE!</v>
      </c>
      <c r="AC89" s="39" t="e">
        <f t="shared" si="113"/>
        <v>#VALUE!</v>
      </c>
      <c r="AD89" s="39" t="e">
        <f t="shared" ref="AD89:AY89" si="114">PRODUCT(PRODUCT(AD78:AD86)+AD87,AD88)</f>
        <v>#VALUE!</v>
      </c>
      <c r="AE89" s="39" t="e">
        <f t="shared" si="114"/>
        <v>#VALUE!</v>
      </c>
      <c r="AF89" s="39" t="e">
        <f t="shared" si="114"/>
        <v>#VALUE!</v>
      </c>
      <c r="AG89" s="39" t="e">
        <f t="shared" si="114"/>
        <v>#VALUE!</v>
      </c>
      <c r="AH89" s="39" t="e">
        <f t="shared" si="114"/>
        <v>#VALUE!</v>
      </c>
      <c r="AI89" s="39" t="e">
        <f t="shared" si="114"/>
        <v>#VALUE!</v>
      </c>
      <c r="AJ89" s="39" t="e">
        <f t="shared" si="114"/>
        <v>#VALUE!</v>
      </c>
      <c r="AK89" s="39" t="e">
        <f t="shared" si="114"/>
        <v>#VALUE!</v>
      </c>
      <c r="AL89" s="39" t="e">
        <f t="shared" si="114"/>
        <v>#VALUE!</v>
      </c>
      <c r="AM89" s="39" t="e">
        <f t="shared" si="114"/>
        <v>#VALUE!</v>
      </c>
      <c r="AN89" s="39" t="e">
        <f t="shared" si="114"/>
        <v>#VALUE!</v>
      </c>
      <c r="AO89" s="39" t="e">
        <f t="shared" si="114"/>
        <v>#VALUE!</v>
      </c>
      <c r="AP89" s="39" t="e">
        <f t="shared" si="114"/>
        <v>#VALUE!</v>
      </c>
      <c r="AQ89" s="39" t="e">
        <f t="shared" si="114"/>
        <v>#VALUE!</v>
      </c>
      <c r="AR89" s="39" t="e">
        <f t="shared" si="114"/>
        <v>#VALUE!</v>
      </c>
      <c r="AS89" s="39" t="e">
        <f t="shared" si="114"/>
        <v>#VALUE!</v>
      </c>
      <c r="AT89" s="39" t="e">
        <f t="shared" si="114"/>
        <v>#VALUE!</v>
      </c>
      <c r="AU89" s="39" t="e">
        <f t="shared" si="114"/>
        <v>#VALUE!</v>
      </c>
      <c r="AV89" s="39" t="e">
        <f t="shared" si="114"/>
        <v>#VALUE!</v>
      </c>
      <c r="AW89" s="39" t="e">
        <f t="shared" si="114"/>
        <v>#VALUE!</v>
      </c>
      <c r="AX89" s="39" t="e">
        <f t="shared" si="114"/>
        <v>#VALUE!</v>
      </c>
      <c r="AY89" s="39" t="e">
        <f t="shared" si="114"/>
        <v>#VALUE!</v>
      </c>
    </row>
    <row r="90" spans="1:51" ht="16.2" thickTop="1">
      <c r="A90" s="52" t="str">
        <f>'Example 1A'!A90</f>
        <v/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</row>
    <row r="91" spans="1:51">
      <c r="A91" s="3" t="str">
        <f>'Example 1A'!A91</f>
        <v>Liability</v>
      </c>
      <c r="B91" s="4"/>
      <c r="C91" s="48" t="e">
        <f t="shared" ref="C91:AC91" si="115">(C31+C42+C55+C54+C62)</f>
        <v>#VALUE!</v>
      </c>
      <c r="D91" s="48" t="e">
        <f t="shared" si="115"/>
        <v>#VALUE!</v>
      </c>
      <c r="E91" s="48" t="e">
        <f t="shared" si="115"/>
        <v>#VALUE!</v>
      </c>
      <c r="F91" s="48" t="e">
        <f t="shared" si="115"/>
        <v>#VALUE!</v>
      </c>
      <c r="G91" s="48" t="e">
        <f t="shared" si="115"/>
        <v>#VALUE!</v>
      </c>
      <c r="H91" s="48" t="e">
        <f t="shared" si="115"/>
        <v>#VALUE!</v>
      </c>
      <c r="I91" s="48" t="e">
        <f t="shared" si="115"/>
        <v>#VALUE!</v>
      </c>
      <c r="J91" s="48" t="e">
        <f t="shared" si="115"/>
        <v>#VALUE!</v>
      </c>
      <c r="K91" s="48" t="e">
        <f t="shared" si="115"/>
        <v>#VALUE!</v>
      </c>
      <c r="L91" s="48" t="e">
        <f t="shared" si="115"/>
        <v>#VALUE!</v>
      </c>
      <c r="M91" s="48" t="e">
        <f t="shared" si="115"/>
        <v>#VALUE!</v>
      </c>
      <c r="N91" s="48" t="e">
        <f t="shared" si="115"/>
        <v>#VALUE!</v>
      </c>
      <c r="O91" s="48" t="e">
        <f t="shared" si="115"/>
        <v>#VALUE!</v>
      </c>
      <c r="P91" s="48" t="e">
        <f t="shared" si="115"/>
        <v>#VALUE!</v>
      </c>
      <c r="Q91" s="48" t="e">
        <f t="shared" si="115"/>
        <v>#VALUE!</v>
      </c>
      <c r="R91" s="48" t="e">
        <f t="shared" si="115"/>
        <v>#VALUE!</v>
      </c>
      <c r="S91" s="48" t="e">
        <f t="shared" si="115"/>
        <v>#VALUE!</v>
      </c>
      <c r="T91" s="48" t="e">
        <f t="shared" si="115"/>
        <v>#VALUE!</v>
      </c>
      <c r="U91" s="48" t="e">
        <f t="shared" si="115"/>
        <v>#VALUE!</v>
      </c>
      <c r="V91" s="48" t="e">
        <f t="shared" si="115"/>
        <v>#VALUE!</v>
      </c>
      <c r="W91" s="48" t="e">
        <f t="shared" si="115"/>
        <v>#VALUE!</v>
      </c>
      <c r="X91" s="48" t="e">
        <f t="shared" si="115"/>
        <v>#VALUE!</v>
      </c>
      <c r="Y91" s="48" t="e">
        <f t="shared" si="115"/>
        <v>#VALUE!</v>
      </c>
      <c r="Z91" s="48" t="e">
        <f t="shared" si="115"/>
        <v>#VALUE!</v>
      </c>
      <c r="AA91" s="48" t="e">
        <f t="shared" si="115"/>
        <v>#VALUE!</v>
      </c>
      <c r="AB91" s="48" t="e">
        <f t="shared" si="115"/>
        <v>#VALUE!</v>
      </c>
      <c r="AC91" s="49" t="e">
        <f t="shared" si="115"/>
        <v>#VALUE!</v>
      </c>
      <c r="AD91" s="49" t="e">
        <f t="shared" ref="AD91:AY91" si="116">(AD31+AD42+AD55+AD54+AD62)</f>
        <v>#VALUE!</v>
      </c>
      <c r="AE91" s="49" t="e">
        <f t="shared" si="116"/>
        <v>#VALUE!</v>
      </c>
      <c r="AF91" s="49" t="e">
        <f t="shared" si="116"/>
        <v>#VALUE!</v>
      </c>
      <c r="AG91" s="49" t="e">
        <f t="shared" si="116"/>
        <v>#VALUE!</v>
      </c>
      <c r="AH91" s="49" t="e">
        <f t="shared" si="116"/>
        <v>#VALUE!</v>
      </c>
      <c r="AI91" s="49" t="e">
        <f t="shared" si="116"/>
        <v>#VALUE!</v>
      </c>
      <c r="AJ91" s="49" t="e">
        <f t="shared" si="116"/>
        <v>#VALUE!</v>
      </c>
      <c r="AK91" s="49" t="e">
        <f t="shared" si="116"/>
        <v>#VALUE!</v>
      </c>
      <c r="AL91" s="49" t="e">
        <f t="shared" si="116"/>
        <v>#VALUE!</v>
      </c>
      <c r="AM91" s="49" t="e">
        <f t="shared" si="116"/>
        <v>#VALUE!</v>
      </c>
      <c r="AN91" s="49" t="e">
        <f t="shared" si="116"/>
        <v>#VALUE!</v>
      </c>
      <c r="AO91" s="49" t="e">
        <f t="shared" si="116"/>
        <v>#VALUE!</v>
      </c>
      <c r="AP91" s="49" t="e">
        <f t="shared" si="116"/>
        <v>#VALUE!</v>
      </c>
      <c r="AQ91" s="49" t="e">
        <f t="shared" si="116"/>
        <v>#VALUE!</v>
      </c>
      <c r="AR91" s="49" t="e">
        <f t="shared" si="116"/>
        <v>#VALUE!</v>
      </c>
      <c r="AS91" s="49" t="e">
        <f t="shared" si="116"/>
        <v>#VALUE!</v>
      </c>
      <c r="AT91" s="49" t="e">
        <f t="shared" si="116"/>
        <v>#VALUE!</v>
      </c>
      <c r="AU91" s="49" t="e">
        <f t="shared" si="116"/>
        <v>#VALUE!</v>
      </c>
      <c r="AV91" s="49" t="e">
        <f t="shared" si="116"/>
        <v>#VALUE!</v>
      </c>
      <c r="AW91" s="49" t="e">
        <f t="shared" si="116"/>
        <v>#VALUE!</v>
      </c>
      <c r="AX91" s="49" t="e">
        <f t="shared" si="116"/>
        <v>#VALUE!</v>
      </c>
      <c r="AY91" s="49" t="e">
        <f t="shared" si="116"/>
        <v>#VALUE!</v>
      </c>
    </row>
    <row r="92" spans="1:51" ht="16.2" thickBot="1">
      <c r="A92" s="3" t="str">
        <f>'Example 1A'!A92</f>
        <v>Physical Damage</v>
      </c>
      <c r="B92" s="4"/>
      <c r="C92" s="48" t="e">
        <f t="shared" ref="C92:AC92" si="117">(C76+C89)</f>
        <v>#VALUE!</v>
      </c>
      <c r="D92" s="48" t="e">
        <f t="shared" si="117"/>
        <v>#VALUE!</v>
      </c>
      <c r="E92" s="48" t="e">
        <f t="shared" si="117"/>
        <v>#VALUE!</v>
      </c>
      <c r="F92" s="48" t="e">
        <f t="shared" si="117"/>
        <v>#VALUE!</v>
      </c>
      <c r="G92" s="48" t="e">
        <f t="shared" si="117"/>
        <v>#VALUE!</v>
      </c>
      <c r="H92" s="48" t="e">
        <f t="shared" si="117"/>
        <v>#VALUE!</v>
      </c>
      <c r="I92" s="48" t="e">
        <f t="shared" si="117"/>
        <v>#VALUE!</v>
      </c>
      <c r="J92" s="48" t="e">
        <f t="shared" si="117"/>
        <v>#VALUE!</v>
      </c>
      <c r="K92" s="48" t="e">
        <f t="shared" si="117"/>
        <v>#VALUE!</v>
      </c>
      <c r="L92" s="48" t="e">
        <f t="shared" si="117"/>
        <v>#VALUE!</v>
      </c>
      <c r="M92" s="48" t="e">
        <f t="shared" si="117"/>
        <v>#VALUE!</v>
      </c>
      <c r="N92" s="48" t="e">
        <f t="shared" si="117"/>
        <v>#VALUE!</v>
      </c>
      <c r="O92" s="48" t="e">
        <f t="shared" si="117"/>
        <v>#VALUE!</v>
      </c>
      <c r="P92" s="48" t="e">
        <f t="shared" si="117"/>
        <v>#VALUE!</v>
      </c>
      <c r="Q92" s="48" t="e">
        <f t="shared" si="117"/>
        <v>#VALUE!</v>
      </c>
      <c r="R92" s="48" t="e">
        <f t="shared" si="117"/>
        <v>#VALUE!</v>
      </c>
      <c r="S92" s="48" t="e">
        <f t="shared" si="117"/>
        <v>#VALUE!</v>
      </c>
      <c r="T92" s="48" t="e">
        <f t="shared" si="117"/>
        <v>#VALUE!</v>
      </c>
      <c r="U92" s="48" t="e">
        <f t="shared" si="117"/>
        <v>#VALUE!</v>
      </c>
      <c r="V92" s="48" t="e">
        <f t="shared" si="117"/>
        <v>#VALUE!</v>
      </c>
      <c r="W92" s="48" t="e">
        <f t="shared" si="117"/>
        <v>#VALUE!</v>
      </c>
      <c r="X92" s="48" t="e">
        <f t="shared" si="117"/>
        <v>#VALUE!</v>
      </c>
      <c r="Y92" s="48" t="e">
        <f t="shared" si="117"/>
        <v>#VALUE!</v>
      </c>
      <c r="Z92" s="48" t="e">
        <f t="shared" si="117"/>
        <v>#VALUE!</v>
      </c>
      <c r="AA92" s="48" t="e">
        <f t="shared" si="117"/>
        <v>#VALUE!</v>
      </c>
      <c r="AB92" s="48" t="e">
        <f t="shared" si="117"/>
        <v>#VALUE!</v>
      </c>
      <c r="AC92" s="49" t="e">
        <f t="shared" si="117"/>
        <v>#VALUE!</v>
      </c>
      <c r="AD92" s="49" t="e">
        <f t="shared" ref="AD92:AY92" si="118">(AD76+AD89)</f>
        <v>#VALUE!</v>
      </c>
      <c r="AE92" s="49" t="e">
        <f t="shared" si="118"/>
        <v>#VALUE!</v>
      </c>
      <c r="AF92" s="49" t="e">
        <f t="shared" si="118"/>
        <v>#VALUE!</v>
      </c>
      <c r="AG92" s="49" t="e">
        <f t="shared" si="118"/>
        <v>#VALUE!</v>
      </c>
      <c r="AH92" s="49" t="e">
        <f t="shared" si="118"/>
        <v>#VALUE!</v>
      </c>
      <c r="AI92" s="49" t="e">
        <f t="shared" si="118"/>
        <v>#VALUE!</v>
      </c>
      <c r="AJ92" s="49" t="e">
        <f t="shared" si="118"/>
        <v>#VALUE!</v>
      </c>
      <c r="AK92" s="49" t="e">
        <f t="shared" si="118"/>
        <v>#VALUE!</v>
      </c>
      <c r="AL92" s="49" t="e">
        <f t="shared" si="118"/>
        <v>#VALUE!</v>
      </c>
      <c r="AM92" s="49" t="e">
        <f t="shared" si="118"/>
        <v>#VALUE!</v>
      </c>
      <c r="AN92" s="49" t="e">
        <f t="shared" si="118"/>
        <v>#VALUE!</v>
      </c>
      <c r="AO92" s="49" t="e">
        <f t="shared" si="118"/>
        <v>#VALUE!</v>
      </c>
      <c r="AP92" s="49" t="e">
        <f t="shared" si="118"/>
        <v>#VALUE!</v>
      </c>
      <c r="AQ92" s="49" t="e">
        <f t="shared" si="118"/>
        <v>#VALUE!</v>
      </c>
      <c r="AR92" s="49" t="e">
        <f t="shared" si="118"/>
        <v>#VALUE!</v>
      </c>
      <c r="AS92" s="49" t="e">
        <f t="shared" si="118"/>
        <v>#VALUE!</v>
      </c>
      <c r="AT92" s="49" t="e">
        <f t="shared" si="118"/>
        <v>#VALUE!</v>
      </c>
      <c r="AU92" s="49" t="e">
        <f t="shared" si="118"/>
        <v>#VALUE!</v>
      </c>
      <c r="AV92" s="49" t="e">
        <f t="shared" si="118"/>
        <v>#VALUE!</v>
      </c>
      <c r="AW92" s="49" t="e">
        <f t="shared" si="118"/>
        <v>#VALUE!</v>
      </c>
      <c r="AX92" s="49" t="e">
        <f t="shared" si="118"/>
        <v>#VALUE!</v>
      </c>
      <c r="AY92" s="49" t="e">
        <f t="shared" si="118"/>
        <v>#VALUE!</v>
      </c>
    </row>
    <row r="93" spans="1:51" ht="16.8" thickTop="1" thickBot="1">
      <c r="A93" s="5" t="str">
        <f>'Example 1A'!A93</f>
        <v>Total Driver #1</v>
      </c>
      <c r="B93" s="6"/>
      <c r="C93" s="50" t="e">
        <f t="shared" ref="C93:AC93" si="119">C91+C92</f>
        <v>#VALUE!</v>
      </c>
      <c r="D93" s="50" t="e">
        <f t="shared" si="119"/>
        <v>#VALUE!</v>
      </c>
      <c r="E93" s="50" t="e">
        <f t="shared" si="119"/>
        <v>#VALUE!</v>
      </c>
      <c r="F93" s="50" t="e">
        <f t="shared" si="119"/>
        <v>#VALUE!</v>
      </c>
      <c r="G93" s="50" t="e">
        <f t="shared" si="119"/>
        <v>#VALUE!</v>
      </c>
      <c r="H93" s="50" t="e">
        <f t="shared" si="119"/>
        <v>#VALUE!</v>
      </c>
      <c r="I93" s="50" t="e">
        <f t="shared" si="119"/>
        <v>#VALUE!</v>
      </c>
      <c r="J93" s="50" t="e">
        <f t="shared" si="119"/>
        <v>#VALUE!</v>
      </c>
      <c r="K93" s="50" t="e">
        <f t="shared" si="119"/>
        <v>#VALUE!</v>
      </c>
      <c r="L93" s="50" t="e">
        <f t="shared" si="119"/>
        <v>#VALUE!</v>
      </c>
      <c r="M93" s="50" t="e">
        <f t="shared" si="119"/>
        <v>#VALUE!</v>
      </c>
      <c r="N93" s="50" t="e">
        <f t="shared" si="119"/>
        <v>#VALUE!</v>
      </c>
      <c r="O93" s="50" t="e">
        <f t="shared" si="119"/>
        <v>#VALUE!</v>
      </c>
      <c r="P93" s="50" t="e">
        <f t="shared" si="119"/>
        <v>#VALUE!</v>
      </c>
      <c r="Q93" s="50" t="e">
        <f t="shared" si="119"/>
        <v>#VALUE!</v>
      </c>
      <c r="R93" s="50" t="e">
        <f t="shared" si="119"/>
        <v>#VALUE!</v>
      </c>
      <c r="S93" s="50" t="e">
        <f t="shared" si="119"/>
        <v>#VALUE!</v>
      </c>
      <c r="T93" s="50" t="e">
        <f t="shared" si="119"/>
        <v>#VALUE!</v>
      </c>
      <c r="U93" s="50" t="e">
        <f t="shared" si="119"/>
        <v>#VALUE!</v>
      </c>
      <c r="V93" s="50" t="e">
        <f t="shared" si="119"/>
        <v>#VALUE!</v>
      </c>
      <c r="W93" s="50" t="e">
        <f t="shared" si="119"/>
        <v>#VALUE!</v>
      </c>
      <c r="X93" s="50" t="e">
        <f t="shared" si="119"/>
        <v>#VALUE!</v>
      </c>
      <c r="Y93" s="50" t="e">
        <f t="shared" si="119"/>
        <v>#VALUE!</v>
      </c>
      <c r="Z93" s="50" t="e">
        <f t="shared" si="119"/>
        <v>#VALUE!</v>
      </c>
      <c r="AA93" s="50" t="e">
        <f t="shared" si="119"/>
        <v>#VALUE!</v>
      </c>
      <c r="AB93" s="50" t="e">
        <f t="shared" si="119"/>
        <v>#VALUE!</v>
      </c>
      <c r="AC93" s="51" t="e">
        <f t="shared" si="119"/>
        <v>#VALUE!</v>
      </c>
      <c r="AD93" s="51" t="e">
        <f t="shared" ref="AD93:AY93" si="120">AD91+AD92</f>
        <v>#VALUE!</v>
      </c>
      <c r="AE93" s="51" t="e">
        <f t="shared" si="120"/>
        <v>#VALUE!</v>
      </c>
      <c r="AF93" s="51" t="e">
        <f t="shared" si="120"/>
        <v>#VALUE!</v>
      </c>
      <c r="AG93" s="51" t="e">
        <f t="shared" si="120"/>
        <v>#VALUE!</v>
      </c>
      <c r="AH93" s="51" t="e">
        <f t="shared" si="120"/>
        <v>#VALUE!</v>
      </c>
      <c r="AI93" s="51" t="e">
        <f t="shared" si="120"/>
        <v>#VALUE!</v>
      </c>
      <c r="AJ93" s="51" t="e">
        <f t="shared" si="120"/>
        <v>#VALUE!</v>
      </c>
      <c r="AK93" s="51" t="e">
        <f t="shared" si="120"/>
        <v>#VALUE!</v>
      </c>
      <c r="AL93" s="51" t="e">
        <f t="shared" si="120"/>
        <v>#VALUE!</v>
      </c>
      <c r="AM93" s="51" t="e">
        <f t="shared" si="120"/>
        <v>#VALUE!</v>
      </c>
      <c r="AN93" s="51" t="e">
        <f t="shared" si="120"/>
        <v>#VALUE!</v>
      </c>
      <c r="AO93" s="51" t="e">
        <f t="shared" si="120"/>
        <v>#VALUE!</v>
      </c>
      <c r="AP93" s="51" t="e">
        <f t="shared" si="120"/>
        <v>#VALUE!</v>
      </c>
      <c r="AQ93" s="51" t="e">
        <f t="shared" si="120"/>
        <v>#VALUE!</v>
      </c>
      <c r="AR93" s="51" t="e">
        <f t="shared" si="120"/>
        <v>#VALUE!</v>
      </c>
      <c r="AS93" s="51" t="e">
        <f t="shared" si="120"/>
        <v>#VALUE!</v>
      </c>
      <c r="AT93" s="51" t="e">
        <f t="shared" si="120"/>
        <v>#VALUE!</v>
      </c>
      <c r="AU93" s="51" t="e">
        <f t="shared" si="120"/>
        <v>#VALUE!</v>
      </c>
      <c r="AV93" s="51" t="e">
        <f t="shared" si="120"/>
        <v>#VALUE!</v>
      </c>
      <c r="AW93" s="51" t="e">
        <f t="shared" si="120"/>
        <v>#VALUE!</v>
      </c>
      <c r="AX93" s="51" t="e">
        <f t="shared" si="120"/>
        <v>#VALUE!</v>
      </c>
      <c r="AY93" s="51" t="e">
        <f t="shared" si="120"/>
        <v>#VALUE!</v>
      </c>
    </row>
    <row r="94" spans="1:51" ht="16.2" thickTop="1">
      <c r="A94" s="53" t="str">
        <f>'Example 1A'!A94</f>
        <v/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</row>
    <row r="95" spans="1:51">
      <c r="A95" s="21" t="str">
        <f>'Example 1A'!A95</f>
        <v>Liability</v>
      </c>
      <c r="B95" s="18"/>
      <c r="C95" s="361" t="e">
        <f t="shared" ref="C95:AC95" si="121">C91</f>
        <v>#VALUE!</v>
      </c>
      <c r="D95" s="361" t="e">
        <f t="shared" si="121"/>
        <v>#VALUE!</v>
      </c>
      <c r="E95" s="361" t="e">
        <f t="shared" si="121"/>
        <v>#VALUE!</v>
      </c>
      <c r="F95" s="361" t="e">
        <f t="shared" si="121"/>
        <v>#VALUE!</v>
      </c>
      <c r="G95" s="361" t="e">
        <f t="shared" si="121"/>
        <v>#VALUE!</v>
      </c>
      <c r="H95" s="361" t="e">
        <f t="shared" si="121"/>
        <v>#VALUE!</v>
      </c>
      <c r="I95" s="361" t="e">
        <f t="shared" si="121"/>
        <v>#VALUE!</v>
      </c>
      <c r="J95" s="361" t="e">
        <f t="shared" si="121"/>
        <v>#VALUE!</v>
      </c>
      <c r="K95" s="361" t="e">
        <f t="shared" si="121"/>
        <v>#VALUE!</v>
      </c>
      <c r="L95" s="361" t="e">
        <f t="shared" si="121"/>
        <v>#VALUE!</v>
      </c>
      <c r="M95" s="361" t="e">
        <f t="shared" si="121"/>
        <v>#VALUE!</v>
      </c>
      <c r="N95" s="361" t="e">
        <f t="shared" si="121"/>
        <v>#VALUE!</v>
      </c>
      <c r="O95" s="361" t="e">
        <f t="shared" si="121"/>
        <v>#VALUE!</v>
      </c>
      <c r="P95" s="361" t="e">
        <f t="shared" si="121"/>
        <v>#VALUE!</v>
      </c>
      <c r="Q95" s="361" t="e">
        <f t="shared" si="121"/>
        <v>#VALUE!</v>
      </c>
      <c r="R95" s="361" t="e">
        <f t="shared" si="121"/>
        <v>#VALUE!</v>
      </c>
      <c r="S95" s="361" t="e">
        <f t="shared" si="121"/>
        <v>#VALUE!</v>
      </c>
      <c r="T95" s="361" t="e">
        <f t="shared" si="121"/>
        <v>#VALUE!</v>
      </c>
      <c r="U95" s="361" t="e">
        <f t="shared" si="121"/>
        <v>#VALUE!</v>
      </c>
      <c r="V95" s="361" t="e">
        <f t="shared" si="121"/>
        <v>#VALUE!</v>
      </c>
      <c r="W95" s="361" t="e">
        <f t="shared" si="121"/>
        <v>#VALUE!</v>
      </c>
      <c r="X95" s="361" t="e">
        <f t="shared" si="121"/>
        <v>#VALUE!</v>
      </c>
      <c r="Y95" s="361" t="e">
        <f t="shared" si="121"/>
        <v>#VALUE!</v>
      </c>
      <c r="Z95" s="361" t="e">
        <f t="shared" si="121"/>
        <v>#VALUE!</v>
      </c>
      <c r="AA95" s="361" t="e">
        <f t="shared" si="121"/>
        <v>#VALUE!</v>
      </c>
      <c r="AB95" s="361" t="e">
        <f t="shared" si="121"/>
        <v>#VALUE!</v>
      </c>
      <c r="AC95" s="372" t="e">
        <f t="shared" si="121"/>
        <v>#VALUE!</v>
      </c>
      <c r="AD95" s="372" t="e">
        <f t="shared" ref="AD95:AY95" si="122">AD91</f>
        <v>#VALUE!</v>
      </c>
      <c r="AE95" s="372" t="e">
        <f t="shared" si="122"/>
        <v>#VALUE!</v>
      </c>
      <c r="AF95" s="372" t="e">
        <f t="shared" si="122"/>
        <v>#VALUE!</v>
      </c>
      <c r="AG95" s="372" t="e">
        <f t="shared" si="122"/>
        <v>#VALUE!</v>
      </c>
      <c r="AH95" s="372" t="e">
        <f t="shared" si="122"/>
        <v>#VALUE!</v>
      </c>
      <c r="AI95" s="372" t="e">
        <f t="shared" si="122"/>
        <v>#VALUE!</v>
      </c>
      <c r="AJ95" s="372" t="e">
        <f t="shared" si="122"/>
        <v>#VALUE!</v>
      </c>
      <c r="AK95" s="372" t="e">
        <f t="shared" si="122"/>
        <v>#VALUE!</v>
      </c>
      <c r="AL95" s="372" t="e">
        <f t="shared" si="122"/>
        <v>#VALUE!</v>
      </c>
      <c r="AM95" s="372" t="e">
        <f t="shared" si="122"/>
        <v>#VALUE!</v>
      </c>
      <c r="AN95" s="372" t="e">
        <f t="shared" si="122"/>
        <v>#VALUE!</v>
      </c>
      <c r="AO95" s="372" t="e">
        <f t="shared" si="122"/>
        <v>#VALUE!</v>
      </c>
      <c r="AP95" s="372" t="e">
        <f t="shared" si="122"/>
        <v>#VALUE!</v>
      </c>
      <c r="AQ95" s="372" t="e">
        <f t="shared" si="122"/>
        <v>#VALUE!</v>
      </c>
      <c r="AR95" s="372" t="e">
        <f t="shared" si="122"/>
        <v>#VALUE!</v>
      </c>
      <c r="AS95" s="372" t="e">
        <f t="shared" si="122"/>
        <v>#VALUE!</v>
      </c>
      <c r="AT95" s="372" t="e">
        <f t="shared" si="122"/>
        <v>#VALUE!</v>
      </c>
      <c r="AU95" s="372" t="e">
        <f t="shared" si="122"/>
        <v>#VALUE!</v>
      </c>
      <c r="AV95" s="372" t="e">
        <f t="shared" si="122"/>
        <v>#VALUE!</v>
      </c>
      <c r="AW95" s="372" t="e">
        <f t="shared" si="122"/>
        <v>#VALUE!</v>
      </c>
      <c r="AX95" s="372" t="e">
        <f t="shared" si="122"/>
        <v>#VALUE!</v>
      </c>
      <c r="AY95" s="372" t="e">
        <f t="shared" si="122"/>
        <v>#VALUE!</v>
      </c>
    </row>
    <row r="96" spans="1:51" ht="16.2" thickBot="1">
      <c r="A96" s="21" t="str">
        <f>'Example 1A'!A96</f>
        <v>Physical Damage</v>
      </c>
      <c r="B96" s="18"/>
      <c r="C96" s="361" t="e">
        <f t="shared" ref="C96:AC96" si="123">C92</f>
        <v>#VALUE!</v>
      </c>
      <c r="D96" s="361" t="e">
        <f t="shared" si="123"/>
        <v>#VALUE!</v>
      </c>
      <c r="E96" s="361" t="e">
        <f t="shared" si="123"/>
        <v>#VALUE!</v>
      </c>
      <c r="F96" s="361" t="e">
        <f t="shared" si="123"/>
        <v>#VALUE!</v>
      </c>
      <c r="G96" s="361" t="e">
        <f t="shared" si="123"/>
        <v>#VALUE!</v>
      </c>
      <c r="H96" s="361" t="e">
        <f t="shared" si="123"/>
        <v>#VALUE!</v>
      </c>
      <c r="I96" s="361" t="e">
        <f t="shared" si="123"/>
        <v>#VALUE!</v>
      </c>
      <c r="J96" s="361" t="e">
        <f t="shared" si="123"/>
        <v>#VALUE!</v>
      </c>
      <c r="K96" s="361" t="e">
        <f t="shared" si="123"/>
        <v>#VALUE!</v>
      </c>
      <c r="L96" s="361" t="e">
        <f t="shared" si="123"/>
        <v>#VALUE!</v>
      </c>
      <c r="M96" s="361" t="e">
        <f t="shared" si="123"/>
        <v>#VALUE!</v>
      </c>
      <c r="N96" s="361" t="e">
        <f t="shared" si="123"/>
        <v>#VALUE!</v>
      </c>
      <c r="O96" s="361" t="e">
        <f t="shared" si="123"/>
        <v>#VALUE!</v>
      </c>
      <c r="P96" s="361" t="e">
        <f t="shared" si="123"/>
        <v>#VALUE!</v>
      </c>
      <c r="Q96" s="361" t="e">
        <f t="shared" si="123"/>
        <v>#VALUE!</v>
      </c>
      <c r="R96" s="361" t="e">
        <f t="shared" si="123"/>
        <v>#VALUE!</v>
      </c>
      <c r="S96" s="361" t="e">
        <f t="shared" si="123"/>
        <v>#VALUE!</v>
      </c>
      <c r="T96" s="361" t="e">
        <f t="shared" si="123"/>
        <v>#VALUE!</v>
      </c>
      <c r="U96" s="361" t="e">
        <f t="shared" si="123"/>
        <v>#VALUE!</v>
      </c>
      <c r="V96" s="361" t="e">
        <f t="shared" si="123"/>
        <v>#VALUE!</v>
      </c>
      <c r="W96" s="361" t="e">
        <f t="shared" si="123"/>
        <v>#VALUE!</v>
      </c>
      <c r="X96" s="361" t="e">
        <f t="shared" si="123"/>
        <v>#VALUE!</v>
      </c>
      <c r="Y96" s="361" t="e">
        <f t="shared" si="123"/>
        <v>#VALUE!</v>
      </c>
      <c r="Z96" s="361" t="e">
        <f t="shared" si="123"/>
        <v>#VALUE!</v>
      </c>
      <c r="AA96" s="361" t="e">
        <f t="shared" si="123"/>
        <v>#VALUE!</v>
      </c>
      <c r="AB96" s="361" t="e">
        <f t="shared" si="123"/>
        <v>#VALUE!</v>
      </c>
      <c r="AC96" s="372" t="e">
        <f t="shared" si="123"/>
        <v>#VALUE!</v>
      </c>
      <c r="AD96" s="372" t="e">
        <f t="shared" ref="AD96:AY96" si="124">AD92</f>
        <v>#VALUE!</v>
      </c>
      <c r="AE96" s="372" t="e">
        <f t="shared" si="124"/>
        <v>#VALUE!</v>
      </c>
      <c r="AF96" s="372" t="e">
        <f t="shared" si="124"/>
        <v>#VALUE!</v>
      </c>
      <c r="AG96" s="372" t="e">
        <f t="shared" si="124"/>
        <v>#VALUE!</v>
      </c>
      <c r="AH96" s="372" t="e">
        <f t="shared" si="124"/>
        <v>#VALUE!</v>
      </c>
      <c r="AI96" s="372" t="e">
        <f t="shared" si="124"/>
        <v>#VALUE!</v>
      </c>
      <c r="AJ96" s="372" t="e">
        <f t="shared" si="124"/>
        <v>#VALUE!</v>
      </c>
      <c r="AK96" s="372" t="e">
        <f t="shared" si="124"/>
        <v>#VALUE!</v>
      </c>
      <c r="AL96" s="372" t="e">
        <f t="shared" si="124"/>
        <v>#VALUE!</v>
      </c>
      <c r="AM96" s="372" t="e">
        <f t="shared" si="124"/>
        <v>#VALUE!</v>
      </c>
      <c r="AN96" s="372" t="e">
        <f t="shared" si="124"/>
        <v>#VALUE!</v>
      </c>
      <c r="AO96" s="372" t="e">
        <f t="shared" si="124"/>
        <v>#VALUE!</v>
      </c>
      <c r="AP96" s="372" t="e">
        <f t="shared" si="124"/>
        <v>#VALUE!</v>
      </c>
      <c r="AQ96" s="372" t="e">
        <f t="shared" si="124"/>
        <v>#VALUE!</v>
      </c>
      <c r="AR96" s="372" t="e">
        <f t="shared" si="124"/>
        <v>#VALUE!</v>
      </c>
      <c r="AS96" s="372" t="e">
        <f t="shared" si="124"/>
        <v>#VALUE!</v>
      </c>
      <c r="AT96" s="372" t="e">
        <f t="shared" si="124"/>
        <v>#VALUE!</v>
      </c>
      <c r="AU96" s="372" t="e">
        <f t="shared" si="124"/>
        <v>#VALUE!</v>
      </c>
      <c r="AV96" s="372" t="e">
        <f t="shared" si="124"/>
        <v>#VALUE!</v>
      </c>
      <c r="AW96" s="372" t="e">
        <f t="shared" si="124"/>
        <v>#VALUE!</v>
      </c>
      <c r="AX96" s="372" t="e">
        <f t="shared" si="124"/>
        <v>#VALUE!</v>
      </c>
      <c r="AY96" s="372" t="e">
        <f t="shared" si="124"/>
        <v>#VALUE!</v>
      </c>
    </row>
    <row r="97" spans="1:51" ht="16.8" thickTop="1" thickBot="1">
      <c r="A97" s="364" t="str">
        <f>'Example 1A'!A97</f>
        <v>Grand Total</v>
      </c>
      <c r="B97" s="365"/>
      <c r="C97" s="366" t="e">
        <f>IF($I$7="X","N/A",C95+C96)</f>
        <v>#VALUE!</v>
      </c>
      <c r="D97" s="366" t="e">
        <f t="shared" ref="D97:AC97" si="125">IF($I$7="X","N/A",D95+D96)</f>
        <v>#VALUE!</v>
      </c>
      <c r="E97" s="366" t="e">
        <f t="shared" si="125"/>
        <v>#VALUE!</v>
      </c>
      <c r="F97" s="366" t="e">
        <f t="shared" si="125"/>
        <v>#VALUE!</v>
      </c>
      <c r="G97" s="366" t="e">
        <f t="shared" si="125"/>
        <v>#VALUE!</v>
      </c>
      <c r="H97" s="366" t="e">
        <f t="shared" si="125"/>
        <v>#VALUE!</v>
      </c>
      <c r="I97" s="366" t="e">
        <f t="shared" si="125"/>
        <v>#VALUE!</v>
      </c>
      <c r="J97" s="366" t="e">
        <f t="shared" si="125"/>
        <v>#VALUE!</v>
      </c>
      <c r="K97" s="366" t="e">
        <f t="shared" si="125"/>
        <v>#VALUE!</v>
      </c>
      <c r="L97" s="366" t="e">
        <f t="shared" si="125"/>
        <v>#VALUE!</v>
      </c>
      <c r="M97" s="366" t="e">
        <f t="shared" si="125"/>
        <v>#VALUE!</v>
      </c>
      <c r="N97" s="366" t="e">
        <f t="shared" si="125"/>
        <v>#VALUE!</v>
      </c>
      <c r="O97" s="366" t="e">
        <f t="shared" si="125"/>
        <v>#VALUE!</v>
      </c>
      <c r="P97" s="366" t="e">
        <f t="shared" si="125"/>
        <v>#VALUE!</v>
      </c>
      <c r="Q97" s="366" t="e">
        <f t="shared" si="125"/>
        <v>#VALUE!</v>
      </c>
      <c r="R97" s="366" t="e">
        <f t="shared" si="125"/>
        <v>#VALUE!</v>
      </c>
      <c r="S97" s="366" t="e">
        <f t="shared" si="125"/>
        <v>#VALUE!</v>
      </c>
      <c r="T97" s="366" t="e">
        <f t="shared" si="125"/>
        <v>#VALUE!</v>
      </c>
      <c r="U97" s="366" t="e">
        <f t="shared" si="125"/>
        <v>#VALUE!</v>
      </c>
      <c r="V97" s="366" t="e">
        <f t="shared" si="125"/>
        <v>#VALUE!</v>
      </c>
      <c r="W97" s="366" t="e">
        <f t="shared" si="125"/>
        <v>#VALUE!</v>
      </c>
      <c r="X97" s="366" t="e">
        <f t="shared" si="125"/>
        <v>#VALUE!</v>
      </c>
      <c r="Y97" s="366" t="e">
        <f t="shared" si="125"/>
        <v>#VALUE!</v>
      </c>
      <c r="Z97" s="366" t="e">
        <f t="shared" si="125"/>
        <v>#VALUE!</v>
      </c>
      <c r="AA97" s="366" t="e">
        <f t="shared" si="125"/>
        <v>#VALUE!</v>
      </c>
      <c r="AB97" s="366" t="e">
        <f t="shared" si="125"/>
        <v>#VALUE!</v>
      </c>
      <c r="AC97" s="373" t="e">
        <f t="shared" si="125"/>
        <v>#VALUE!</v>
      </c>
      <c r="AD97" s="373" t="e">
        <f t="shared" ref="AD97:AY97" si="126">IF($I$7="X","N/A",AD95+AD96)</f>
        <v>#VALUE!</v>
      </c>
      <c r="AE97" s="373" t="e">
        <f t="shared" si="126"/>
        <v>#VALUE!</v>
      </c>
      <c r="AF97" s="373" t="e">
        <f t="shared" si="126"/>
        <v>#VALUE!</v>
      </c>
      <c r="AG97" s="373" t="e">
        <f t="shared" si="126"/>
        <v>#VALUE!</v>
      </c>
      <c r="AH97" s="373" t="e">
        <f t="shared" si="126"/>
        <v>#VALUE!</v>
      </c>
      <c r="AI97" s="373" t="e">
        <f t="shared" si="126"/>
        <v>#VALUE!</v>
      </c>
      <c r="AJ97" s="373" t="e">
        <f t="shared" si="126"/>
        <v>#VALUE!</v>
      </c>
      <c r="AK97" s="373" t="e">
        <f t="shared" si="126"/>
        <v>#VALUE!</v>
      </c>
      <c r="AL97" s="373" t="e">
        <f t="shared" si="126"/>
        <v>#VALUE!</v>
      </c>
      <c r="AM97" s="373" t="e">
        <f t="shared" si="126"/>
        <v>#VALUE!</v>
      </c>
      <c r="AN97" s="373" t="e">
        <f t="shared" si="126"/>
        <v>#VALUE!</v>
      </c>
      <c r="AO97" s="373" t="e">
        <f t="shared" si="126"/>
        <v>#VALUE!</v>
      </c>
      <c r="AP97" s="373" t="e">
        <f t="shared" si="126"/>
        <v>#VALUE!</v>
      </c>
      <c r="AQ97" s="373" t="e">
        <f t="shared" si="126"/>
        <v>#VALUE!</v>
      </c>
      <c r="AR97" s="373" t="e">
        <f t="shared" si="126"/>
        <v>#VALUE!</v>
      </c>
      <c r="AS97" s="373" t="e">
        <f t="shared" si="126"/>
        <v>#VALUE!</v>
      </c>
      <c r="AT97" s="373" t="e">
        <f t="shared" si="126"/>
        <v>#VALUE!</v>
      </c>
      <c r="AU97" s="373" t="e">
        <f t="shared" si="126"/>
        <v>#VALUE!</v>
      </c>
      <c r="AV97" s="373" t="e">
        <f t="shared" si="126"/>
        <v>#VALUE!</v>
      </c>
      <c r="AW97" s="373" t="e">
        <f t="shared" si="126"/>
        <v>#VALUE!</v>
      </c>
      <c r="AX97" s="373" t="e">
        <f t="shared" si="126"/>
        <v>#VALUE!</v>
      </c>
      <c r="AY97" s="373" t="e">
        <f t="shared" si="126"/>
        <v>#VALUE!</v>
      </c>
    </row>
    <row r="98" spans="1:51" ht="16.2" thickTop="1">
      <c r="A98" s="122" t="str">
        <f>'Example 1A'!A98</f>
        <v>--- note: do not include any data below this line.  The final rate to be charged is to be calculated on the Grand Total line. ---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</row>
    <row r="99" spans="1:51">
      <c r="B99" s="14"/>
      <c r="C99" s="14"/>
    </row>
    <row r="100" spans="1:51">
      <c r="B100" s="15"/>
      <c r="C100" s="15"/>
    </row>
  </sheetData>
  <sheetProtection selectLockedCells="1"/>
  <phoneticPr fontId="0" type="noConversion"/>
  <conditionalFormatting sqref="E12:E14">
    <cfRule type="cellIs" priority="1" stopIfTrue="1" operator="equal">
      <formula>"enter here"</formula>
    </cfRule>
    <cfRule type="cellIs" dxfId="7" priority="2" stopIfTrue="1" operator="notEqual">
      <formula>750</formula>
    </cfRule>
  </conditionalFormatting>
  <dataValidations count="1">
    <dataValidation type="list" allowBlank="1" showInputMessage="1" showErrorMessage="1" sqref="I7">
      <formula1>" ,X"</formula1>
    </dataValidation>
  </dataValidations>
  <printOptions horizontalCentered="1"/>
  <pageMargins left="0" right="0" top="0" bottom="0" header="0.5" footer="0.5"/>
  <pageSetup scale="4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DC105"/>
  <sheetViews>
    <sheetView zoomScale="70" zoomScaleNormal="75" workbookViewId="0">
      <pane ySplit="14" topLeftCell="A15" activePane="bottomLeft" state="frozen"/>
      <selection activeCell="A18" sqref="A18"/>
      <selection pane="bottomLeft" activeCell="B6" sqref="B6"/>
    </sheetView>
  </sheetViews>
  <sheetFormatPr defaultColWidth="9.90625" defaultRowHeight="15.6"/>
  <cols>
    <col min="1" max="3" width="12.6328125" style="2" customWidth="1"/>
    <col min="4" max="51" width="14.81640625" style="2" customWidth="1"/>
    <col min="52" max="54" width="12.6328125" style="2" customWidth="1"/>
    <col min="55" max="79" width="14.90625" style="2" customWidth="1"/>
    <col min="80" max="80" width="14.81640625" style="2" customWidth="1"/>
    <col min="81" max="16384" width="9.90625" style="2"/>
  </cols>
  <sheetData>
    <row r="1" spans="1:102" s="107" customFormat="1">
      <c r="A1" s="45" t="str">
        <f>"Appendix #4 - New Rating Example 2A - " &amp; EvalDate</f>
        <v>Appendix #4 - New Rating Example 2A - 2016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Z1" s="45" t="str">
        <f>A1</f>
        <v>Appendix #4 - New Rating Example 2A - 2016</v>
      </c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</row>
    <row r="2" spans="1:102">
      <c r="A2" s="16" t="str">
        <f>"#" &amp; TEXT(GroupNum,"0000") &amp; " " &amp; GroupName</f>
        <v>#enter here enter Group Name here</v>
      </c>
      <c r="G2" s="16" t="str">
        <f>"#" &amp; CompNum &amp; " " &amp; CompName</f>
        <v>#enter here enter Company Name here</v>
      </c>
      <c r="AZ2" s="16" t="str">
        <f>A2</f>
        <v>#enter here enter Group Name here</v>
      </c>
      <c r="BF2" s="16" t="str">
        <f>G2</f>
        <v>#enter here enter Company Name here</v>
      </c>
    </row>
    <row r="3" spans="1:102">
      <c r="A3" s="16"/>
    </row>
    <row r="4" spans="1:102">
      <c r="A4" s="17" t="s">
        <v>155</v>
      </c>
      <c r="B4" s="2" t="s">
        <v>199</v>
      </c>
      <c r="AZ4" s="17"/>
    </row>
    <row r="5" spans="1:102">
      <c r="A5" s="17" t="s">
        <v>200</v>
      </c>
      <c r="B5" s="2" t="s">
        <v>201</v>
      </c>
      <c r="AZ5" s="17" t="s">
        <v>202</v>
      </c>
      <c r="BA5" s="2" t="s">
        <v>203</v>
      </c>
    </row>
    <row r="6" spans="1:102" ht="16.2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20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C6" s="202"/>
      <c r="CD6" s="202"/>
      <c r="CE6" s="202"/>
      <c r="CF6" s="202"/>
      <c r="CG6" s="202"/>
      <c r="CH6" s="202"/>
      <c r="CI6" s="202"/>
      <c r="CJ6" s="202"/>
      <c r="CK6" s="202"/>
      <c r="CL6" s="202"/>
      <c r="CM6" s="202"/>
      <c r="CN6" s="202"/>
      <c r="CO6" s="202"/>
      <c r="CP6" s="202"/>
      <c r="CQ6" s="202"/>
      <c r="CR6" s="202"/>
      <c r="CS6" s="202"/>
      <c r="CT6" s="202"/>
      <c r="CU6" s="202"/>
      <c r="CV6" s="202"/>
      <c r="CW6" s="202"/>
      <c r="CX6" s="202"/>
    </row>
    <row r="7" spans="1:102" ht="16.2" thickTop="1">
      <c r="A7" s="3" t="str">
        <f>'Example 5'!A7</f>
        <v>Class Code</v>
      </c>
      <c r="B7" s="345" t="s">
        <v>5</v>
      </c>
      <c r="D7" s="4" t="str">
        <f>'Example 5'!D7</f>
        <v>Class Factor</v>
      </c>
      <c r="E7" s="346" t="s">
        <v>5</v>
      </c>
      <c r="F7" s="105"/>
      <c r="G7" s="4" t="s">
        <v>159</v>
      </c>
      <c r="H7" s="4"/>
      <c r="I7" s="347"/>
      <c r="J7" s="4" t="s">
        <v>196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348"/>
      <c r="AD7" s="370"/>
      <c r="AE7" s="370"/>
      <c r="AF7" s="370"/>
      <c r="AG7" s="370"/>
      <c r="AH7" s="370"/>
      <c r="AI7" s="370"/>
      <c r="AJ7" s="370"/>
      <c r="AK7" s="370"/>
      <c r="AL7" s="370"/>
      <c r="AM7" s="370"/>
      <c r="AN7" s="370"/>
      <c r="AO7" s="370"/>
      <c r="AP7" s="370"/>
      <c r="AQ7" s="370"/>
      <c r="AR7" s="370"/>
      <c r="AS7" s="370"/>
      <c r="AT7" s="370"/>
      <c r="AU7" s="370"/>
      <c r="AV7" s="370"/>
      <c r="AW7" s="370"/>
      <c r="AX7" s="370"/>
      <c r="AY7" s="370"/>
      <c r="AZ7" s="3" t="str">
        <f t="shared" ref="AZ7:AZ13" si="0">A7</f>
        <v>Class Code</v>
      </c>
      <c r="BA7" s="345" t="s">
        <v>5</v>
      </c>
      <c r="BB7" s="69"/>
      <c r="BC7" s="6" t="str">
        <f t="shared" ref="BC7:BC13" si="1">D7</f>
        <v>Class Factor</v>
      </c>
      <c r="BD7" s="346" t="s">
        <v>5</v>
      </c>
      <c r="BE7" s="105"/>
      <c r="BF7" s="4" t="s">
        <v>159</v>
      </c>
      <c r="BG7" s="4"/>
      <c r="BH7" s="4"/>
      <c r="BI7" s="4"/>
      <c r="BJ7" s="4"/>
      <c r="BK7" s="4"/>
      <c r="BL7" s="4"/>
      <c r="BM7" s="4"/>
      <c r="BN7" s="4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182"/>
      <c r="CC7" s="170"/>
      <c r="CX7" s="218"/>
    </row>
    <row r="8" spans="1:102">
      <c r="A8" s="3" t="str">
        <f>'Example 5'!A8</f>
        <v>Tier Number</v>
      </c>
      <c r="B8" s="350" t="s">
        <v>5</v>
      </c>
      <c r="D8" s="4" t="str">
        <f>'Example 5'!D8</f>
        <v>Tier Factor</v>
      </c>
      <c r="E8" s="351" t="s">
        <v>5</v>
      </c>
      <c r="F8" s="106"/>
      <c r="G8" s="374" t="s">
        <v>161</v>
      </c>
      <c r="H8" s="352"/>
      <c r="I8" s="352"/>
      <c r="J8" s="353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53"/>
      <c r="AD8" s="353"/>
      <c r="AE8" s="353"/>
      <c r="AF8" s="353"/>
      <c r="AG8" s="353"/>
      <c r="AH8" s="353"/>
      <c r="AI8" s="353"/>
      <c r="AJ8" s="353"/>
      <c r="AK8" s="353"/>
      <c r="AL8" s="353"/>
      <c r="AM8" s="353"/>
      <c r="AN8" s="353"/>
      <c r="AO8" s="353"/>
      <c r="AP8" s="353"/>
      <c r="AQ8" s="353"/>
      <c r="AR8" s="353"/>
      <c r="AS8" s="353"/>
      <c r="AT8" s="353"/>
      <c r="AU8" s="353"/>
      <c r="AV8" s="353"/>
      <c r="AW8" s="353"/>
      <c r="AX8" s="353"/>
      <c r="AY8" s="353"/>
      <c r="AZ8" s="3" t="str">
        <f t="shared" si="0"/>
        <v>Tier Number</v>
      </c>
      <c r="BA8" s="350" t="s">
        <v>5</v>
      </c>
      <c r="BB8" s="9"/>
      <c r="BC8" s="8" t="str">
        <f t="shared" si="1"/>
        <v>Tier Factor</v>
      </c>
      <c r="BD8" s="351" t="s">
        <v>5</v>
      </c>
      <c r="BE8" s="106"/>
      <c r="BF8" s="352" t="s">
        <v>204</v>
      </c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04"/>
      <c r="BR8" s="304"/>
      <c r="BS8" s="304"/>
      <c r="BT8" s="304"/>
      <c r="BU8" s="304"/>
      <c r="BV8" s="304"/>
      <c r="BW8" s="304"/>
      <c r="BX8" s="304"/>
      <c r="BY8" s="4"/>
      <c r="BZ8" s="4"/>
      <c r="CA8" s="4"/>
      <c r="CB8" s="9"/>
      <c r="CC8" s="170"/>
      <c r="CX8" s="203"/>
    </row>
    <row r="9" spans="1:102">
      <c r="A9" s="3" t="str">
        <f>'Example 5'!A9</f>
        <v>Model Year</v>
      </c>
      <c r="B9" s="350" t="s">
        <v>5</v>
      </c>
      <c r="D9" s="4" t="str">
        <f>'Example 5'!D9</f>
        <v>Model Yr Factor</v>
      </c>
      <c r="E9" s="351" t="s">
        <v>5</v>
      </c>
      <c r="F9" s="106"/>
      <c r="G9" s="352"/>
      <c r="H9" s="352"/>
      <c r="I9" s="352"/>
      <c r="J9" s="353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53"/>
      <c r="AD9" s="353"/>
      <c r="AE9" s="353"/>
      <c r="AF9" s="353"/>
      <c r="AG9" s="353"/>
      <c r="AH9" s="353"/>
      <c r="AI9" s="353"/>
      <c r="AJ9" s="353"/>
      <c r="AK9" s="353"/>
      <c r="AL9" s="353"/>
      <c r="AM9" s="353"/>
      <c r="AN9" s="353"/>
      <c r="AO9" s="353"/>
      <c r="AP9" s="353"/>
      <c r="AQ9" s="353"/>
      <c r="AR9" s="353"/>
      <c r="AS9" s="353"/>
      <c r="AT9" s="353"/>
      <c r="AU9" s="353"/>
      <c r="AV9" s="353"/>
      <c r="AW9" s="353"/>
      <c r="AX9" s="353"/>
      <c r="AY9" s="353"/>
      <c r="AZ9" s="3" t="str">
        <f t="shared" si="0"/>
        <v>Model Year</v>
      </c>
      <c r="BA9" s="350" t="s">
        <v>5</v>
      </c>
      <c r="BB9" s="70"/>
      <c r="BC9" s="8" t="str">
        <f t="shared" si="1"/>
        <v>Model Yr Factor</v>
      </c>
      <c r="BD9" s="351" t="s">
        <v>5</v>
      </c>
      <c r="BE9" s="106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4"/>
      <c r="BR9" s="304"/>
      <c r="BS9" s="304"/>
      <c r="BT9" s="304"/>
      <c r="BU9" s="304"/>
      <c r="BV9" s="304"/>
      <c r="BW9" s="304"/>
      <c r="BX9" s="304"/>
      <c r="BY9" s="4"/>
      <c r="BZ9" s="4"/>
      <c r="CA9" s="4"/>
      <c r="CB9" s="9"/>
      <c r="CC9" s="170"/>
      <c r="CX9" s="203"/>
    </row>
    <row r="10" spans="1:102">
      <c r="A10" s="3" t="str">
        <f>'Example 5'!A10</f>
        <v>Symbol</v>
      </c>
      <c r="B10" s="350" t="s">
        <v>5</v>
      </c>
      <c r="D10" s="4" t="str">
        <f>'Example 5'!D10</f>
        <v>Symbol Factor</v>
      </c>
      <c r="E10" s="351" t="s">
        <v>5</v>
      </c>
      <c r="F10" s="106"/>
      <c r="G10" s="352"/>
      <c r="H10" s="352"/>
      <c r="I10" s="352"/>
      <c r="J10" s="353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53"/>
      <c r="AD10" s="353"/>
      <c r="AE10" s="353"/>
      <c r="AF10" s="353"/>
      <c r="AG10" s="353"/>
      <c r="AH10" s="353"/>
      <c r="AI10" s="353"/>
      <c r="AJ10" s="353"/>
      <c r="AK10" s="353"/>
      <c r="AL10" s="353"/>
      <c r="AM10" s="353"/>
      <c r="AN10" s="353"/>
      <c r="AO10" s="353"/>
      <c r="AP10" s="353"/>
      <c r="AQ10" s="353"/>
      <c r="AR10" s="353"/>
      <c r="AS10" s="353"/>
      <c r="AT10" s="353"/>
      <c r="AU10" s="353"/>
      <c r="AV10" s="353"/>
      <c r="AW10" s="353"/>
      <c r="AX10" s="353"/>
      <c r="AY10" s="353"/>
      <c r="AZ10" s="3" t="str">
        <f t="shared" si="0"/>
        <v>Symbol</v>
      </c>
      <c r="BA10" s="350" t="s">
        <v>5</v>
      </c>
      <c r="BB10" s="70"/>
      <c r="BC10" s="8" t="str">
        <f t="shared" si="1"/>
        <v>Symbol Factor</v>
      </c>
      <c r="BD10" s="351" t="s">
        <v>5</v>
      </c>
      <c r="BE10" s="106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  <c r="BS10" s="304"/>
      <c r="BT10" s="304"/>
      <c r="BU10" s="304"/>
      <c r="BV10" s="304"/>
      <c r="BW10" s="304"/>
      <c r="BX10" s="304"/>
      <c r="BY10" s="4"/>
      <c r="BZ10" s="4"/>
      <c r="CA10" s="4"/>
      <c r="CB10" s="9"/>
      <c r="CC10" s="170"/>
      <c r="CX10" s="203"/>
    </row>
    <row r="11" spans="1:102">
      <c r="A11" s="3" t="str">
        <f>'Example 5'!A11</f>
        <v>BI/CSL Limits</v>
      </c>
      <c r="B11" s="355" t="s">
        <v>5</v>
      </c>
      <c r="D11" s="4" t="str">
        <f>'Example 5'!D11</f>
        <v>PIP Limits</v>
      </c>
      <c r="E11" s="358" t="s">
        <v>5</v>
      </c>
      <c r="F11" s="106"/>
      <c r="G11" s="352"/>
      <c r="H11" s="352"/>
      <c r="I11" s="352"/>
      <c r="J11" s="357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5"/>
      <c r="AD11" s="305"/>
      <c r="AE11" s="305"/>
      <c r="AF11" s="305"/>
      <c r="AG11" s="305"/>
      <c r="AH11" s="305"/>
      <c r="AI11" s="305"/>
      <c r="AJ11" s="305"/>
      <c r="AK11" s="305"/>
      <c r="AL11" s="305"/>
      <c r="AM11" s="305"/>
      <c r="AN11" s="305"/>
      <c r="AO11" s="305"/>
      <c r="AP11" s="305"/>
      <c r="AQ11" s="305"/>
      <c r="AR11" s="305"/>
      <c r="AS11" s="305"/>
      <c r="AT11" s="305"/>
      <c r="AU11" s="305"/>
      <c r="AV11" s="305"/>
      <c r="AW11" s="305"/>
      <c r="AX11" s="305"/>
      <c r="AY11" s="305"/>
      <c r="AZ11" s="3" t="str">
        <f t="shared" si="0"/>
        <v>BI/CSL Limits</v>
      </c>
      <c r="BA11" s="358" t="s">
        <v>5</v>
      </c>
      <c r="BB11" s="70"/>
      <c r="BC11" s="8" t="str">
        <f t="shared" si="1"/>
        <v>PIP Limits</v>
      </c>
      <c r="BD11" s="358" t="s">
        <v>5</v>
      </c>
      <c r="BE11" s="106"/>
      <c r="BF11" s="304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  <c r="BS11" s="304"/>
      <c r="BT11" s="304"/>
      <c r="BU11" s="304"/>
      <c r="BV11" s="304"/>
      <c r="BW11" s="304"/>
      <c r="BX11" s="304"/>
      <c r="BY11" s="4"/>
      <c r="BZ11" s="4"/>
      <c r="CA11" s="4"/>
      <c r="CB11" s="179"/>
      <c r="CC11" s="170"/>
      <c r="CX11" s="203"/>
    </row>
    <row r="12" spans="1:102">
      <c r="A12" s="3" t="str">
        <f>'Example 5'!A12</f>
        <v>PD Limit</v>
      </c>
      <c r="B12" s="358" t="s">
        <v>5</v>
      </c>
      <c r="D12" s="116" t="str">
        <f>'Example 5'!D12</f>
        <v>Comp. Ded.</v>
      </c>
      <c r="E12" s="359" t="s">
        <v>5</v>
      </c>
      <c r="F12" s="106"/>
      <c r="G12" s="352"/>
      <c r="H12" s="352"/>
      <c r="I12" s="352"/>
      <c r="J12" s="357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5"/>
      <c r="AD12" s="305"/>
      <c r="AE12" s="305"/>
      <c r="AF12" s="305"/>
      <c r="AG12" s="305"/>
      <c r="AH12" s="305"/>
      <c r="AI12" s="305"/>
      <c r="AJ12" s="305"/>
      <c r="AK12" s="305"/>
      <c r="AL12" s="305"/>
      <c r="AM12" s="305"/>
      <c r="AN12" s="305"/>
      <c r="AO12" s="305"/>
      <c r="AP12" s="305"/>
      <c r="AQ12" s="305"/>
      <c r="AR12" s="305"/>
      <c r="AS12" s="305"/>
      <c r="AT12" s="305"/>
      <c r="AU12" s="305"/>
      <c r="AV12" s="305"/>
      <c r="AW12" s="305"/>
      <c r="AX12" s="305"/>
      <c r="AY12" s="305"/>
      <c r="AZ12" s="3" t="str">
        <f t="shared" si="0"/>
        <v>PD Limit</v>
      </c>
      <c r="BA12" s="358" t="s">
        <v>5</v>
      </c>
      <c r="BB12" s="70"/>
      <c r="BC12" s="8" t="str">
        <f t="shared" si="1"/>
        <v>Comp. Ded.</v>
      </c>
      <c r="BD12" s="359" t="s">
        <v>5</v>
      </c>
      <c r="BE12" s="106"/>
      <c r="BF12" s="30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  <c r="BS12" s="304"/>
      <c r="BT12" s="304"/>
      <c r="BU12" s="304"/>
      <c r="BV12" s="304"/>
      <c r="BW12" s="304"/>
      <c r="BX12" s="304"/>
      <c r="BY12" s="4"/>
      <c r="BZ12" s="4"/>
      <c r="CA12" s="4"/>
      <c r="CB12" s="179"/>
      <c r="CC12" s="170"/>
      <c r="CX12" s="203"/>
    </row>
    <row r="13" spans="1:102">
      <c r="A13" s="3" t="str">
        <f>'Example 5'!A13</f>
        <v>UM Limits</v>
      </c>
      <c r="B13" s="355" t="s">
        <v>5</v>
      </c>
      <c r="D13" s="116" t="str">
        <f>'Example 5'!D13</f>
        <v>Coll Ded.</v>
      </c>
      <c r="E13" s="359" t="s">
        <v>5</v>
      </c>
      <c r="F13" s="106"/>
      <c r="G13" s="352"/>
      <c r="H13" s="352"/>
      <c r="I13" s="352"/>
      <c r="J13" s="357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5"/>
      <c r="AD13" s="305"/>
      <c r="AE13" s="305"/>
      <c r="AF13" s="305"/>
      <c r="AG13" s="305"/>
      <c r="AH13" s="305"/>
      <c r="AI13" s="305"/>
      <c r="AJ13" s="305"/>
      <c r="AK13" s="305"/>
      <c r="AL13" s="305"/>
      <c r="AM13" s="305"/>
      <c r="AN13" s="305"/>
      <c r="AO13" s="305"/>
      <c r="AP13" s="305"/>
      <c r="AQ13" s="305"/>
      <c r="AR13" s="305"/>
      <c r="AS13" s="305"/>
      <c r="AT13" s="305"/>
      <c r="AU13" s="305"/>
      <c r="AV13" s="305"/>
      <c r="AW13" s="305"/>
      <c r="AX13" s="305"/>
      <c r="AY13" s="305"/>
      <c r="AZ13" s="3" t="str">
        <f t="shared" si="0"/>
        <v>UM Limits</v>
      </c>
      <c r="BA13" s="358" t="s">
        <v>5</v>
      </c>
      <c r="BB13" s="70"/>
      <c r="BC13" s="8" t="str">
        <f t="shared" si="1"/>
        <v>Coll Ded.</v>
      </c>
      <c r="BD13" s="359" t="s">
        <v>5</v>
      </c>
      <c r="BE13" s="106"/>
      <c r="BF13" s="30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  <c r="BS13" s="304"/>
      <c r="BT13" s="304"/>
      <c r="BU13" s="304"/>
      <c r="BV13" s="304"/>
      <c r="BW13" s="304"/>
      <c r="BX13" s="304"/>
      <c r="BY13" s="4"/>
      <c r="BZ13" s="4"/>
      <c r="CA13" s="4"/>
      <c r="CB13" s="179"/>
      <c r="CC13" s="170"/>
      <c r="CX13" s="203"/>
    </row>
    <row r="14" spans="1:102" ht="16.2" thickBot="1">
      <c r="A14" s="3" t="s">
        <v>162</v>
      </c>
      <c r="B14" s="163" t="str">
        <f>IF(AND(MID($C$18,11,1)="L",MID($C$43,12,1)="L",MID($C$56,11,1)="L"),"Limited",IF(AND(MID($C$18,11,1)="U",MID($C$43,12,1)="U",MID($C$56,11,1)="U"),"Unlimited","Basic"))</f>
        <v>Limited</v>
      </c>
      <c r="D14" s="116" t="s">
        <v>163</v>
      </c>
      <c r="E14" s="360" t="s">
        <v>5</v>
      </c>
      <c r="F14" s="8"/>
      <c r="G14" s="352"/>
      <c r="H14" s="352"/>
      <c r="I14" s="352"/>
      <c r="J14" s="353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6"/>
      <c r="AD14" s="307"/>
      <c r="AE14" s="306"/>
      <c r="AF14" s="306"/>
      <c r="AG14" s="306"/>
      <c r="AH14" s="306"/>
      <c r="AI14" s="306"/>
      <c r="AJ14" s="306"/>
      <c r="AK14" s="306"/>
      <c r="AL14" s="306"/>
      <c r="AM14" s="306"/>
      <c r="AN14" s="306"/>
      <c r="AO14" s="306"/>
      <c r="AP14" s="306"/>
      <c r="AQ14" s="306"/>
      <c r="AR14" s="306"/>
      <c r="AS14" s="306"/>
      <c r="AT14" s="306"/>
      <c r="AU14" s="306"/>
      <c r="AV14" s="306"/>
      <c r="AW14" s="306"/>
      <c r="AX14" s="306"/>
      <c r="AY14" s="306"/>
      <c r="AZ14" s="270" t="s">
        <v>162</v>
      </c>
      <c r="BA14" s="163" t="str">
        <f>IF(AND(MID($C$18,11,1)="L",MID($C$43,12,1)="L",MID($C$56,11,1)="L"),"Limited",IF(AND(MID($C$18,11,1)="U",MID($C$43,12,1)="U",MID($C$56,11,1)="U"),"Unlimited","Basic"))</f>
        <v>Limited</v>
      </c>
      <c r="BB14" s="71"/>
      <c r="BC14" s="116" t="s">
        <v>163</v>
      </c>
      <c r="BD14" s="360" t="s">
        <v>5</v>
      </c>
      <c r="BE14" s="8"/>
      <c r="BF14" s="304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  <c r="BS14" s="304"/>
      <c r="BT14" s="304"/>
      <c r="BU14" s="304"/>
      <c r="BV14" s="304"/>
      <c r="BW14" s="304"/>
      <c r="BX14" s="304"/>
      <c r="BY14" s="4"/>
      <c r="BZ14" s="4"/>
      <c r="CA14" s="4"/>
      <c r="CB14" s="9"/>
      <c r="CC14" s="202"/>
      <c r="CD14" s="202"/>
      <c r="CE14" s="202"/>
      <c r="CF14" s="202"/>
      <c r="CG14" s="202"/>
      <c r="CH14" s="202"/>
      <c r="CI14" s="202"/>
      <c r="CJ14" s="202"/>
      <c r="CK14" s="202"/>
      <c r="CL14" s="202"/>
      <c r="CM14" s="202"/>
      <c r="CN14" s="202"/>
      <c r="CO14" s="202"/>
      <c r="CP14" s="202"/>
      <c r="CQ14" s="202"/>
      <c r="CR14" s="202"/>
      <c r="CS14" s="202"/>
      <c r="CT14" s="202"/>
      <c r="CU14" s="202"/>
      <c r="CV14" s="202"/>
      <c r="CW14" s="202"/>
      <c r="CX14" s="219"/>
    </row>
    <row r="15" spans="1:102" ht="16.2" thickTop="1">
      <c r="A15" s="5"/>
      <c r="B15" s="8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8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8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170"/>
    </row>
    <row r="16" spans="1:102">
      <c r="A16" s="3" t="str">
        <f>'Example 1A'!A16</f>
        <v>ZIP CODE:</v>
      </c>
      <c r="B16" s="8"/>
      <c r="C16" s="9" t="str">
        <f t="shared" ref="C16:AY16" si="2">VLOOKUP(C17,Terr,2,FALSE)</f>
        <v>07001</v>
      </c>
      <c r="D16" s="9" t="str">
        <f t="shared" si="2"/>
        <v>07002</v>
      </c>
      <c r="E16" s="9" t="str">
        <f t="shared" si="2"/>
        <v>07003</v>
      </c>
      <c r="F16" s="9" t="str">
        <f t="shared" si="2"/>
        <v>07960</v>
      </c>
      <c r="G16" s="9" t="str">
        <f t="shared" si="2"/>
        <v>07065</v>
      </c>
      <c r="H16" s="9" t="str">
        <f t="shared" si="2"/>
        <v>07042</v>
      </c>
      <c r="I16" s="9" t="str">
        <f t="shared" si="2"/>
        <v>07650</v>
      </c>
      <c r="J16" s="9" t="str">
        <f t="shared" si="2"/>
        <v>07012</v>
      </c>
      <c r="K16" s="9" t="str">
        <f t="shared" si="2"/>
        <v>08805</v>
      </c>
      <c r="L16" s="9" t="str">
        <f t="shared" si="2"/>
        <v>07310</v>
      </c>
      <c r="M16" s="9" t="str">
        <f t="shared" si="2"/>
        <v>07073</v>
      </c>
      <c r="N16" s="9" t="str">
        <f t="shared" si="2"/>
        <v>07052</v>
      </c>
      <c r="O16" s="9" t="str">
        <f t="shared" si="2"/>
        <v>08807</v>
      </c>
      <c r="P16" s="9" t="str">
        <f t="shared" si="2"/>
        <v>07063</v>
      </c>
      <c r="Q16" s="9" t="str">
        <f t="shared" si="2"/>
        <v>07666</v>
      </c>
      <c r="R16" s="9" t="str">
        <f t="shared" si="2"/>
        <v>08901</v>
      </c>
      <c r="S16" s="9" t="str">
        <f t="shared" si="2"/>
        <v>07645</v>
      </c>
      <c r="T16" s="9" t="str">
        <f t="shared" si="2"/>
        <v>07866</v>
      </c>
      <c r="U16" s="9" t="str">
        <f t="shared" si="2"/>
        <v>07663</v>
      </c>
      <c r="V16" s="9" t="str">
        <f t="shared" si="2"/>
        <v>07840</v>
      </c>
      <c r="W16" s="9" t="str">
        <f t="shared" si="2"/>
        <v>07652</v>
      </c>
      <c r="X16" s="9" t="str">
        <f t="shared" si="2"/>
        <v>07733</v>
      </c>
      <c r="Y16" s="9" t="str">
        <f t="shared" si="2"/>
        <v>07740</v>
      </c>
      <c r="Z16" s="9" t="str">
        <f t="shared" si="2"/>
        <v>08735</v>
      </c>
      <c r="AA16" s="9" t="str">
        <f t="shared" si="2"/>
        <v>08821</v>
      </c>
      <c r="AB16" s="9" t="str">
        <f t="shared" si="2"/>
        <v>08002</v>
      </c>
      <c r="AC16" s="9" t="str">
        <f t="shared" si="2"/>
        <v>08328</v>
      </c>
      <c r="AD16" s="9" t="str">
        <f t="shared" si="2"/>
        <v>08753</v>
      </c>
      <c r="AE16" s="9" t="str">
        <f t="shared" si="2"/>
        <v>08030</v>
      </c>
      <c r="AF16" s="9" t="str">
        <f t="shared" si="2"/>
        <v>08079</v>
      </c>
      <c r="AG16" s="9" t="str">
        <f t="shared" si="2"/>
        <v>08540</v>
      </c>
      <c r="AH16" s="9" t="str">
        <f t="shared" si="2"/>
        <v>08046</v>
      </c>
      <c r="AI16" s="9" t="str">
        <f t="shared" si="2"/>
        <v>08109</v>
      </c>
      <c r="AJ16" s="9" t="str">
        <f t="shared" si="2"/>
        <v>08360</v>
      </c>
      <c r="AK16" s="9" t="str">
        <f t="shared" si="2"/>
        <v>08204</v>
      </c>
      <c r="AL16" s="9" t="str">
        <f t="shared" si="2"/>
        <v>08611</v>
      </c>
      <c r="AM16" s="9" t="str">
        <f t="shared" si="2"/>
        <v>08610</v>
      </c>
      <c r="AN16" s="9" t="str">
        <f t="shared" si="2"/>
        <v>08701</v>
      </c>
      <c r="AO16" s="9" t="str">
        <f t="shared" si="2"/>
        <v>08361</v>
      </c>
      <c r="AP16" s="9" t="str">
        <f t="shared" si="2"/>
        <v>08861</v>
      </c>
      <c r="AQ16" s="9" t="str">
        <f t="shared" si="2"/>
        <v>08401</v>
      </c>
      <c r="AR16" s="9" t="str">
        <f t="shared" si="2"/>
        <v>08102</v>
      </c>
      <c r="AS16" s="9" t="str">
        <f t="shared" si="2"/>
        <v>07513</v>
      </c>
      <c r="AT16" s="9" t="str">
        <f t="shared" si="2"/>
        <v>07201</v>
      </c>
      <c r="AU16" s="9" t="str">
        <f t="shared" si="2"/>
        <v>07103</v>
      </c>
      <c r="AV16" s="9" t="str">
        <f t="shared" si="2"/>
        <v>07087</v>
      </c>
      <c r="AW16" s="9" t="str">
        <f t="shared" si="2"/>
        <v>07055</v>
      </c>
      <c r="AX16" s="9" t="str">
        <f t="shared" si="2"/>
        <v>07017</v>
      </c>
      <c r="AY16" s="9" t="str">
        <f t="shared" si="2"/>
        <v>07047</v>
      </c>
      <c r="AZ16" s="8" t="str">
        <f>A16</f>
        <v>ZIP CODE:</v>
      </c>
      <c r="BA16" s="8"/>
      <c r="BB16" s="9" t="str">
        <f t="shared" ref="BB16:BK18" si="3">C16</f>
        <v>07001</v>
      </c>
      <c r="BC16" s="9" t="str">
        <f t="shared" si="3"/>
        <v>07002</v>
      </c>
      <c r="BD16" s="9" t="str">
        <f t="shared" si="3"/>
        <v>07003</v>
      </c>
      <c r="BE16" s="9" t="str">
        <f t="shared" si="3"/>
        <v>07960</v>
      </c>
      <c r="BF16" s="9" t="str">
        <f t="shared" si="3"/>
        <v>07065</v>
      </c>
      <c r="BG16" s="9" t="str">
        <f t="shared" si="3"/>
        <v>07042</v>
      </c>
      <c r="BH16" s="9" t="str">
        <f t="shared" si="3"/>
        <v>07650</v>
      </c>
      <c r="BI16" s="9" t="str">
        <f t="shared" si="3"/>
        <v>07012</v>
      </c>
      <c r="BJ16" s="9" t="str">
        <f t="shared" si="3"/>
        <v>08805</v>
      </c>
      <c r="BK16" s="9" t="str">
        <f t="shared" si="3"/>
        <v>07310</v>
      </c>
      <c r="BL16" s="9" t="str">
        <f t="shared" ref="BL16:BU18" si="4">M16</f>
        <v>07073</v>
      </c>
      <c r="BM16" s="9" t="str">
        <f t="shared" si="4"/>
        <v>07052</v>
      </c>
      <c r="BN16" s="9" t="str">
        <f t="shared" si="4"/>
        <v>08807</v>
      </c>
      <c r="BO16" s="9" t="str">
        <f t="shared" si="4"/>
        <v>07063</v>
      </c>
      <c r="BP16" s="9" t="str">
        <f t="shared" si="4"/>
        <v>07666</v>
      </c>
      <c r="BQ16" s="9" t="str">
        <f t="shared" si="4"/>
        <v>08901</v>
      </c>
      <c r="BR16" s="9" t="str">
        <f t="shared" si="4"/>
        <v>07645</v>
      </c>
      <c r="BS16" s="9" t="str">
        <f t="shared" si="4"/>
        <v>07866</v>
      </c>
      <c r="BT16" s="9" t="str">
        <f t="shared" si="4"/>
        <v>07663</v>
      </c>
      <c r="BU16" s="9" t="str">
        <f t="shared" si="4"/>
        <v>07840</v>
      </c>
      <c r="BV16" s="9" t="str">
        <f t="shared" ref="BV16:CB18" si="5">W16</f>
        <v>07652</v>
      </c>
      <c r="BW16" s="9" t="str">
        <f t="shared" si="5"/>
        <v>07733</v>
      </c>
      <c r="BX16" s="9" t="str">
        <f t="shared" si="5"/>
        <v>07740</v>
      </c>
      <c r="BY16" s="9" t="str">
        <f t="shared" si="5"/>
        <v>08735</v>
      </c>
      <c r="BZ16" s="9" t="str">
        <f t="shared" si="5"/>
        <v>08821</v>
      </c>
      <c r="CA16" s="9" t="str">
        <f t="shared" si="5"/>
        <v>08002</v>
      </c>
      <c r="CB16" s="9" t="str">
        <f t="shared" si="5"/>
        <v>08328</v>
      </c>
      <c r="CC16" s="9" t="str">
        <f t="shared" ref="CC16:CL18" si="6">AD16</f>
        <v>08753</v>
      </c>
      <c r="CD16" s="9" t="str">
        <f t="shared" si="6"/>
        <v>08030</v>
      </c>
      <c r="CE16" s="9" t="str">
        <f t="shared" si="6"/>
        <v>08079</v>
      </c>
      <c r="CF16" s="9" t="str">
        <f t="shared" si="6"/>
        <v>08540</v>
      </c>
      <c r="CG16" s="9" t="str">
        <f t="shared" si="6"/>
        <v>08046</v>
      </c>
      <c r="CH16" s="9" t="str">
        <f t="shared" si="6"/>
        <v>08109</v>
      </c>
      <c r="CI16" s="9" t="str">
        <f t="shared" si="6"/>
        <v>08360</v>
      </c>
      <c r="CJ16" s="9" t="str">
        <f t="shared" si="6"/>
        <v>08204</v>
      </c>
      <c r="CK16" s="9" t="str">
        <f t="shared" si="6"/>
        <v>08611</v>
      </c>
      <c r="CL16" s="9" t="str">
        <f t="shared" si="6"/>
        <v>08610</v>
      </c>
      <c r="CM16" s="9" t="str">
        <f t="shared" ref="CM16:CV18" si="7">AN16</f>
        <v>08701</v>
      </c>
      <c r="CN16" s="9" t="str">
        <f t="shared" si="7"/>
        <v>08361</v>
      </c>
      <c r="CO16" s="9" t="str">
        <f t="shared" si="7"/>
        <v>08861</v>
      </c>
      <c r="CP16" s="9" t="str">
        <f t="shared" si="7"/>
        <v>08401</v>
      </c>
      <c r="CQ16" s="9" t="str">
        <f t="shared" si="7"/>
        <v>08102</v>
      </c>
      <c r="CR16" s="9" t="str">
        <f t="shared" si="7"/>
        <v>07513</v>
      </c>
      <c r="CS16" s="9" t="str">
        <f t="shared" si="7"/>
        <v>07201</v>
      </c>
      <c r="CT16" s="9" t="str">
        <f t="shared" si="7"/>
        <v>07103</v>
      </c>
      <c r="CU16" s="9" t="str">
        <f t="shared" si="7"/>
        <v>07087</v>
      </c>
      <c r="CV16" s="9" t="str">
        <f t="shared" si="7"/>
        <v>07055</v>
      </c>
      <c r="CW16" s="9" t="str">
        <f t="shared" ref="CW16:CX18" si="8">AX16</f>
        <v>07017</v>
      </c>
      <c r="CX16" s="9" t="str">
        <f t="shared" si="8"/>
        <v>07047</v>
      </c>
    </row>
    <row r="17" spans="1:107">
      <c r="A17" s="3" t="str">
        <f>'Example 5'!A17</f>
        <v>TERRITORY:</v>
      </c>
      <c r="B17" s="4"/>
      <c r="C17" s="72">
        <v>101</v>
      </c>
      <c r="D17" s="72">
        <f>C17+1</f>
        <v>102</v>
      </c>
      <c r="E17" s="72">
        <f t="shared" ref="E17:AC17" si="9">D17+1</f>
        <v>103</v>
      </c>
      <c r="F17" s="72">
        <f t="shared" si="9"/>
        <v>104</v>
      </c>
      <c r="G17" s="72">
        <f t="shared" si="9"/>
        <v>105</v>
      </c>
      <c r="H17" s="72">
        <f t="shared" si="9"/>
        <v>106</v>
      </c>
      <c r="I17" s="72">
        <f t="shared" si="9"/>
        <v>107</v>
      </c>
      <c r="J17" s="72">
        <f t="shared" si="9"/>
        <v>108</v>
      </c>
      <c r="K17" s="72">
        <f t="shared" si="9"/>
        <v>109</v>
      </c>
      <c r="L17" s="72">
        <f t="shared" si="9"/>
        <v>110</v>
      </c>
      <c r="M17" s="72">
        <f t="shared" si="9"/>
        <v>111</v>
      </c>
      <c r="N17" s="72">
        <f t="shared" si="9"/>
        <v>112</v>
      </c>
      <c r="O17" s="72">
        <f t="shared" si="9"/>
        <v>113</v>
      </c>
      <c r="P17" s="72">
        <f t="shared" si="9"/>
        <v>114</v>
      </c>
      <c r="Q17" s="72">
        <f t="shared" si="9"/>
        <v>115</v>
      </c>
      <c r="R17" s="72">
        <f t="shared" si="9"/>
        <v>116</v>
      </c>
      <c r="S17" s="72">
        <f t="shared" si="9"/>
        <v>117</v>
      </c>
      <c r="T17" s="72">
        <f t="shared" si="9"/>
        <v>118</v>
      </c>
      <c r="U17" s="72">
        <f t="shared" si="9"/>
        <v>119</v>
      </c>
      <c r="V17" s="72">
        <f t="shared" si="9"/>
        <v>120</v>
      </c>
      <c r="W17" s="72">
        <f t="shared" si="9"/>
        <v>121</v>
      </c>
      <c r="X17" s="72">
        <f t="shared" si="9"/>
        <v>122</v>
      </c>
      <c r="Y17" s="72">
        <f t="shared" si="9"/>
        <v>123</v>
      </c>
      <c r="Z17" s="72">
        <f t="shared" si="9"/>
        <v>124</v>
      </c>
      <c r="AA17" s="72">
        <f t="shared" si="9"/>
        <v>125</v>
      </c>
      <c r="AB17" s="72">
        <f t="shared" si="9"/>
        <v>126</v>
      </c>
      <c r="AC17" s="72">
        <f t="shared" si="9"/>
        <v>127</v>
      </c>
      <c r="AD17" s="169">
        <f t="shared" ref="AD17:AP17" si="10">AC17+1</f>
        <v>128</v>
      </c>
      <c r="AE17" s="169">
        <f t="shared" si="10"/>
        <v>129</v>
      </c>
      <c r="AF17" s="169">
        <f t="shared" si="10"/>
        <v>130</v>
      </c>
      <c r="AG17" s="169">
        <f t="shared" si="10"/>
        <v>131</v>
      </c>
      <c r="AH17" s="169">
        <f t="shared" si="10"/>
        <v>132</v>
      </c>
      <c r="AI17" s="169">
        <f t="shared" si="10"/>
        <v>133</v>
      </c>
      <c r="AJ17" s="169">
        <f t="shared" si="10"/>
        <v>134</v>
      </c>
      <c r="AK17" s="169">
        <f t="shared" si="10"/>
        <v>135</v>
      </c>
      <c r="AL17" s="169">
        <f t="shared" si="10"/>
        <v>136</v>
      </c>
      <c r="AM17" s="169">
        <f t="shared" si="10"/>
        <v>137</v>
      </c>
      <c r="AN17" s="169">
        <f t="shared" si="10"/>
        <v>138</v>
      </c>
      <c r="AO17" s="169">
        <f t="shared" si="10"/>
        <v>139</v>
      </c>
      <c r="AP17" s="169">
        <f t="shared" si="10"/>
        <v>140</v>
      </c>
      <c r="AQ17" s="169">
        <f t="shared" ref="AQ17:AV17" si="11">AP17+1</f>
        <v>141</v>
      </c>
      <c r="AR17" s="169">
        <f t="shared" si="11"/>
        <v>142</v>
      </c>
      <c r="AS17" s="169">
        <f t="shared" si="11"/>
        <v>143</v>
      </c>
      <c r="AT17" s="169">
        <f t="shared" si="11"/>
        <v>144</v>
      </c>
      <c r="AU17" s="169">
        <f t="shared" si="11"/>
        <v>145</v>
      </c>
      <c r="AV17" s="169">
        <f t="shared" si="11"/>
        <v>146</v>
      </c>
      <c r="AW17" s="169">
        <f>AV17+1</f>
        <v>147</v>
      </c>
      <c r="AX17" s="169">
        <f>AW17+1</f>
        <v>148</v>
      </c>
      <c r="AY17" s="169">
        <f>AX17+1</f>
        <v>149</v>
      </c>
      <c r="AZ17" s="8" t="s">
        <v>205</v>
      </c>
      <c r="BA17" s="4"/>
      <c r="BB17" s="72">
        <f t="shared" si="3"/>
        <v>101</v>
      </c>
      <c r="BC17" s="72">
        <f t="shared" si="3"/>
        <v>102</v>
      </c>
      <c r="BD17" s="72">
        <f t="shared" si="3"/>
        <v>103</v>
      </c>
      <c r="BE17" s="72">
        <f t="shared" si="3"/>
        <v>104</v>
      </c>
      <c r="BF17" s="72">
        <f t="shared" si="3"/>
        <v>105</v>
      </c>
      <c r="BG17" s="72">
        <f t="shared" si="3"/>
        <v>106</v>
      </c>
      <c r="BH17" s="72">
        <f t="shared" si="3"/>
        <v>107</v>
      </c>
      <c r="BI17" s="72">
        <f t="shared" si="3"/>
        <v>108</v>
      </c>
      <c r="BJ17" s="72">
        <f t="shared" si="3"/>
        <v>109</v>
      </c>
      <c r="BK17" s="72">
        <f t="shared" si="3"/>
        <v>110</v>
      </c>
      <c r="BL17" s="72">
        <f t="shared" si="4"/>
        <v>111</v>
      </c>
      <c r="BM17" s="72">
        <f t="shared" si="4"/>
        <v>112</v>
      </c>
      <c r="BN17" s="72">
        <f t="shared" si="4"/>
        <v>113</v>
      </c>
      <c r="BO17" s="72">
        <f t="shared" si="4"/>
        <v>114</v>
      </c>
      <c r="BP17" s="72">
        <f t="shared" si="4"/>
        <v>115</v>
      </c>
      <c r="BQ17" s="72">
        <f t="shared" si="4"/>
        <v>116</v>
      </c>
      <c r="BR17" s="72">
        <f t="shared" si="4"/>
        <v>117</v>
      </c>
      <c r="BS17" s="72">
        <f t="shared" si="4"/>
        <v>118</v>
      </c>
      <c r="BT17" s="72">
        <f t="shared" si="4"/>
        <v>119</v>
      </c>
      <c r="BU17" s="72">
        <f t="shared" si="4"/>
        <v>120</v>
      </c>
      <c r="BV17" s="72">
        <f t="shared" si="5"/>
        <v>121</v>
      </c>
      <c r="BW17" s="72">
        <f t="shared" si="5"/>
        <v>122</v>
      </c>
      <c r="BX17" s="72">
        <f t="shared" si="5"/>
        <v>123</v>
      </c>
      <c r="BY17" s="72">
        <f t="shared" si="5"/>
        <v>124</v>
      </c>
      <c r="BZ17" s="72">
        <f t="shared" si="5"/>
        <v>125</v>
      </c>
      <c r="CA17" s="72">
        <f t="shared" si="5"/>
        <v>126</v>
      </c>
      <c r="CB17" s="9">
        <f t="shared" si="5"/>
        <v>127</v>
      </c>
      <c r="CC17" s="9">
        <f t="shared" si="6"/>
        <v>128</v>
      </c>
      <c r="CD17" s="9">
        <f t="shared" si="6"/>
        <v>129</v>
      </c>
      <c r="CE17" s="9">
        <f t="shared" si="6"/>
        <v>130</v>
      </c>
      <c r="CF17" s="9">
        <f t="shared" si="6"/>
        <v>131</v>
      </c>
      <c r="CG17" s="9">
        <f t="shared" si="6"/>
        <v>132</v>
      </c>
      <c r="CH17" s="9">
        <f t="shared" si="6"/>
        <v>133</v>
      </c>
      <c r="CI17" s="9">
        <f t="shared" si="6"/>
        <v>134</v>
      </c>
      <c r="CJ17" s="9">
        <f t="shared" si="6"/>
        <v>135</v>
      </c>
      <c r="CK17" s="9">
        <f t="shared" si="6"/>
        <v>136</v>
      </c>
      <c r="CL17" s="9">
        <f t="shared" si="6"/>
        <v>137</v>
      </c>
      <c r="CM17" s="9">
        <f t="shared" si="7"/>
        <v>138</v>
      </c>
      <c r="CN17" s="9">
        <f t="shared" si="7"/>
        <v>139</v>
      </c>
      <c r="CO17" s="9">
        <f t="shared" si="7"/>
        <v>140</v>
      </c>
      <c r="CP17" s="9">
        <f t="shared" si="7"/>
        <v>141</v>
      </c>
      <c r="CQ17" s="9">
        <f t="shared" si="7"/>
        <v>142</v>
      </c>
      <c r="CR17" s="9">
        <f t="shared" si="7"/>
        <v>143</v>
      </c>
      <c r="CS17" s="9">
        <f t="shared" si="7"/>
        <v>144</v>
      </c>
      <c r="CT17" s="9">
        <f t="shared" si="7"/>
        <v>145</v>
      </c>
      <c r="CU17" s="9">
        <f t="shared" si="7"/>
        <v>146</v>
      </c>
      <c r="CV17" s="9">
        <f t="shared" si="7"/>
        <v>147</v>
      </c>
      <c r="CW17" s="9">
        <f t="shared" si="8"/>
        <v>148</v>
      </c>
      <c r="CX17" s="9">
        <f t="shared" si="8"/>
        <v>149</v>
      </c>
    </row>
    <row r="18" spans="1:107">
      <c r="A18" s="13" t="str">
        <f>'Example 5'!A18</f>
        <v/>
      </c>
      <c r="B18" s="4"/>
      <c r="C18" s="73" t="str">
        <f t="shared" ref="C18:AY18" si="12">"BaseRateBIL_" &amp; TEXT(C$17,"00")</f>
        <v>BaseRateBIL_101</v>
      </c>
      <c r="D18" s="73" t="str">
        <f t="shared" si="12"/>
        <v>BaseRateBIL_102</v>
      </c>
      <c r="E18" s="73" t="str">
        <f t="shared" si="12"/>
        <v>BaseRateBIL_103</v>
      </c>
      <c r="F18" s="73" t="str">
        <f t="shared" si="12"/>
        <v>BaseRateBIL_104</v>
      </c>
      <c r="G18" s="73" t="str">
        <f t="shared" si="12"/>
        <v>BaseRateBIL_105</v>
      </c>
      <c r="H18" s="73" t="str">
        <f t="shared" si="12"/>
        <v>BaseRateBIL_106</v>
      </c>
      <c r="I18" s="73" t="str">
        <f t="shared" si="12"/>
        <v>BaseRateBIL_107</v>
      </c>
      <c r="J18" s="73" t="str">
        <f t="shared" si="12"/>
        <v>BaseRateBIL_108</v>
      </c>
      <c r="K18" s="73" t="str">
        <f t="shared" si="12"/>
        <v>BaseRateBIL_109</v>
      </c>
      <c r="L18" s="73" t="str">
        <f t="shared" si="12"/>
        <v>BaseRateBIL_110</v>
      </c>
      <c r="M18" s="73" t="str">
        <f t="shared" si="12"/>
        <v>BaseRateBIL_111</v>
      </c>
      <c r="N18" s="73" t="str">
        <f t="shared" si="12"/>
        <v>BaseRateBIL_112</v>
      </c>
      <c r="O18" s="73" t="str">
        <f t="shared" si="12"/>
        <v>BaseRateBIL_113</v>
      </c>
      <c r="P18" s="73" t="str">
        <f t="shared" si="12"/>
        <v>BaseRateBIL_114</v>
      </c>
      <c r="Q18" s="73" t="str">
        <f t="shared" si="12"/>
        <v>BaseRateBIL_115</v>
      </c>
      <c r="R18" s="73" t="str">
        <f t="shared" si="12"/>
        <v>BaseRateBIL_116</v>
      </c>
      <c r="S18" s="73" t="str">
        <f t="shared" si="12"/>
        <v>BaseRateBIL_117</v>
      </c>
      <c r="T18" s="73" t="str">
        <f t="shared" si="12"/>
        <v>BaseRateBIL_118</v>
      </c>
      <c r="U18" s="73" t="str">
        <f t="shared" si="12"/>
        <v>BaseRateBIL_119</v>
      </c>
      <c r="V18" s="73" t="str">
        <f t="shared" si="12"/>
        <v>BaseRateBIL_120</v>
      </c>
      <c r="W18" s="73" t="str">
        <f t="shared" si="12"/>
        <v>BaseRateBIL_121</v>
      </c>
      <c r="X18" s="73" t="str">
        <f t="shared" si="12"/>
        <v>BaseRateBIL_122</v>
      </c>
      <c r="Y18" s="73" t="str">
        <f t="shared" si="12"/>
        <v>BaseRateBIL_123</v>
      </c>
      <c r="Z18" s="73" t="str">
        <f t="shared" si="12"/>
        <v>BaseRateBIL_124</v>
      </c>
      <c r="AA18" s="73" t="str">
        <f t="shared" si="12"/>
        <v>BaseRateBIL_125</v>
      </c>
      <c r="AB18" s="73" t="str">
        <f t="shared" si="12"/>
        <v>BaseRateBIL_126</v>
      </c>
      <c r="AC18" s="167" t="str">
        <f t="shared" si="12"/>
        <v>BaseRateBIL_127</v>
      </c>
      <c r="AD18" s="167" t="str">
        <f t="shared" si="12"/>
        <v>BaseRateBIL_128</v>
      </c>
      <c r="AE18" s="167" t="str">
        <f t="shared" si="12"/>
        <v>BaseRateBIL_129</v>
      </c>
      <c r="AF18" s="167" t="str">
        <f t="shared" si="12"/>
        <v>BaseRateBIL_130</v>
      </c>
      <c r="AG18" s="167" t="str">
        <f t="shared" si="12"/>
        <v>BaseRateBIL_131</v>
      </c>
      <c r="AH18" s="167" t="str">
        <f t="shared" si="12"/>
        <v>BaseRateBIL_132</v>
      </c>
      <c r="AI18" s="167" t="str">
        <f t="shared" si="12"/>
        <v>BaseRateBIL_133</v>
      </c>
      <c r="AJ18" s="167" t="str">
        <f t="shared" si="12"/>
        <v>BaseRateBIL_134</v>
      </c>
      <c r="AK18" s="167" t="str">
        <f t="shared" si="12"/>
        <v>BaseRateBIL_135</v>
      </c>
      <c r="AL18" s="167" t="str">
        <f t="shared" si="12"/>
        <v>BaseRateBIL_136</v>
      </c>
      <c r="AM18" s="167" t="str">
        <f t="shared" si="12"/>
        <v>BaseRateBIL_137</v>
      </c>
      <c r="AN18" s="167" t="str">
        <f t="shared" si="12"/>
        <v>BaseRateBIL_138</v>
      </c>
      <c r="AO18" s="167" t="str">
        <f t="shared" si="12"/>
        <v>BaseRateBIL_139</v>
      </c>
      <c r="AP18" s="167" t="str">
        <f t="shared" si="12"/>
        <v>BaseRateBIL_140</v>
      </c>
      <c r="AQ18" s="167" t="str">
        <f t="shared" si="12"/>
        <v>BaseRateBIL_141</v>
      </c>
      <c r="AR18" s="167" t="str">
        <f t="shared" si="12"/>
        <v>BaseRateBIL_142</v>
      </c>
      <c r="AS18" s="167" t="str">
        <f t="shared" si="12"/>
        <v>BaseRateBIL_143</v>
      </c>
      <c r="AT18" s="167" t="str">
        <f t="shared" si="12"/>
        <v>BaseRateBIL_144</v>
      </c>
      <c r="AU18" s="167" t="str">
        <f t="shared" si="12"/>
        <v>BaseRateBIL_145</v>
      </c>
      <c r="AV18" s="167" t="str">
        <f t="shared" si="12"/>
        <v>BaseRateBIL_146</v>
      </c>
      <c r="AW18" s="167" t="str">
        <f t="shared" si="12"/>
        <v>BaseRateBIL_147</v>
      </c>
      <c r="AX18" s="167" t="str">
        <f t="shared" si="12"/>
        <v>BaseRateBIL_148</v>
      </c>
      <c r="AY18" s="271" t="str">
        <f t="shared" si="12"/>
        <v>BaseRateBIL_149</v>
      </c>
      <c r="AZ18" s="272"/>
      <c r="BA18" s="268"/>
      <c r="BB18" s="73" t="str">
        <f t="shared" si="3"/>
        <v>BaseRateBIL_101</v>
      </c>
      <c r="BC18" s="73" t="str">
        <f t="shared" si="3"/>
        <v>BaseRateBIL_102</v>
      </c>
      <c r="BD18" s="73" t="str">
        <f t="shared" si="3"/>
        <v>BaseRateBIL_103</v>
      </c>
      <c r="BE18" s="73" t="str">
        <f t="shared" si="3"/>
        <v>BaseRateBIL_104</v>
      </c>
      <c r="BF18" s="73" t="str">
        <f t="shared" si="3"/>
        <v>BaseRateBIL_105</v>
      </c>
      <c r="BG18" s="73" t="str">
        <f t="shared" si="3"/>
        <v>BaseRateBIL_106</v>
      </c>
      <c r="BH18" s="73" t="str">
        <f t="shared" si="3"/>
        <v>BaseRateBIL_107</v>
      </c>
      <c r="BI18" s="73" t="str">
        <f t="shared" si="3"/>
        <v>BaseRateBIL_108</v>
      </c>
      <c r="BJ18" s="73" t="str">
        <f t="shared" si="3"/>
        <v>BaseRateBIL_109</v>
      </c>
      <c r="BK18" s="73" t="str">
        <f t="shared" si="3"/>
        <v>BaseRateBIL_110</v>
      </c>
      <c r="BL18" s="73" t="str">
        <f t="shared" si="4"/>
        <v>BaseRateBIL_111</v>
      </c>
      <c r="BM18" s="73" t="str">
        <f t="shared" si="4"/>
        <v>BaseRateBIL_112</v>
      </c>
      <c r="BN18" s="73" t="str">
        <f t="shared" si="4"/>
        <v>BaseRateBIL_113</v>
      </c>
      <c r="BO18" s="73" t="str">
        <f t="shared" si="4"/>
        <v>BaseRateBIL_114</v>
      </c>
      <c r="BP18" s="73" t="str">
        <f t="shared" si="4"/>
        <v>BaseRateBIL_115</v>
      </c>
      <c r="BQ18" s="73" t="str">
        <f t="shared" si="4"/>
        <v>BaseRateBIL_116</v>
      </c>
      <c r="BR18" s="73" t="str">
        <f t="shared" si="4"/>
        <v>BaseRateBIL_117</v>
      </c>
      <c r="BS18" s="73" t="str">
        <f t="shared" si="4"/>
        <v>BaseRateBIL_118</v>
      </c>
      <c r="BT18" s="73" t="str">
        <f t="shared" si="4"/>
        <v>BaseRateBIL_119</v>
      </c>
      <c r="BU18" s="73" t="str">
        <f t="shared" si="4"/>
        <v>BaseRateBIL_120</v>
      </c>
      <c r="BV18" s="73" t="str">
        <f t="shared" si="5"/>
        <v>BaseRateBIL_121</v>
      </c>
      <c r="BW18" s="73" t="str">
        <f t="shared" si="5"/>
        <v>BaseRateBIL_122</v>
      </c>
      <c r="BX18" s="73" t="str">
        <f t="shared" si="5"/>
        <v>BaseRateBIL_123</v>
      </c>
      <c r="BY18" s="73" t="str">
        <f t="shared" si="5"/>
        <v>BaseRateBIL_124</v>
      </c>
      <c r="BZ18" s="73" t="str">
        <f t="shared" si="5"/>
        <v>BaseRateBIL_125</v>
      </c>
      <c r="CA18" s="73" t="str">
        <f t="shared" si="5"/>
        <v>BaseRateBIL_126</v>
      </c>
      <c r="CB18" s="167" t="str">
        <f t="shared" si="5"/>
        <v>BaseRateBIL_127</v>
      </c>
      <c r="CC18" s="167" t="str">
        <f t="shared" si="6"/>
        <v>BaseRateBIL_128</v>
      </c>
      <c r="CD18" s="167" t="str">
        <f t="shared" si="6"/>
        <v>BaseRateBIL_129</v>
      </c>
      <c r="CE18" s="167" t="str">
        <f t="shared" si="6"/>
        <v>BaseRateBIL_130</v>
      </c>
      <c r="CF18" s="167" t="str">
        <f t="shared" si="6"/>
        <v>BaseRateBIL_131</v>
      </c>
      <c r="CG18" s="167" t="str">
        <f t="shared" si="6"/>
        <v>BaseRateBIL_132</v>
      </c>
      <c r="CH18" s="167" t="str">
        <f t="shared" si="6"/>
        <v>BaseRateBIL_133</v>
      </c>
      <c r="CI18" s="167" t="str">
        <f t="shared" si="6"/>
        <v>BaseRateBIL_134</v>
      </c>
      <c r="CJ18" s="167" t="str">
        <f t="shared" si="6"/>
        <v>BaseRateBIL_135</v>
      </c>
      <c r="CK18" s="167" t="str">
        <f t="shared" si="6"/>
        <v>BaseRateBIL_136</v>
      </c>
      <c r="CL18" s="167" t="str">
        <f t="shared" si="6"/>
        <v>BaseRateBIL_137</v>
      </c>
      <c r="CM18" s="167" t="str">
        <f t="shared" si="7"/>
        <v>BaseRateBIL_138</v>
      </c>
      <c r="CN18" s="167" t="str">
        <f t="shared" si="7"/>
        <v>BaseRateBIL_139</v>
      </c>
      <c r="CO18" s="167" t="str">
        <f t="shared" si="7"/>
        <v>BaseRateBIL_140</v>
      </c>
      <c r="CP18" s="167" t="str">
        <f t="shared" si="7"/>
        <v>BaseRateBIL_141</v>
      </c>
      <c r="CQ18" s="167" t="str">
        <f t="shared" si="7"/>
        <v>BaseRateBIL_142</v>
      </c>
      <c r="CR18" s="167" t="str">
        <f t="shared" si="7"/>
        <v>BaseRateBIL_143</v>
      </c>
      <c r="CS18" s="167" t="str">
        <f t="shared" si="7"/>
        <v>BaseRateBIL_144</v>
      </c>
      <c r="CT18" s="167" t="str">
        <f t="shared" si="7"/>
        <v>BaseRateBIL_145</v>
      </c>
      <c r="CU18" s="167" t="str">
        <f t="shared" si="7"/>
        <v>BaseRateBIL_146</v>
      </c>
      <c r="CV18" s="167" t="str">
        <f t="shared" si="7"/>
        <v>BaseRateBIL_147</v>
      </c>
      <c r="CW18" s="167" t="str">
        <f t="shared" si="8"/>
        <v>BaseRateBIL_148</v>
      </c>
      <c r="CX18" s="167" t="str">
        <f t="shared" si="8"/>
        <v>BaseRateBIL_149</v>
      </c>
    </row>
    <row r="19" spans="1:107">
      <c r="A19" s="21" t="str">
        <f>IF(PremiumLimit="Combined Single Limit","CSL Ltd. Base Rate","Bodily Injury Ltd. Base Rate")</f>
        <v>Bodily Injury Ltd. Base Rate</v>
      </c>
      <c r="B19" s="4"/>
      <c r="C19" s="124" t="str">
        <f>'Example 1A'!C19</f>
        <v xml:space="preserve">enter   </v>
      </c>
      <c r="D19" s="124" t="str">
        <f>'Example 1A'!D19</f>
        <v xml:space="preserve">enter   </v>
      </c>
      <c r="E19" s="124" t="str">
        <f>'Example 1A'!E19</f>
        <v xml:space="preserve">enter   </v>
      </c>
      <c r="F19" s="124" t="str">
        <f>'Example 1A'!F19</f>
        <v xml:space="preserve">enter   </v>
      </c>
      <c r="G19" s="124" t="str">
        <f>'Example 1A'!G19</f>
        <v xml:space="preserve">enter   </v>
      </c>
      <c r="H19" s="124" t="str">
        <f>'Example 1A'!H19</f>
        <v xml:space="preserve">enter   </v>
      </c>
      <c r="I19" s="124" t="str">
        <f>'Example 1A'!I19</f>
        <v xml:space="preserve">enter   </v>
      </c>
      <c r="J19" s="124" t="str">
        <f>'Example 1A'!J19</f>
        <v xml:space="preserve">enter   </v>
      </c>
      <c r="K19" s="124" t="str">
        <f>'Example 1A'!K19</f>
        <v xml:space="preserve">enter   </v>
      </c>
      <c r="L19" s="124" t="str">
        <f>'Example 1A'!L19</f>
        <v xml:space="preserve">enter   </v>
      </c>
      <c r="M19" s="124" t="str">
        <f>'Example 1A'!M19</f>
        <v xml:space="preserve">enter   </v>
      </c>
      <c r="N19" s="124" t="str">
        <f>'Example 1A'!N19</f>
        <v xml:space="preserve">enter   </v>
      </c>
      <c r="O19" s="124" t="str">
        <f>'Example 1A'!O19</f>
        <v xml:space="preserve">enter   </v>
      </c>
      <c r="P19" s="124" t="str">
        <f>'Example 1A'!P19</f>
        <v xml:space="preserve">enter   </v>
      </c>
      <c r="Q19" s="124" t="str">
        <f>'Example 1A'!Q19</f>
        <v xml:space="preserve">enter   </v>
      </c>
      <c r="R19" s="124" t="str">
        <f>'Example 1A'!R19</f>
        <v xml:space="preserve">enter   </v>
      </c>
      <c r="S19" s="124" t="str">
        <f>'Example 1A'!S19</f>
        <v xml:space="preserve">enter   </v>
      </c>
      <c r="T19" s="124" t="str">
        <f>'Example 1A'!T19</f>
        <v xml:space="preserve">enter   </v>
      </c>
      <c r="U19" s="124" t="str">
        <f>'Example 1A'!U19</f>
        <v xml:space="preserve">enter   </v>
      </c>
      <c r="V19" s="124" t="str">
        <f>'Example 1A'!V19</f>
        <v xml:space="preserve">enter   </v>
      </c>
      <c r="W19" s="124" t="str">
        <f>'Example 1A'!W19</f>
        <v xml:space="preserve">enter   </v>
      </c>
      <c r="X19" s="124" t="str">
        <f>'Example 1A'!X19</f>
        <v xml:space="preserve">enter   </v>
      </c>
      <c r="Y19" s="124" t="str">
        <f>'Example 1A'!Y19</f>
        <v xml:space="preserve">enter   </v>
      </c>
      <c r="Z19" s="124" t="str">
        <f>'Example 1A'!Z19</f>
        <v xml:space="preserve">enter   </v>
      </c>
      <c r="AA19" s="124" t="str">
        <f>'Example 1A'!AA19</f>
        <v xml:space="preserve">enter   </v>
      </c>
      <c r="AB19" s="124" t="str">
        <f>'Example 1A'!AB19</f>
        <v xml:space="preserve">enter   </v>
      </c>
      <c r="AC19" s="124" t="str">
        <f>'Example 1A'!AC19</f>
        <v xml:space="preserve">enter   </v>
      </c>
      <c r="AD19" s="124" t="str">
        <f>'Example 1A'!AD19</f>
        <v xml:space="preserve">enter   </v>
      </c>
      <c r="AE19" s="124" t="str">
        <f>'Example 1A'!AE19</f>
        <v xml:space="preserve">enter   </v>
      </c>
      <c r="AF19" s="124" t="str">
        <f>'Example 1A'!AF19</f>
        <v xml:space="preserve">enter   </v>
      </c>
      <c r="AG19" s="124" t="str">
        <f>'Example 1A'!AG19</f>
        <v xml:space="preserve">enter   </v>
      </c>
      <c r="AH19" s="124" t="str">
        <f>'Example 1A'!AH19</f>
        <v xml:space="preserve">enter   </v>
      </c>
      <c r="AI19" s="124" t="str">
        <f>'Example 1A'!AI19</f>
        <v xml:space="preserve">enter   </v>
      </c>
      <c r="AJ19" s="124" t="str">
        <f>'Example 1A'!AJ19</f>
        <v xml:space="preserve">enter   </v>
      </c>
      <c r="AK19" s="124" t="str">
        <f>'Example 1A'!AK19</f>
        <v xml:space="preserve">enter   </v>
      </c>
      <c r="AL19" s="124" t="str">
        <f>'Example 1A'!AL19</f>
        <v xml:space="preserve">enter   </v>
      </c>
      <c r="AM19" s="124" t="str">
        <f>'Example 1A'!AM19</f>
        <v xml:space="preserve">enter   </v>
      </c>
      <c r="AN19" s="124" t="str">
        <f>'Example 1A'!AN19</f>
        <v xml:space="preserve">enter   </v>
      </c>
      <c r="AO19" s="124" t="str">
        <f>'Example 1A'!AO19</f>
        <v xml:space="preserve">enter   </v>
      </c>
      <c r="AP19" s="124" t="str">
        <f>'Example 1A'!AP19</f>
        <v xml:space="preserve">enter   </v>
      </c>
      <c r="AQ19" s="124" t="str">
        <f>'Example 1A'!AQ19</f>
        <v xml:space="preserve">enter   </v>
      </c>
      <c r="AR19" s="124" t="str">
        <f>'Example 1A'!AR19</f>
        <v xml:space="preserve">enter   </v>
      </c>
      <c r="AS19" s="124" t="str">
        <f>'Example 1A'!AS19</f>
        <v xml:space="preserve">enter   </v>
      </c>
      <c r="AT19" s="124" t="str">
        <f>'Example 1A'!AT19</f>
        <v xml:space="preserve">enter   </v>
      </c>
      <c r="AU19" s="124" t="str">
        <f>'Example 1A'!AU19</f>
        <v xml:space="preserve">enter   </v>
      </c>
      <c r="AV19" s="124" t="str">
        <f>'Example 1A'!AV19</f>
        <v xml:space="preserve">enter   </v>
      </c>
      <c r="AW19" s="124" t="str">
        <f>'Example 1A'!AW19</f>
        <v xml:space="preserve">enter   </v>
      </c>
      <c r="AX19" s="124" t="str">
        <f>'Example 1A'!AX19</f>
        <v xml:space="preserve">enter   </v>
      </c>
      <c r="AY19" s="124" t="str">
        <f>'Example 1A'!AY19</f>
        <v xml:space="preserve">enter   </v>
      </c>
      <c r="AZ19" s="79" t="str">
        <f t="shared" ref="AZ19:AZ31" si="13">A19</f>
        <v>Bodily Injury Ltd. Base Rate</v>
      </c>
      <c r="BA19" s="4"/>
      <c r="BB19" s="124" t="str">
        <f>'Example 1A'!C19</f>
        <v xml:space="preserve">enter   </v>
      </c>
      <c r="BC19" s="124" t="str">
        <f>'Example 1A'!D19</f>
        <v xml:space="preserve">enter   </v>
      </c>
      <c r="BD19" s="124" t="str">
        <f>'Example 1A'!E19</f>
        <v xml:space="preserve">enter   </v>
      </c>
      <c r="BE19" s="124" t="str">
        <f>'Example 1A'!F19</f>
        <v xml:space="preserve">enter   </v>
      </c>
      <c r="BF19" s="124" t="str">
        <f>'Example 1A'!G19</f>
        <v xml:space="preserve">enter   </v>
      </c>
      <c r="BG19" s="124" t="str">
        <f>'Example 1A'!H19</f>
        <v xml:space="preserve">enter   </v>
      </c>
      <c r="BH19" s="124" t="str">
        <f>'Example 1A'!I19</f>
        <v xml:space="preserve">enter   </v>
      </c>
      <c r="BI19" s="124" t="str">
        <f>'Example 1A'!J19</f>
        <v xml:space="preserve">enter   </v>
      </c>
      <c r="BJ19" s="124" t="str">
        <f>'Example 1A'!K19</f>
        <v xml:space="preserve">enter   </v>
      </c>
      <c r="BK19" s="124" t="str">
        <f>'Example 1A'!L19</f>
        <v xml:space="preserve">enter   </v>
      </c>
      <c r="BL19" s="124" t="str">
        <f>'Example 1A'!M19</f>
        <v xml:space="preserve">enter   </v>
      </c>
      <c r="BM19" s="124" t="str">
        <f>'Example 1A'!N19</f>
        <v xml:space="preserve">enter   </v>
      </c>
      <c r="BN19" s="124" t="str">
        <f>'Example 1A'!O19</f>
        <v xml:space="preserve">enter   </v>
      </c>
      <c r="BO19" s="124" t="str">
        <f>'Example 1A'!P19</f>
        <v xml:space="preserve">enter   </v>
      </c>
      <c r="BP19" s="124" t="str">
        <f>'Example 1A'!Q19</f>
        <v xml:space="preserve">enter   </v>
      </c>
      <c r="BQ19" s="124" t="str">
        <f>'Example 1A'!R19</f>
        <v xml:space="preserve">enter   </v>
      </c>
      <c r="BR19" s="124" t="str">
        <f>'Example 1A'!S19</f>
        <v xml:space="preserve">enter   </v>
      </c>
      <c r="BS19" s="124" t="str">
        <f>'Example 1A'!T19</f>
        <v xml:space="preserve">enter   </v>
      </c>
      <c r="BT19" s="124" t="str">
        <f>'Example 1A'!U19</f>
        <v xml:space="preserve">enter   </v>
      </c>
      <c r="BU19" s="124" t="str">
        <f>'Example 1A'!V19</f>
        <v xml:space="preserve">enter   </v>
      </c>
      <c r="BV19" s="124" t="str">
        <f>'Example 1A'!W19</f>
        <v xml:space="preserve">enter   </v>
      </c>
      <c r="BW19" s="124" t="str">
        <f>'Example 1A'!X19</f>
        <v xml:space="preserve">enter   </v>
      </c>
      <c r="BX19" s="124" t="str">
        <f>'Example 1A'!Y19</f>
        <v xml:space="preserve">enter   </v>
      </c>
      <c r="BY19" s="124" t="str">
        <f>'Example 1A'!Z19</f>
        <v xml:space="preserve">enter   </v>
      </c>
      <c r="BZ19" s="124" t="str">
        <f>'Example 1A'!AA19</f>
        <v xml:space="preserve">enter   </v>
      </c>
      <c r="CA19" s="124" t="str">
        <f>'Example 1A'!AB19</f>
        <v xml:space="preserve">enter   </v>
      </c>
      <c r="CB19" s="124" t="str">
        <f>'Example 1A'!AC19</f>
        <v xml:space="preserve">enter   </v>
      </c>
      <c r="CC19" s="124" t="str">
        <f>'Example 1A'!AD19</f>
        <v xml:space="preserve">enter   </v>
      </c>
      <c r="CD19" s="124" t="str">
        <f>'Example 1A'!AE19</f>
        <v xml:space="preserve">enter   </v>
      </c>
      <c r="CE19" s="124" t="str">
        <f>'Example 1A'!AF19</f>
        <v xml:space="preserve">enter   </v>
      </c>
      <c r="CF19" s="124" t="str">
        <f>'Example 1A'!AG19</f>
        <v xml:space="preserve">enter   </v>
      </c>
      <c r="CG19" s="124" t="str">
        <f>'Example 1A'!AH19</f>
        <v xml:space="preserve">enter   </v>
      </c>
      <c r="CH19" s="124" t="str">
        <f>'Example 1A'!AI19</f>
        <v xml:space="preserve">enter   </v>
      </c>
      <c r="CI19" s="124" t="str">
        <f>'Example 1A'!AJ19</f>
        <v xml:space="preserve">enter   </v>
      </c>
      <c r="CJ19" s="124" t="str">
        <f>'Example 1A'!AK19</f>
        <v xml:space="preserve">enter   </v>
      </c>
      <c r="CK19" s="124" t="str">
        <f>'Example 1A'!AL19</f>
        <v xml:space="preserve">enter   </v>
      </c>
      <c r="CL19" s="124" t="str">
        <f>'Example 1A'!AM19</f>
        <v xml:space="preserve">enter   </v>
      </c>
      <c r="CM19" s="124" t="str">
        <f>'Example 1A'!AN19</f>
        <v xml:space="preserve">enter   </v>
      </c>
      <c r="CN19" s="124" t="str">
        <f>'Example 1A'!AO19</f>
        <v xml:space="preserve">enter   </v>
      </c>
      <c r="CO19" s="124" t="str">
        <f>'Example 1A'!AP19</f>
        <v xml:space="preserve">enter   </v>
      </c>
      <c r="CP19" s="124" t="str">
        <f>'Example 1A'!AQ19</f>
        <v xml:space="preserve">enter   </v>
      </c>
      <c r="CQ19" s="124" t="str">
        <f>'Example 1A'!AR19</f>
        <v xml:space="preserve">enter   </v>
      </c>
      <c r="CR19" s="124" t="str">
        <f>'Example 1A'!AS19</f>
        <v xml:space="preserve">enter   </v>
      </c>
      <c r="CS19" s="124" t="str">
        <f>'Example 1A'!AT19</f>
        <v xml:space="preserve">enter   </v>
      </c>
      <c r="CT19" s="124" t="str">
        <f>'Example 1A'!AU19</f>
        <v xml:space="preserve">enter   </v>
      </c>
      <c r="CU19" s="124" t="str">
        <f>'Example 1A'!AV19</f>
        <v xml:space="preserve">enter   </v>
      </c>
      <c r="CV19" s="124" t="str">
        <f>'Example 1A'!AW19</f>
        <v xml:space="preserve">enter   </v>
      </c>
      <c r="CW19" s="124" t="str">
        <f>'Example 1A'!AX19</f>
        <v xml:space="preserve">enter   </v>
      </c>
      <c r="CX19" s="124" t="str">
        <f>'Example 1A'!AY19</f>
        <v xml:space="preserve">enter   </v>
      </c>
      <c r="CY19" s="177"/>
      <c r="CZ19" s="177"/>
      <c r="DA19" s="177"/>
      <c r="DB19" s="177"/>
      <c r="DC19" s="177"/>
    </row>
    <row r="20" spans="1:107">
      <c r="A20" s="3" t="s">
        <v>165</v>
      </c>
      <c r="B20" s="4"/>
      <c r="C20" s="301" t="s">
        <v>166</v>
      </c>
      <c r="D20" s="119" t="str">
        <f t="shared" ref="D20:AC20" si="14">C20</f>
        <v>-----</v>
      </c>
      <c r="E20" s="119" t="str">
        <f t="shared" si="14"/>
        <v>-----</v>
      </c>
      <c r="F20" s="119" t="str">
        <f t="shared" si="14"/>
        <v>-----</v>
      </c>
      <c r="G20" s="119" t="str">
        <f t="shared" si="14"/>
        <v>-----</v>
      </c>
      <c r="H20" s="119" t="str">
        <f t="shared" si="14"/>
        <v>-----</v>
      </c>
      <c r="I20" s="119" t="str">
        <f t="shared" si="14"/>
        <v>-----</v>
      </c>
      <c r="J20" s="119" t="str">
        <f t="shared" si="14"/>
        <v>-----</v>
      </c>
      <c r="K20" s="119" t="str">
        <f t="shared" si="14"/>
        <v>-----</v>
      </c>
      <c r="L20" s="119" t="str">
        <f t="shared" si="14"/>
        <v>-----</v>
      </c>
      <c r="M20" s="119" t="str">
        <f t="shared" si="14"/>
        <v>-----</v>
      </c>
      <c r="N20" s="119" t="str">
        <f t="shared" si="14"/>
        <v>-----</v>
      </c>
      <c r="O20" s="119" t="str">
        <f t="shared" si="14"/>
        <v>-----</v>
      </c>
      <c r="P20" s="119" t="str">
        <f t="shared" si="14"/>
        <v>-----</v>
      </c>
      <c r="Q20" s="119" t="str">
        <f t="shared" si="14"/>
        <v>-----</v>
      </c>
      <c r="R20" s="119" t="str">
        <f t="shared" si="14"/>
        <v>-----</v>
      </c>
      <c r="S20" s="119" t="str">
        <f t="shared" si="14"/>
        <v>-----</v>
      </c>
      <c r="T20" s="119" t="str">
        <f t="shared" si="14"/>
        <v>-----</v>
      </c>
      <c r="U20" s="119" t="str">
        <f t="shared" si="14"/>
        <v>-----</v>
      </c>
      <c r="V20" s="119" t="str">
        <f t="shared" si="14"/>
        <v>-----</v>
      </c>
      <c r="W20" s="119" t="str">
        <f t="shared" si="14"/>
        <v>-----</v>
      </c>
      <c r="X20" s="119" t="str">
        <f t="shared" si="14"/>
        <v>-----</v>
      </c>
      <c r="Y20" s="119" t="str">
        <f t="shared" si="14"/>
        <v>-----</v>
      </c>
      <c r="Z20" s="119" t="str">
        <f t="shared" si="14"/>
        <v>-----</v>
      </c>
      <c r="AA20" s="119" t="str">
        <f t="shared" si="14"/>
        <v>-----</v>
      </c>
      <c r="AB20" s="119" t="str">
        <f t="shared" si="14"/>
        <v>-----</v>
      </c>
      <c r="AC20" s="126" t="str">
        <f t="shared" si="14"/>
        <v>-----</v>
      </c>
      <c r="AD20" s="126" t="str">
        <f t="shared" ref="AD20:AY20" si="15">AC20</f>
        <v>-----</v>
      </c>
      <c r="AE20" s="126" t="str">
        <f t="shared" si="15"/>
        <v>-----</v>
      </c>
      <c r="AF20" s="126" t="str">
        <f t="shared" si="15"/>
        <v>-----</v>
      </c>
      <c r="AG20" s="126" t="str">
        <f t="shared" si="15"/>
        <v>-----</v>
      </c>
      <c r="AH20" s="126" t="str">
        <f t="shared" si="15"/>
        <v>-----</v>
      </c>
      <c r="AI20" s="126" t="str">
        <f t="shared" si="15"/>
        <v>-----</v>
      </c>
      <c r="AJ20" s="126" t="str">
        <f t="shared" si="15"/>
        <v>-----</v>
      </c>
      <c r="AK20" s="126" t="str">
        <f t="shared" si="15"/>
        <v>-----</v>
      </c>
      <c r="AL20" s="126" t="str">
        <f t="shared" si="15"/>
        <v>-----</v>
      </c>
      <c r="AM20" s="126" t="str">
        <f t="shared" si="15"/>
        <v>-----</v>
      </c>
      <c r="AN20" s="126" t="str">
        <f t="shared" si="15"/>
        <v>-----</v>
      </c>
      <c r="AO20" s="126" t="str">
        <f t="shared" si="15"/>
        <v>-----</v>
      </c>
      <c r="AP20" s="126" t="str">
        <f t="shared" si="15"/>
        <v>-----</v>
      </c>
      <c r="AQ20" s="126" t="str">
        <f t="shared" si="15"/>
        <v>-----</v>
      </c>
      <c r="AR20" s="126" t="str">
        <f t="shared" si="15"/>
        <v>-----</v>
      </c>
      <c r="AS20" s="126" t="str">
        <f t="shared" si="15"/>
        <v>-----</v>
      </c>
      <c r="AT20" s="126" t="str">
        <f t="shared" si="15"/>
        <v>-----</v>
      </c>
      <c r="AU20" s="126" t="str">
        <f t="shared" si="15"/>
        <v>-----</v>
      </c>
      <c r="AV20" s="126" t="str">
        <f t="shared" si="15"/>
        <v>-----</v>
      </c>
      <c r="AW20" s="126" t="str">
        <f t="shared" si="15"/>
        <v>-----</v>
      </c>
      <c r="AX20" s="126" t="str">
        <f t="shared" si="15"/>
        <v>-----</v>
      </c>
      <c r="AY20" s="123" t="str">
        <f t="shared" si="15"/>
        <v>-----</v>
      </c>
      <c r="AZ20" s="8" t="str">
        <f t="shared" si="13"/>
        <v>x Increased Limits Factor</v>
      </c>
      <c r="BA20" s="4"/>
      <c r="BB20" s="301" t="s">
        <v>166</v>
      </c>
      <c r="BC20" s="119" t="str">
        <f t="shared" ref="BC20:CB20" si="16">BB20</f>
        <v>-----</v>
      </c>
      <c r="BD20" s="119" t="str">
        <f t="shared" si="16"/>
        <v>-----</v>
      </c>
      <c r="BE20" s="119" t="str">
        <f t="shared" si="16"/>
        <v>-----</v>
      </c>
      <c r="BF20" s="119" t="str">
        <f t="shared" si="16"/>
        <v>-----</v>
      </c>
      <c r="BG20" s="119" t="str">
        <f t="shared" si="16"/>
        <v>-----</v>
      </c>
      <c r="BH20" s="119" t="str">
        <f t="shared" si="16"/>
        <v>-----</v>
      </c>
      <c r="BI20" s="119" t="str">
        <f t="shared" si="16"/>
        <v>-----</v>
      </c>
      <c r="BJ20" s="119" t="str">
        <f t="shared" si="16"/>
        <v>-----</v>
      </c>
      <c r="BK20" s="119" t="str">
        <f t="shared" si="16"/>
        <v>-----</v>
      </c>
      <c r="BL20" s="119" t="str">
        <f t="shared" si="16"/>
        <v>-----</v>
      </c>
      <c r="BM20" s="119" t="str">
        <f t="shared" si="16"/>
        <v>-----</v>
      </c>
      <c r="BN20" s="119" t="str">
        <f t="shared" si="16"/>
        <v>-----</v>
      </c>
      <c r="BO20" s="119" t="str">
        <f t="shared" si="16"/>
        <v>-----</v>
      </c>
      <c r="BP20" s="119" t="str">
        <f t="shared" si="16"/>
        <v>-----</v>
      </c>
      <c r="BQ20" s="119" t="str">
        <f t="shared" si="16"/>
        <v>-----</v>
      </c>
      <c r="BR20" s="119" t="str">
        <f t="shared" si="16"/>
        <v>-----</v>
      </c>
      <c r="BS20" s="119" t="str">
        <f t="shared" si="16"/>
        <v>-----</v>
      </c>
      <c r="BT20" s="119" t="str">
        <f t="shared" si="16"/>
        <v>-----</v>
      </c>
      <c r="BU20" s="119" t="str">
        <f t="shared" si="16"/>
        <v>-----</v>
      </c>
      <c r="BV20" s="119" t="str">
        <f t="shared" si="16"/>
        <v>-----</v>
      </c>
      <c r="BW20" s="119" t="str">
        <f t="shared" si="16"/>
        <v>-----</v>
      </c>
      <c r="BX20" s="119" t="str">
        <f t="shared" si="16"/>
        <v>-----</v>
      </c>
      <c r="BY20" s="119" t="str">
        <f t="shared" si="16"/>
        <v>-----</v>
      </c>
      <c r="BZ20" s="119" t="str">
        <f t="shared" si="16"/>
        <v>-----</v>
      </c>
      <c r="CA20" s="119" t="str">
        <f t="shared" si="16"/>
        <v>-----</v>
      </c>
      <c r="CB20" s="123" t="str">
        <f t="shared" si="16"/>
        <v>-----</v>
      </c>
      <c r="CC20" s="123" t="str">
        <f t="shared" ref="CC20:CX20" si="17">CB20</f>
        <v>-----</v>
      </c>
      <c r="CD20" s="123" t="str">
        <f t="shared" si="17"/>
        <v>-----</v>
      </c>
      <c r="CE20" s="123" t="str">
        <f t="shared" si="17"/>
        <v>-----</v>
      </c>
      <c r="CF20" s="123" t="str">
        <f t="shared" si="17"/>
        <v>-----</v>
      </c>
      <c r="CG20" s="123" t="str">
        <f t="shared" si="17"/>
        <v>-----</v>
      </c>
      <c r="CH20" s="123" t="str">
        <f t="shared" si="17"/>
        <v>-----</v>
      </c>
      <c r="CI20" s="123" t="str">
        <f t="shared" si="17"/>
        <v>-----</v>
      </c>
      <c r="CJ20" s="123" t="str">
        <f t="shared" si="17"/>
        <v>-----</v>
      </c>
      <c r="CK20" s="123" t="str">
        <f t="shared" si="17"/>
        <v>-----</v>
      </c>
      <c r="CL20" s="123" t="str">
        <f t="shared" si="17"/>
        <v>-----</v>
      </c>
      <c r="CM20" s="123" t="str">
        <f t="shared" si="17"/>
        <v>-----</v>
      </c>
      <c r="CN20" s="123" t="str">
        <f t="shared" si="17"/>
        <v>-----</v>
      </c>
      <c r="CO20" s="123" t="str">
        <f t="shared" si="17"/>
        <v>-----</v>
      </c>
      <c r="CP20" s="123" t="str">
        <f t="shared" si="17"/>
        <v>-----</v>
      </c>
      <c r="CQ20" s="123" t="str">
        <f t="shared" si="17"/>
        <v>-----</v>
      </c>
      <c r="CR20" s="123" t="str">
        <f t="shared" si="17"/>
        <v>-----</v>
      </c>
      <c r="CS20" s="123" t="str">
        <f t="shared" si="17"/>
        <v>-----</v>
      </c>
      <c r="CT20" s="123" t="str">
        <f t="shared" si="17"/>
        <v>-----</v>
      </c>
      <c r="CU20" s="123" t="str">
        <f t="shared" si="17"/>
        <v>-----</v>
      </c>
      <c r="CV20" s="123" t="str">
        <f t="shared" si="17"/>
        <v>-----</v>
      </c>
      <c r="CW20" s="123" t="str">
        <f t="shared" si="17"/>
        <v>-----</v>
      </c>
      <c r="CX20" s="123" t="str">
        <f t="shared" si="17"/>
        <v>-----</v>
      </c>
      <c r="CY20" s="173"/>
      <c r="CZ20" s="173"/>
      <c r="DA20" s="173"/>
      <c r="DB20" s="173"/>
      <c r="DC20" s="173"/>
    </row>
    <row r="21" spans="1:107">
      <c r="A21" s="3" t="s">
        <v>167</v>
      </c>
      <c r="B21" s="4"/>
      <c r="C21" s="301" t="s">
        <v>166</v>
      </c>
      <c r="D21" s="119" t="str">
        <f t="shared" ref="D21:AC21" si="18">C21</f>
        <v>-----</v>
      </c>
      <c r="E21" s="119" t="str">
        <f t="shared" si="18"/>
        <v>-----</v>
      </c>
      <c r="F21" s="119" t="str">
        <f t="shared" si="18"/>
        <v>-----</v>
      </c>
      <c r="G21" s="119" t="str">
        <f t="shared" si="18"/>
        <v>-----</v>
      </c>
      <c r="H21" s="119" t="str">
        <f t="shared" si="18"/>
        <v>-----</v>
      </c>
      <c r="I21" s="119" t="str">
        <f t="shared" si="18"/>
        <v>-----</v>
      </c>
      <c r="J21" s="119" t="str">
        <f t="shared" si="18"/>
        <v>-----</v>
      </c>
      <c r="K21" s="119" t="str">
        <f t="shared" si="18"/>
        <v>-----</v>
      </c>
      <c r="L21" s="119" t="str">
        <f t="shared" si="18"/>
        <v>-----</v>
      </c>
      <c r="M21" s="119" t="str">
        <f t="shared" si="18"/>
        <v>-----</v>
      </c>
      <c r="N21" s="119" t="str">
        <f t="shared" si="18"/>
        <v>-----</v>
      </c>
      <c r="O21" s="119" t="str">
        <f t="shared" si="18"/>
        <v>-----</v>
      </c>
      <c r="P21" s="119" t="str">
        <f t="shared" si="18"/>
        <v>-----</v>
      </c>
      <c r="Q21" s="119" t="str">
        <f t="shared" si="18"/>
        <v>-----</v>
      </c>
      <c r="R21" s="119" t="str">
        <f t="shared" si="18"/>
        <v>-----</v>
      </c>
      <c r="S21" s="119" t="str">
        <f t="shared" si="18"/>
        <v>-----</v>
      </c>
      <c r="T21" s="119" t="str">
        <f t="shared" si="18"/>
        <v>-----</v>
      </c>
      <c r="U21" s="119" t="str">
        <f t="shared" si="18"/>
        <v>-----</v>
      </c>
      <c r="V21" s="119" t="str">
        <f t="shared" si="18"/>
        <v>-----</v>
      </c>
      <c r="W21" s="119" t="str">
        <f t="shared" si="18"/>
        <v>-----</v>
      </c>
      <c r="X21" s="119" t="str">
        <f t="shared" si="18"/>
        <v>-----</v>
      </c>
      <c r="Y21" s="119" t="str">
        <f t="shared" si="18"/>
        <v>-----</v>
      </c>
      <c r="Z21" s="119" t="str">
        <f t="shared" si="18"/>
        <v>-----</v>
      </c>
      <c r="AA21" s="119" t="str">
        <f t="shared" si="18"/>
        <v>-----</v>
      </c>
      <c r="AB21" s="119" t="str">
        <f t="shared" si="18"/>
        <v>-----</v>
      </c>
      <c r="AC21" s="126" t="str">
        <f t="shared" si="18"/>
        <v>-----</v>
      </c>
      <c r="AD21" s="126" t="str">
        <f t="shared" ref="AD21:AY21" si="19">AC21</f>
        <v>-----</v>
      </c>
      <c r="AE21" s="126" t="str">
        <f t="shared" si="19"/>
        <v>-----</v>
      </c>
      <c r="AF21" s="126" t="str">
        <f t="shared" si="19"/>
        <v>-----</v>
      </c>
      <c r="AG21" s="126" t="str">
        <f t="shared" si="19"/>
        <v>-----</v>
      </c>
      <c r="AH21" s="126" t="str">
        <f t="shared" si="19"/>
        <v>-----</v>
      </c>
      <c r="AI21" s="126" t="str">
        <f t="shared" si="19"/>
        <v>-----</v>
      </c>
      <c r="AJ21" s="126" t="str">
        <f t="shared" si="19"/>
        <v>-----</v>
      </c>
      <c r="AK21" s="126" t="str">
        <f t="shared" si="19"/>
        <v>-----</v>
      </c>
      <c r="AL21" s="126" t="str">
        <f t="shared" si="19"/>
        <v>-----</v>
      </c>
      <c r="AM21" s="126" t="str">
        <f t="shared" si="19"/>
        <v>-----</v>
      </c>
      <c r="AN21" s="126" t="str">
        <f t="shared" si="19"/>
        <v>-----</v>
      </c>
      <c r="AO21" s="126" t="str">
        <f t="shared" si="19"/>
        <v>-----</v>
      </c>
      <c r="AP21" s="126" t="str">
        <f t="shared" si="19"/>
        <v>-----</v>
      </c>
      <c r="AQ21" s="126" t="str">
        <f t="shared" si="19"/>
        <v>-----</v>
      </c>
      <c r="AR21" s="126" t="str">
        <f t="shared" si="19"/>
        <v>-----</v>
      </c>
      <c r="AS21" s="126" t="str">
        <f t="shared" si="19"/>
        <v>-----</v>
      </c>
      <c r="AT21" s="126" t="str">
        <f t="shared" si="19"/>
        <v>-----</v>
      </c>
      <c r="AU21" s="126" t="str">
        <f t="shared" si="19"/>
        <v>-----</v>
      </c>
      <c r="AV21" s="126" t="str">
        <f t="shared" si="19"/>
        <v>-----</v>
      </c>
      <c r="AW21" s="126" t="str">
        <f t="shared" si="19"/>
        <v>-----</v>
      </c>
      <c r="AX21" s="126" t="str">
        <f t="shared" si="19"/>
        <v>-----</v>
      </c>
      <c r="AY21" s="123" t="str">
        <f t="shared" si="19"/>
        <v>-----</v>
      </c>
      <c r="AZ21" s="8" t="str">
        <f t="shared" si="13"/>
        <v>x Tier Factor</v>
      </c>
      <c r="BA21" s="4"/>
      <c r="BB21" s="301" t="s">
        <v>166</v>
      </c>
      <c r="BC21" s="119" t="str">
        <f t="shared" ref="BC21:CB21" si="20">BB21</f>
        <v>-----</v>
      </c>
      <c r="BD21" s="119" t="str">
        <f t="shared" si="20"/>
        <v>-----</v>
      </c>
      <c r="BE21" s="119" t="str">
        <f t="shared" si="20"/>
        <v>-----</v>
      </c>
      <c r="BF21" s="119" t="str">
        <f t="shared" si="20"/>
        <v>-----</v>
      </c>
      <c r="BG21" s="119" t="str">
        <f t="shared" si="20"/>
        <v>-----</v>
      </c>
      <c r="BH21" s="119" t="str">
        <f t="shared" si="20"/>
        <v>-----</v>
      </c>
      <c r="BI21" s="119" t="str">
        <f t="shared" si="20"/>
        <v>-----</v>
      </c>
      <c r="BJ21" s="119" t="str">
        <f t="shared" si="20"/>
        <v>-----</v>
      </c>
      <c r="BK21" s="119" t="str">
        <f t="shared" si="20"/>
        <v>-----</v>
      </c>
      <c r="BL21" s="119" t="str">
        <f t="shared" si="20"/>
        <v>-----</v>
      </c>
      <c r="BM21" s="119" t="str">
        <f t="shared" si="20"/>
        <v>-----</v>
      </c>
      <c r="BN21" s="119" t="str">
        <f t="shared" si="20"/>
        <v>-----</v>
      </c>
      <c r="BO21" s="119" t="str">
        <f t="shared" si="20"/>
        <v>-----</v>
      </c>
      <c r="BP21" s="119" t="str">
        <f t="shared" si="20"/>
        <v>-----</v>
      </c>
      <c r="BQ21" s="119" t="str">
        <f t="shared" si="20"/>
        <v>-----</v>
      </c>
      <c r="BR21" s="119" t="str">
        <f t="shared" si="20"/>
        <v>-----</v>
      </c>
      <c r="BS21" s="119" t="str">
        <f t="shared" si="20"/>
        <v>-----</v>
      </c>
      <c r="BT21" s="119" t="str">
        <f t="shared" si="20"/>
        <v>-----</v>
      </c>
      <c r="BU21" s="119" t="str">
        <f t="shared" si="20"/>
        <v>-----</v>
      </c>
      <c r="BV21" s="119" t="str">
        <f t="shared" si="20"/>
        <v>-----</v>
      </c>
      <c r="BW21" s="119" t="str">
        <f t="shared" si="20"/>
        <v>-----</v>
      </c>
      <c r="BX21" s="119" t="str">
        <f t="shared" si="20"/>
        <v>-----</v>
      </c>
      <c r="BY21" s="119" t="str">
        <f t="shared" si="20"/>
        <v>-----</v>
      </c>
      <c r="BZ21" s="119" t="str">
        <f t="shared" si="20"/>
        <v>-----</v>
      </c>
      <c r="CA21" s="119" t="str">
        <f t="shared" si="20"/>
        <v>-----</v>
      </c>
      <c r="CB21" s="123" t="str">
        <f t="shared" si="20"/>
        <v>-----</v>
      </c>
      <c r="CC21" s="123" t="str">
        <f t="shared" ref="CC21:CX21" si="21">CB21</f>
        <v>-----</v>
      </c>
      <c r="CD21" s="123" t="str">
        <f t="shared" si="21"/>
        <v>-----</v>
      </c>
      <c r="CE21" s="123" t="str">
        <f t="shared" si="21"/>
        <v>-----</v>
      </c>
      <c r="CF21" s="123" t="str">
        <f t="shared" si="21"/>
        <v>-----</v>
      </c>
      <c r="CG21" s="123" t="str">
        <f t="shared" si="21"/>
        <v>-----</v>
      </c>
      <c r="CH21" s="123" t="str">
        <f t="shared" si="21"/>
        <v>-----</v>
      </c>
      <c r="CI21" s="123" t="str">
        <f t="shared" si="21"/>
        <v>-----</v>
      </c>
      <c r="CJ21" s="123" t="str">
        <f t="shared" si="21"/>
        <v>-----</v>
      </c>
      <c r="CK21" s="123" t="str">
        <f t="shared" si="21"/>
        <v>-----</v>
      </c>
      <c r="CL21" s="123" t="str">
        <f t="shared" si="21"/>
        <v>-----</v>
      </c>
      <c r="CM21" s="123" t="str">
        <f t="shared" si="21"/>
        <v>-----</v>
      </c>
      <c r="CN21" s="123" t="str">
        <f t="shared" si="21"/>
        <v>-----</v>
      </c>
      <c r="CO21" s="123" t="str">
        <f t="shared" si="21"/>
        <v>-----</v>
      </c>
      <c r="CP21" s="123" t="str">
        <f t="shared" si="21"/>
        <v>-----</v>
      </c>
      <c r="CQ21" s="123" t="str">
        <f t="shared" si="21"/>
        <v>-----</v>
      </c>
      <c r="CR21" s="123" t="str">
        <f t="shared" si="21"/>
        <v>-----</v>
      </c>
      <c r="CS21" s="123" t="str">
        <f t="shared" si="21"/>
        <v>-----</v>
      </c>
      <c r="CT21" s="123" t="str">
        <f t="shared" si="21"/>
        <v>-----</v>
      </c>
      <c r="CU21" s="123" t="str">
        <f t="shared" si="21"/>
        <v>-----</v>
      </c>
      <c r="CV21" s="123" t="str">
        <f t="shared" si="21"/>
        <v>-----</v>
      </c>
      <c r="CW21" s="123" t="str">
        <f t="shared" si="21"/>
        <v>-----</v>
      </c>
      <c r="CX21" s="123" t="str">
        <f t="shared" si="21"/>
        <v>-----</v>
      </c>
      <c r="CY21" s="173"/>
      <c r="CZ21" s="173"/>
      <c r="DA21" s="173"/>
      <c r="DB21" s="173"/>
      <c r="DC21" s="173"/>
    </row>
    <row r="22" spans="1:107">
      <c r="A22" s="3" t="s">
        <v>168</v>
      </c>
      <c r="B22" s="4"/>
      <c r="C22" s="301" t="s">
        <v>166</v>
      </c>
      <c r="D22" s="119" t="str">
        <f t="shared" ref="D22:AC22" si="22">C22</f>
        <v>-----</v>
      </c>
      <c r="E22" s="119" t="str">
        <f t="shared" si="22"/>
        <v>-----</v>
      </c>
      <c r="F22" s="119" t="str">
        <f t="shared" si="22"/>
        <v>-----</v>
      </c>
      <c r="G22" s="119" t="str">
        <f t="shared" si="22"/>
        <v>-----</v>
      </c>
      <c r="H22" s="119" t="str">
        <f t="shared" si="22"/>
        <v>-----</v>
      </c>
      <c r="I22" s="119" t="str">
        <f t="shared" si="22"/>
        <v>-----</v>
      </c>
      <c r="J22" s="119" t="str">
        <f t="shared" si="22"/>
        <v>-----</v>
      </c>
      <c r="K22" s="119" t="str">
        <f t="shared" si="22"/>
        <v>-----</v>
      </c>
      <c r="L22" s="119" t="str">
        <f t="shared" si="22"/>
        <v>-----</v>
      </c>
      <c r="M22" s="119" t="str">
        <f t="shared" si="22"/>
        <v>-----</v>
      </c>
      <c r="N22" s="119" t="str">
        <f t="shared" si="22"/>
        <v>-----</v>
      </c>
      <c r="O22" s="119" t="str">
        <f t="shared" si="22"/>
        <v>-----</v>
      </c>
      <c r="P22" s="119" t="str">
        <f t="shared" si="22"/>
        <v>-----</v>
      </c>
      <c r="Q22" s="119" t="str">
        <f t="shared" si="22"/>
        <v>-----</v>
      </c>
      <c r="R22" s="119" t="str">
        <f t="shared" si="22"/>
        <v>-----</v>
      </c>
      <c r="S22" s="119" t="str">
        <f t="shared" si="22"/>
        <v>-----</v>
      </c>
      <c r="T22" s="119" t="str">
        <f t="shared" si="22"/>
        <v>-----</v>
      </c>
      <c r="U22" s="119" t="str">
        <f t="shared" si="22"/>
        <v>-----</v>
      </c>
      <c r="V22" s="119" t="str">
        <f t="shared" si="22"/>
        <v>-----</v>
      </c>
      <c r="W22" s="119" t="str">
        <f t="shared" si="22"/>
        <v>-----</v>
      </c>
      <c r="X22" s="119" t="str">
        <f t="shared" si="22"/>
        <v>-----</v>
      </c>
      <c r="Y22" s="119" t="str">
        <f t="shared" si="22"/>
        <v>-----</v>
      </c>
      <c r="Z22" s="119" t="str">
        <f t="shared" si="22"/>
        <v>-----</v>
      </c>
      <c r="AA22" s="119" t="str">
        <f t="shared" si="22"/>
        <v>-----</v>
      </c>
      <c r="AB22" s="119" t="str">
        <f t="shared" si="22"/>
        <v>-----</v>
      </c>
      <c r="AC22" s="126" t="str">
        <f t="shared" si="22"/>
        <v>-----</v>
      </c>
      <c r="AD22" s="126" t="str">
        <f t="shared" ref="AD22:AY22" si="23">AC22</f>
        <v>-----</v>
      </c>
      <c r="AE22" s="126" t="str">
        <f t="shared" si="23"/>
        <v>-----</v>
      </c>
      <c r="AF22" s="126" t="str">
        <f t="shared" si="23"/>
        <v>-----</v>
      </c>
      <c r="AG22" s="126" t="str">
        <f t="shared" si="23"/>
        <v>-----</v>
      </c>
      <c r="AH22" s="126" t="str">
        <f t="shared" si="23"/>
        <v>-----</v>
      </c>
      <c r="AI22" s="126" t="str">
        <f t="shared" si="23"/>
        <v>-----</v>
      </c>
      <c r="AJ22" s="126" t="str">
        <f t="shared" si="23"/>
        <v>-----</v>
      </c>
      <c r="AK22" s="126" t="str">
        <f t="shared" si="23"/>
        <v>-----</v>
      </c>
      <c r="AL22" s="126" t="str">
        <f t="shared" si="23"/>
        <v>-----</v>
      </c>
      <c r="AM22" s="126" t="str">
        <f t="shared" si="23"/>
        <v>-----</v>
      </c>
      <c r="AN22" s="126" t="str">
        <f t="shared" si="23"/>
        <v>-----</v>
      </c>
      <c r="AO22" s="126" t="str">
        <f t="shared" si="23"/>
        <v>-----</v>
      </c>
      <c r="AP22" s="126" t="str">
        <f t="shared" si="23"/>
        <v>-----</v>
      </c>
      <c r="AQ22" s="126" t="str">
        <f t="shared" si="23"/>
        <v>-----</v>
      </c>
      <c r="AR22" s="126" t="str">
        <f t="shared" si="23"/>
        <v>-----</v>
      </c>
      <c r="AS22" s="126" t="str">
        <f t="shared" si="23"/>
        <v>-----</v>
      </c>
      <c r="AT22" s="126" t="str">
        <f t="shared" si="23"/>
        <v>-----</v>
      </c>
      <c r="AU22" s="126" t="str">
        <f t="shared" si="23"/>
        <v>-----</v>
      </c>
      <c r="AV22" s="126" t="str">
        <f t="shared" si="23"/>
        <v>-----</v>
      </c>
      <c r="AW22" s="126" t="str">
        <f t="shared" si="23"/>
        <v>-----</v>
      </c>
      <c r="AX22" s="126" t="str">
        <f t="shared" si="23"/>
        <v>-----</v>
      </c>
      <c r="AY22" s="126" t="str">
        <f t="shared" si="23"/>
        <v>-----</v>
      </c>
      <c r="AZ22" s="3" t="str">
        <f t="shared" si="13"/>
        <v>x Class Factor</v>
      </c>
      <c r="BA22" s="4"/>
      <c r="BB22" s="301" t="s">
        <v>166</v>
      </c>
      <c r="BC22" s="119" t="str">
        <f t="shared" ref="BC22:CB22" si="24">BB22</f>
        <v>-----</v>
      </c>
      <c r="BD22" s="119" t="str">
        <f t="shared" si="24"/>
        <v>-----</v>
      </c>
      <c r="BE22" s="119" t="str">
        <f t="shared" si="24"/>
        <v>-----</v>
      </c>
      <c r="BF22" s="119" t="str">
        <f t="shared" si="24"/>
        <v>-----</v>
      </c>
      <c r="BG22" s="119" t="str">
        <f t="shared" si="24"/>
        <v>-----</v>
      </c>
      <c r="BH22" s="119" t="str">
        <f t="shared" si="24"/>
        <v>-----</v>
      </c>
      <c r="BI22" s="119" t="str">
        <f t="shared" si="24"/>
        <v>-----</v>
      </c>
      <c r="BJ22" s="119" t="str">
        <f t="shared" si="24"/>
        <v>-----</v>
      </c>
      <c r="BK22" s="119" t="str">
        <f t="shared" si="24"/>
        <v>-----</v>
      </c>
      <c r="BL22" s="119" t="str">
        <f t="shared" si="24"/>
        <v>-----</v>
      </c>
      <c r="BM22" s="119" t="str">
        <f t="shared" si="24"/>
        <v>-----</v>
      </c>
      <c r="BN22" s="119" t="str">
        <f t="shared" si="24"/>
        <v>-----</v>
      </c>
      <c r="BO22" s="119" t="str">
        <f t="shared" si="24"/>
        <v>-----</v>
      </c>
      <c r="BP22" s="119" t="str">
        <f t="shared" si="24"/>
        <v>-----</v>
      </c>
      <c r="BQ22" s="119" t="str">
        <f t="shared" si="24"/>
        <v>-----</v>
      </c>
      <c r="BR22" s="119" t="str">
        <f t="shared" si="24"/>
        <v>-----</v>
      </c>
      <c r="BS22" s="119" t="str">
        <f t="shared" si="24"/>
        <v>-----</v>
      </c>
      <c r="BT22" s="119" t="str">
        <f t="shared" si="24"/>
        <v>-----</v>
      </c>
      <c r="BU22" s="119" t="str">
        <f t="shared" si="24"/>
        <v>-----</v>
      </c>
      <c r="BV22" s="119" t="str">
        <f t="shared" si="24"/>
        <v>-----</v>
      </c>
      <c r="BW22" s="119" t="str">
        <f t="shared" si="24"/>
        <v>-----</v>
      </c>
      <c r="BX22" s="119" t="str">
        <f t="shared" si="24"/>
        <v>-----</v>
      </c>
      <c r="BY22" s="119" t="str">
        <f t="shared" si="24"/>
        <v>-----</v>
      </c>
      <c r="BZ22" s="119" t="str">
        <f t="shared" si="24"/>
        <v>-----</v>
      </c>
      <c r="CA22" s="119" t="str">
        <f t="shared" si="24"/>
        <v>-----</v>
      </c>
      <c r="CB22" s="123" t="str">
        <f t="shared" si="24"/>
        <v>-----</v>
      </c>
      <c r="CC22" s="123" t="str">
        <f t="shared" ref="CC22:CX22" si="25">CB22</f>
        <v>-----</v>
      </c>
      <c r="CD22" s="123" t="str">
        <f t="shared" si="25"/>
        <v>-----</v>
      </c>
      <c r="CE22" s="123" t="str">
        <f t="shared" si="25"/>
        <v>-----</v>
      </c>
      <c r="CF22" s="123" t="str">
        <f t="shared" si="25"/>
        <v>-----</v>
      </c>
      <c r="CG22" s="123" t="str">
        <f t="shared" si="25"/>
        <v>-----</v>
      </c>
      <c r="CH22" s="123" t="str">
        <f t="shared" si="25"/>
        <v>-----</v>
      </c>
      <c r="CI22" s="123" t="str">
        <f t="shared" si="25"/>
        <v>-----</v>
      </c>
      <c r="CJ22" s="123" t="str">
        <f t="shared" si="25"/>
        <v>-----</v>
      </c>
      <c r="CK22" s="123" t="str">
        <f t="shared" si="25"/>
        <v>-----</v>
      </c>
      <c r="CL22" s="123" t="str">
        <f t="shared" si="25"/>
        <v>-----</v>
      </c>
      <c r="CM22" s="123" t="str">
        <f t="shared" si="25"/>
        <v>-----</v>
      </c>
      <c r="CN22" s="123" t="str">
        <f t="shared" si="25"/>
        <v>-----</v>
      </c>
      <c r="CO22" s="123" t="str">
        <f t="shared" si="25"/>
        <v>-----</v>
      </c>
      <c r="CP22" s="123" t="str">
        <f t="shared" si="25"/>
        <v>-----</v>
      </c>
      <c r="CQ22" s="123" t="str">
        <f t="shared" si="25"/>
        <v>-----</v>
      </c>
      <c r="CR22" s="123" t="str">
        <f t="shared" si="25"/>
        <v>-----</v>
      </c>
      <c r="CS22" s="123" t="str">
        <f t="shared" si="25"/>
        <v>-----</v>
      </c>
      <c r="CT22" s="123" t="str">
        <f t="shared" si="25"/>
        <v>-----</v>
      </c>
      <c r="CU22" s="123" t="str">
        <f t="shared" si="25"/>
        <v>-----</v>
      </c>
      <c r="CV22" s="123" t="str">
        <f t="shared" si="25"/>
        <v>-----</v>
      </c>
      <c r="CW22" s="123" t="str">
        <f t="shared" si="25"/>
        <v>-----</v>
      </c>
      <c r="CX22" s="123" t="str">
        <f t="shared" si="25"/>
        <v>-----</v>
      </c>
      <c r="CY22" s="173"/>
      <c r="CZ22" s="173"/>
      <c r="DA22" s="173"/>
      <c r="DB22" s="173"/>
      <c r="DC22" s="173"/>
    </row>
    <row r="23" spans="1:107">
      <c r="A23" s="3" t="s">
        <v>169</v>
      </c>
      <c r="B23" s="4"/>
      <c r="C23" s="301" t="s">
        <v>166</v>
      </c>
      <c r="D23" s="119" t="str">
        <f t="shared" ref="D23:AC23" si="26">C23</f>
        <v>-----</v>
      </c>
      <c r="E23" s="119" t="str">
        <f t="shared" si="26"/>
        <v>-----</v>
      </c>
      <c r="F23" s="119" t="str">
        <f t="shared" si="26"/>
        <v>-----</v>
      </c>
      <c r="G23" s="119" t="str">
        <f t="shared" si="26"/>
        <v>-----</v>
      </c>
      <c r="H23" s="119" t="str">
        <f t="shared" si="26"/>
        <v>-----</v>
      </c>
      <c r="I23" s="119" t="str">
        <f t="shared" si="26"/>
        <v>-----</v>
      </c>
      <c r="J23" s="119" t="str">
        <f t="shared" si="26"/>
        <v>-----</v>
      </c>
      <c r="K23" s="119" t="str">
        <f t="shared" si="26"/>
        <v>-----</v>
      </c>
      <c r="L23" s="119" t="str">
        <f t="shared" si="26"/>
        <v>-----</v>
      </c>
      <c r="M23" s="119" t="str">
        <f t="shared" si="26"/>
        <v>-----</v>
      </c>
      <c r="N23" s="119" t="str">
        <f t="shared" si="26"/>
        <v>-----</v>
      </c>
      <c r="O23" s="119" t="str">
        <f t="shared" si="26"/>
        <v>-----</v>
      </c>
      <c r="P23" s="119" t="str">
        <f t="shared" si="26"/>
        <v>-----</v>
      </c>
      <c r="Q23" s="119" t="str">
        <f t="shared" si="26"/>
        <v>-----</v>
      </c>
      <c r="R23" s="119" t="str">
        <f t="shared" si="26"/>
        <v>-----</v>
      </c>
      <c r="S23" s="119" t="str">
        <f t="shared" si="26"/>
        <v>-----</v>
      </c>
      <c r="T23" s="119" t="str">
        <f t="shared" si="26"/>
        <v>-----</v>
      </c>
      <c r="U23" s="119" t="str">
        <f t="shared" si="26"/>
        <v>-----</v>
      </c>
      <c r="V23" s="119" t="str">
        <f t="shared" si="26"/>
        <v>-----</v>
      </c>
      <c r="W23" s="119" t="str">
        <f t="shared" si="26"/>
        <v>-----</v>
      </c>
      <c r="X23" s="119" t="str">
        <f t="shared" si="26"/>
        <v>-----</v>
      </c>
      <c r="Y23" s="119" t="str">
        <f t="shared" si="26"/>
        <v>-----</v>
      </c>
      <c r="Z23" s="119" t="str">
        <f t="shared" si="26"/>
        <v>-----</v>
      </c>
      <c r="AA23" s="119" t="str">
        <f t="shared" si="26"/>
        <v>-----</v>
      </c>
      <c r="AB23" s="119" t="str">
        <f t="shared" si="26"/>
        <v>-----</v>
      </c>
      <c r="AC23" s="126" t="str">
        <f t="shared" si="26"/>
        <v>-----</v>
      </c>
      <c r="AD23" s="126" t="str">
        <f t="shared" ref="AD23:AY23" si="27">AC23</f>
        <v>-----</v>
      </c>
      <c r="AE23" s="126" t="str">
        <f t="shared" si="27"/>
        <v>-----</v>
      </c>
      <c r="AF23" s="126" t="str">
        <f t="shared" si="27"/>
        <v>-----</v>
      </c>
      <c r="AG23" s="126" t="str">
        <f t="shared" si="27"/>
        <v>-----</v>
      </c>
      <c r="AH23" s="126" t="str">
        <f t="shared" si="27"/>
        <v>-----</v>
      </c>
      <c r="AI23" s="126" t="str">
        <f t="shared" si="27"/>
        <v>-----</v>
      </c>
      <c r="AJ23" s="126" t="str">
        <f t="shared" si="27"/>
        <v>-----</v>
      </c>
      <c r="AK23" s="126" t="str">
        <f t="shared" si="27"/>
        <v>-----</v>
      </c>
      <c r="AL23" s="126" t="str">
        <f t="shared" si="27"/>
        <v>-----</v>
      </c>
      <c r="AM23" s="126" t="str">
        <f t="shared" si="27"/>
        <v>-----</v>
      </c>
      <c r="AN23" s="126" t="str">
        <f t="shared" si="27"/>
        <v>-----</v>
      </c>
      <c r="AO23" s="126" t="str">
        <f t="shared" si="27"/>
        <v>-----</v>
      </c>
      <c r="AP23" s="126" t="str">
        <f t="shared" si="27"/>
        <v>-----</v>
      </c>
      <c r="AQ23" s="126" t="str">
        <f t="shared" si="27"/>
        <v>-----</v>
      </c>
      <c r="AR23" s="126" t="str">
        <f t="shared" si="27"/>
        <v>-----</v>
      </c>
      <c r="AS23" s="126" t="str">
        <f t="shared" si="27"/>
        <v>-----</v>
      </c>
      <c r="AT23" s="126" t="str">
        <f t="shared" si="27"/>
        <v>-----</v>
      </c>
      <c r="AU23" s="126" t="str">
        <f t="shared" si="27"/>
        <v>-----</v>
      </c>
      <c r="AV23" s="126" t="str">
        <f t="shared" si="27"/>
        <v>-----</v>
      </c>
      <c r="AW23" s="126" t="str">
        <f t="shared" si="27"/>
        <v>-----</v>
      </c>
      <c r="AX23" s="126" t="str">
        <f t="shared" si="27"/>
        <v>-----</v>
      </c>
      <c r="AY23" s="126" t="str">
        <f t="shared" si="27"/>
        <v>-----</v>
      </c>
      <c r="AZ23" s="3" t="str">
        <f t="shared" si="13"/>
        <v xml:space="preserve">x </v>
      </c>
      <c r="BA23" s="4"/>
      <c r="BB23" s="301" t="s">
        <v>166</v>
      </c>
      <c r="BC23" s="119" t="str">
        <f t="shared" ref="BC23:CB23" si="28">BB23</f>
        <v>-----</v>
      </c>
      <c r="BD23" s="119" t="str">
        <f t="shared" si="28"/>
        <v>-----</v>
      </c>
      <c r="BE23" s="119" t="str">
        <f t="shared" si="28"/>
        <v>-----</v>
      </c>
      <c r="BF23" s="119" t="str">
        <f t="shared" si="28"/>
        <v>-----</v>
      </c>
      <c r="BG23" s="119" t="str">
        <f t="shared" si="28"/>
        <v>-----</v>
      </c>
      <c r="BH23" s="119" t="str">
        <f t="shared" si="28"/>
        <v>-----</v>
      </c>
      <c r="BI23" s="119" t="str">
        <f t="shared" si="28"/>
        <v>-----</v>
      </c>
      <c r="BJ23" s="119" t="str">
        <f t="shared" si="28"/>
        <v>-----</v>
      </c>
      <c r="BK23" s="119" t="str">
        <f t="shared" si="28"/>
        <v>-----</v>
      </c>
      <c r="BL23" s="119" t="str">
        <f t="shared" si="28"/>
        <v>-----</v>
      </c>
      <c r="BM23" s="119" t="str">
        <f t="shared" si="28"/>
        <v>-----</v>
      </c>
      <c r="BN23" s="119" t="str">
        <f t="shared" si="28"/>
        <v>-----</v>
      </c>
      <c r="BO23" s="119" t="str">
        <f t="shared" si="28"/>
        <v>-----</v>
      </c>
      <c r="BP23" s="119" t="str">
        <f t="shared" si="28"/>
        <v>-----</v>
      </c>
      <c r="BQ23" s="119" t="str">
        <f t="shared" si="28"/>
        <v>-----</v>
      </c>
      <c r="BR23" s="119" t="str">
        <f t="shared" si="28"/>
        <v>-----</v>
      </c>
      <c r="BS23" s="119" t="str">
        <f t="shared" si="28"/>
        <v>-----</v>
      </c>
      <c r="BT23" s="119" t="str">
        <f t="shared" si="28"/>
        <v>-----</v>
      </c>
      <c r="BU23" s="119" t="str">
        <f t="shared" si="28"/>
        <v>-----</v>
      </c>
      <c r="BV23" s="119" t="str">
        <f t="shared" si="28"/>
        <v>-----</v>
      </c>
      <c r="BW23" s="119" t="str">
        <f t="shared" si="28"/>
        <v>-----</v>
      </c>
      <c r="BX23" s="119" t="str">
        <f t="shared" si="28"/>
        <v>-----</v>
      </c>
      <c r="BY23" s="119" t="str">
        <f t="shared" si="28"/>
        <v>-----</v>
      </c>
      <c r="BZ23" s="119" t="str">
        <f t="shared" si="28"/>
        <v>-----</v>
      </c>
      <c r="CA23" s="119" t="str">
        <f t="shared" si="28"/>
        <v>-----</v>
      </c>
      <c r="CB23" s="123" t="str">
        <f t="shared" si="28"/>
        <v>-----</v>
      </c>
      <c r="CC23" s="123" t="str">
        <f t="shared" ref="CC23:CX23" si="29">CB23</f>
        <v>-----</v>
      </c>
      <c r="CD23" s="123" t="str">
        <f t="shared" si="29"/>
        <v>-----</v>
      </c>
      <c r="CE23" s="123" t="str">
        <f t="shared" si="29"/>
        <v>-----</v>
      </c>
      <c r="CF23" s="123" t="str">
        <f t="shared" si="29"/>
        <v>-----</v>
      </c>
      <c r="CG23" s="123" t="str">
        <f t="shared" si="29"/>
        <v>-----</v>
      </c>
      <c r="CH23" s="123" t="str">
        <f t="shared" si="29"/>
        <v>-----</v>
      </c>
      <c r="CI23" s="123" t="str">
        <f t="shared" si="29"/>
        <v>-----</v>
      </c>
      <c r="CJ23" s="123" t="str">
        <f t="shared" si="29"/>
        <v>-----</v>
      </c>
      <c r="CK23" s="123" t="str">
        <f t="shared" si="29"/>
        <v>-----</v>
      </c>
      <c r="CL23" s="123" t="str">
        <f t="shared" si="29"/>
        <v>-----</v>
      </c>
      <c r="CM23" s="123" t="str">
        <f t="shared" si="29"/>
        <v>-----</v>
      </c>
      <c r="CN23" s="123" t="str">
        <f t="shared" si="29"/>
        <v>-----</v>
      </c>
      <c r="CO23" s="123" t="str">
        <f t="shared" si="29"/>
        <v>-----</v>
      </c>
      <c r="CP23" s="123" t="str">
        <f t="shared" si="29"/>
        <v>-----</v>
      </c>
      <c r="CQ23" s="123" t="str">
        <f t="shared" si="29"/>
        <v>-----</v>
      </c>
      <c r="CR23" s="123" t="str">
        <f t="shared" si="29"/>
        <v>-----</v>
      </c>
      <c r="CS23" s="123" t="str">
        <f t="shared" si="29"/>
        <v>-----</v>
      </c>
      <c r="CT23" s="123" t="str">
        <f t="shared" si="29"/>
        <v>-----</v>
      </c>
      <c r="CU23" s="123" t="str">
        <f t="shared" si="29"/>
        <v>-----</v>
      </c>
      <c r="CV23" s="123" t="str">
        <f t="shared" si="29"/>
        <v>-----</v>
      </c>
      <c r="CW23" s="123" t="str">
        <f t="shared" si="29"/>
        <v>-----</v>
      </c>
      <c r="CX23" s="123" t="str">
        <f t="shared" si="29"/>
        <v>-----</v>
      </c>
      <c r="CY23" s="173"/>
      <c r="CZ23" s="173"/>
      <c r="DA23" s="173"/>
      <c r="DB23" s="173"/>
      <c r="DC23" s="173"/>
    </row>
    <row r="24" spans="1:107">
      <c r="A24" s="3" t="s">
        <v>169</v>
      </c>
      <c r="B24" s="4"/>
      <c r="C24" s="301" t="s">
        <v>166</v>
      </c>
      <c r="D24" s="119" t="str">
        <f t="shared" ref="D24:AC24" si="30">C24</f>
        <v>-----</v>
      </c>
      <c r="E24" s="119" t="str">
        <f t="shared" si="30"/>
        <v>-----</v>
      </c>
      <c r="F24" s="119" t="str">
        <f t="shared" si="30"/>
        <v>-----</v>
      </c>
      <c r="G24" s="119" t="str">
        <f t="shared" si="30"/>
        <v>-----</v>
      </c>
      <c r="H24" s="119" t="str">
        <f t="shared" si="30"/>
        <v>-----</v>
      </c>
      <c r="I24" s="119" t="str">
        <f t="shared" si="30"/>
        <v>-----</v>
      </c>
      <c r="J24" s="119" t="str">
        <f t="shared" si="30"/>
        <v>-----</v>
      </c>
      <c r="K24" s="119" t="str">
        <f t="shared" si="30"/>
        <v>-----</v>
      </c>
      <c r="L24" s="119" t="str">
        <f t="shared" si="30"/>
        <v>-----</v>
      </c>
      <c r="M24" s="119" t="str">
        <f t="shared" si="30"/>
        <v>-----</v>
      </c>
      <c r="N24" s="119" t="str">
        <f t="shared" si="30"/>
        <v>-----</v>
      </c>
      <c r="O24" s="119" t="str">
        <f t="shared" si="30"/>
        <v>-----</v>
      </c>
      <c r="P24" s="119" t="str">
        <f t="shared" si="30"/>
        <v>-----</v>
      </c>
      <c r="Q24" s="119" t="str">
        <f t="shared" si="30"/>
        <v>-----</v>
      </c>
      <c r="R24" s="119" t="str">
        <f t="shared" si="30"/>
        <v>-----</v>
      </c>
      <c r="S24" s="119" t="str">
        <f t="shared" si="30"/>
        <v>-----</v>
      </c>
      <c r="T24" s="119" t="str">
        <f t="shared" si="30"/>
        <v>-----</v>
      </c>
      <c r="U24" s="119" t="str">
        <f t="shared" si="30"/>
        <v>-----</v>
      </c>
      <c r="V24" s="119" t="str">
        <f t="shared" si="30"/>
        <v>-----</v>
      </c>
      <c r="W24" s="119" t="str">
        <f t="shared" si="30"/>
        <v>-----</v>
      </c>
      <c r="X24" s="119" t="str">
        <f t="shared" si="30"/>
        <v>-----</v>
      </c>
      <c r="Y24" s="119" t="str">
        <f t="shared" si="30"/>
        <v>-----</v>
      </c>
      <c r="Z24" s="119" t="str">
        <f t="shared" si="30"/>
        <v>-----</v>
      </c>
      <c r="AA24" s="119" t="str">
        <f t="shared" si="30"/>
        <v>-----</v>
      </c>
      <c r="AB24" s="119" t="str">
        <f t="shared" si="30"/>
        <v>-----</v>
      </c>
      <c r="AC24" s="126" t="str">
        <f t="shared" si="30"/>
        <v>-----</v>
      </c>
      <c r="AD24" s="126" t="str">
        <f t="shared" ref="AD24:AY24" si="31">AC24</f>
        <v>-----</v>
      </c>
      <c r="AE24" s="126" t="str">
        <f t="shared" si="31"/>
        <v>-----</v>
      </c>
      <c r="AF24" s="126" t="str">
        <f t="shared" si="31"/>
        <v>-----</v>
      </c>
      <c r="AG24" s="126" t="str">
        <f t="shared" si="31"/>
        <v>-----</v>
      </c>
      <c r="AH24" s="126" t="str">
        <f t="shared" si="31"/>
        <v>-----</v>
      </c>
      <c r="AI24" s="126" t="str">
        <f t="shared" si="31"/>
        <v>-----</v>
      </c>
      <c r="AJ24" s="126" t="str">
        <f t="shared" si="31"/>
        <v>-----</v>
      </c>
      <c r="AK24" s="126" t="str">
        <f t="shared" si="31"/>
        <v>-----</v>
      </c>
      <c r="AL24" s="126" t="str">
        <f t="shared" si="31"/>
        <v>-----</v>
      </c>
      <c r="AM24" s="126" t="str">
        <f t="shared" si="31"/>
        <v>-----</v>
      </c>
      <c r="AN24" s="126" t="str">
        <f t="shared" si="31"/>
        <v>-----</v>
      </c>
      <c r="AO24" s="126" t="str">
        <f t="shared" si="31"/>
        <v>-----</v>
      </c>
      <c r="AP24" s="126" t="str">
        <f t="shared" si="31"/>
        <v>-----</v>
      </c>
      <c r="AQ24" s="126" t="str">
        <f t="shared" si="31"/>
        <v>-----</v>
      </c>
      <c r="AR24" s="126" t="str">
        <f t="shared" si="31"/>
        <v>-----</v>
      </c>
      <c r="AS24" s="126" t="str">
        <f t="shared" si="31"/>
        <v>-----</v>
      </c>
      <c r="AT24" s="126" t="str">
        <f t="shared" si="31"/>
        <v>-----</v>
      </c>
      <c r="AU24" s="126" t="str">
        <f t="shared" si="31"/>
        <v>-----</v>
      </c>
      <c r="AV24" s="126" t="str">
        <f t="shared" si="31"/>
        <v>-----</v>
      </c>
      <c r="AW24" s="126" t="str">
        <f t="shared" si="31"/>
        <v>-----</v>
      </c>
      <c r="AX24" s="126" t="str">
        <f t="shared" si="31"/>
        <v>-----</v>
      </c>
      <c r="AY24" s="126" t="str">
        <f t="shared" si="31"/>
        <v>-----</v>
      </c>
      <c r="AZ24" s="3" t="str">
        <f t="shared" si="13"/>
        <v xml:space="preserve">x </v>
      </c>
      <c r="BA24" s="4"/>
      <c r="BB24" s="301" t="s">
        <v>166</v>
      </c>
      <c r="BC24" s="119" t="str">
        <f t="shared" ref="BC24:CB24" si="32">BB24</f>
        <v>-----</v>
      </c>
      <c r="BD24" s="119" t="str">
        <f t="shared" si="32"/>
        <v>-----</v>
      </c>
      <c r="BE24" s="119" t="str">
        <f t="shared" si="32"/>
        <v>-----</v>
      </c>
      <c r="BF24" s="119" t="str">
        <f t="shared" si="32"/>
        <v>-----</v>
      </c>
      <c r="BG24" s="119" t="str">
        <f t="shared" si="32"/>
        <v>-----</v>
      </c>
      <c r="BH24" s="119" t="str">
        <f t="shared" si="32"/>
        <v>-----</v>
      </c>
      <c r="BI24" s="119" t="str">
        <f t="shared" si="32"/>
        <v>-----</v>
      </c>
      <c r="BJ24" s="119" t="str">
        <f t="shared" si="32"/>
        <v>-----</v>
      </c>
      <c r="BK24" s="119" t="str">
        <f t="shared" si="32"/>
        <v>-----</v>
      </c>
      <c r="BL24" s="119" t="str">
        <f t="shared" si="32"/>
        <v>-----</v>
      </c>
      <c r="BM24" s="119" t="str">
        <f t="shared" si="32"/>
        <v>-----</v>
      </c>
      <c r="BN24" s="119" t="str">
        <f t="shared" si="32"/>
        <v>-----</v>
      </c>
      <c r="BO24" s="119" t="str">
        <f t="shared" si="32"/>
        <v>-----</v>
      </c>
      <c r="BP24" s="119" t="str">
        <f t="shared" si="32"/>
        <v>-----</v>
      </c>
      <c r="BQ24" s="119" t="str">
        <f t="shared" si="32"/>
        <v>-----</v>
      </c>
      <c r="BR24" s="119" t="str">
        <f t="shared" si="32"/>
        <v>-----</v>
      </c>
      <c r="BS24" s="119" t="str">
        <f t="shared" si="32"/>
        <v>-----</v>
      </c>
      <c r="BT24" s="119" t="str">
        <f t="shared" si="32"/>
        <v>-----</v>
      </c>
      <c r="BU24" s="119" t="str">
        <f t="shared" si="32"/>
        <v>-----</v>
      </c>
      <c r="BV24" s="119" t="str">
        <f t="shared" si="32"/>
        <v>-----</v>
      </c>
      <c r="BW24" s="119" t="str">
        <f t="shared" si="32"/>
        <v>-----</v>
      </c>
      <c r="BX24" s="119" t="str">
        <f t="shared" si="32"/>
        <v>-----</v>
      </c>
      <c r="BY24" s="119" t="str">
        <f t="shared" si="32"/>
        <v>-----</v>
      </c>
      <c r="BZ24" s="119" t="str">
        <f t="shared" si="32"/>
        <v>-----</v>
      </c>
      <c r="CA24" s="119" t="str">
        <f t="shared" si="32"/>
        <v>-----</v>
      </c>
      <c r="CB24" s="123" t="str">
        <f t="shared" si="32"/>
        <v>-----</v>
      </c>
      <c r="CC24" s="123" t="str">
        <f t="shared" ref="CC24:CX24" si="33">CB24</f>
        <v>-----</v>
      </c>
      <c r="CD24" s="123" t="str">
        <f t="shared" si="33"/>
        <v>-----</v>
      </c>
      <c r="CE24" s="123" t="str">
        <f t="shared" si="33"/>
        <v>-----</v>
      </c>
      <c r="CF24" s="123" t="str">
        <f t="shared" si="33"/>
        <v>-----</v>
      </c>
      <c r="CG24" s="123" t="str">
        <f t="shared" si="33"/>
        <v>-----</v>
      </c>
      <c r="CH24" s="123" t="str">
        <f t="shared" si="33"/>
        <v>-----</v>
      </c>
      <c r="CI24" s="123" t="str">
        <f t="shared" si="33"/>
        <v>-----</v>
      </c>
      <c r="CJ24" s="123" t="str">
        <f t="shared" si="33"/>
        <v>-----</v>
      </c>
      <c r="CK24" s="123" t="str">
        <f t="shared" si="33"/>
        <v>-----</v>
      </c>
      <c r="CL24" s="123" t="str">
        <f t="shared" si="33"/>
        <v>-----</v>
      </c>
      <c r="CM24" s="123" t="str">
        <f t="shared" si="33"/>
        <v>-----</v>
      </c>
      <c r="CN24" s="123" t="str">
        <f t="shared" si="33"/>
        <v>-----</v>
      </c>
      <c r="CO24" s="123" t="str">
        <f t="shared" si="33"/>
        <v>-----</v>
      </c>
      <c r="CP24" s="123" t="str">
        <f t="shared" si="33"/>
        <v>-----</v>
      </c>
      <c r="CQ24" s="123" t="str">
        <f t="shared" si="33"/>
        <v>-----</v>
      </c>
      <c r="CR24" s="123" t="str">
        <f t="shared" si="33"/>
        <v>-----</v>
      </c>
      <c r="CS24" s="123" t="str">
        <f t="shared" si="33"/>
        <v>-----</v>
      </c>
      <c r="CT24" s="123" t="str">
        <f t="shared" si="33"/>
        <v>-----</v>
      </c>
      <c r="CU24" s="123" t="str">
        <f t="shared" si="33"/>
        <v>-----</v>
      </c>
      <c r="CV24" s="123" t="str">
        <f t="shared" si="33"/>
        <v>-----</v>
      </c>
      <c r="CW24" s="123" t="str">
        <f t="shared" si="33"/>
        <v>-----</v>
      </c>
      <c r="CX24" s="123" t="str">
        <f t="shared" si="33"/>
        <v>-----</v>
      </c>
      <c r="CY24" s="173"/>
      <c r="CZ24" s="173"/>
      <c r="DA24" s="173"/>
      <c r="DB24" s="173"/>
      <c r="DC24" s="173"/>
    </row>
    <row r="25" spans="1:107">
      <c r="A25" s="3" t="s">
        <v>170</v>
      </c>
      <c r="B25" s="4"/>
      <c r="C25" s="301" t="s">
        <v>166</v>
      </c>
      <c r="D25" s="119" t="str">
        <f t="shared" ref="D25:AC25" si="34">C25</f>
        <v>-----</v>
      </c>
      <c r="E25" s="119" t="str">
        <f t="shared" si="34"/>
        <v>-----</v>
      </c>
      <c r="F25" s="119" t="str">
        <f t="shared" si="34"/>
        <v>-----</v>
      </c>
      <c r="G25" s="119" t="str">
        <f t="shared" si="34"/>
        <v>-----</v>
      </c>
      <c r="H25" s="119" t="str">
        <f t="shared" si="34"/>
        <v>-----</v>
      </c>
      <c r="I25" s="119" t="str">
        <f t="shared" si="34"/>
        <v>-----</v>
      </c>
      <c r="J25" s="119" t="str">
        <f t="shared" si="34"/>
        <v>-----</v>
      </c>
      <c r="K25" s="119" t="str">
        <f t="shared" si="34"/>
        <v>-----</v>
      </c>
      <c r="L25" s="119" t="str">
        <f t="shared" si="34"/>
        <v>-----</v>
      </c>
      <c r="M25" s="119" t="str">
        <f t="shared" si="34"/>
        <v>-----</v>
      </c>
      <c r="N25" s="119" t="str">
        <f t="shared" si="34"/>
        <v>-----</v>
      </c>
      <c r="O25" s="119" t="str">
        <f t="shared" si="34"/>
        <v>-----</v>
      </c>
      <c r="P25" s="119" t="str">
        <f t="shared" si="34"/>
        <v>-----</v>
      </c>
      <c r="Q25" s="119" t="str">
        <f t="shared" si="34"/>
        <v>-----</v>
      </c>
      <c r="R25" s="119" t="str">
        <f t="shared" si="34"/>
        <v>-----</v>
      </c>
      <c r="S25" s="119" t="str">
        <f t="shared" si="34"/>
        <v>-----</v>
      </c>
      <c r="T25" s="119" t="str">
        <f t="shared" si="34"/>
        <v>-----</v>
      </c>
      <c r="U25" s="119" t="str">
        <f t="shared" si="34"/>
        <v>-----</v>
      </c>
      <c r="V25" s="119" t="str">
        <f t="shared" si="34"/>
        <v>-----</v>
      </c>
      <c r="W25" s="119" t="str">
        <f t="shared" si="34"/>
        <v>-----</v>
      </c>
      <c r="X25" s="119" t="str">
        <f t="shared" si="34"/>
        <v>-----</v>
      </c>
      <c r="Y25" s="119" t="str">
        <f t="shared" si="34"/>
        <v>-----</v>
      </c>
      <c r="Z25" s="119" t="str">
        <f t="shared" si="34"/>
        <v>-----</v>
      </c>
      <c r="AA25" s="119" t="str">
        <f t="shared" si="34"/>
        <v>-----</v>
      </c>
      <c r="AB25" s="119" t="str">
        <f t="shared" si="34"/>
        <v>-----</v>
      </c>
      <c r="AC25" s="126" t="str">
        <f t="shared" si="34"/>
        <v>-----</v>
      </c>
      <c r="AD25" s="126" t="str">
        <f t="shared" ref="AD25:AY25" si="35">AC25</f>
        <v>-----</v>
      </c>
      <c r="AE25" s="126" t="str">
        <f t="shared" si="35"/>
        <v>-----</v>
      </c>
      <c r="AF25" s="126" t="str">
        <f t="shared" si="35"/>
        <v>-----</v>
      </c>
      <c r="AG25" s="126" t="str">
        <f t="shared" si="35"/>
        <v>-----</v>
      </c>
      <c r="AH25" s="126" t="str">
        <f t="shared" si="35"/>
        <v>-----</v>
      </c>
      <c r="AI25" s="126" t="str">
        <f t="shared" si="35"/>
        <v>-----</v>
      </c>
      <c r="AJ25" s="126" t="str">
        <f t="shared" si="35"/>
        <v>-----</v>
      </c>
      <c r="AK25" s="126" t="str">
        <f t="shared" si="35"/>
        <v>-----</v>
      </c>
      <c r="AL25" s="126" t="str">
        <f t="shared" si="35"/>
        <v>-----</v>
      </c>
      <c r="AM25" s="126" t="str">
        <f t="shared" si="35"/>
        <v>-----</v>
      </c>
      <c r="AN25" s="126" t="str">
        <f t="shared" si="35"/>
        <v>-----</v>
      </c>
      <c r="AO25" s="126" t="str">
        <f t="shared" si="35"/>
        <v>-----</v>
      </c>
      <c r="AP25" s="126" t="str">
        <f t="shared" si="35"/>
        <v>-----</v>
      </c>
      <c r="AQ25" s="126" t="str">
        <f t="shared" si="35"/>
        <v>-----</v>
      </c>
      <c r="AR25" s="126" t="str">
        <f t="shared" si="35"/>
        <v>-----</v>
      </c>
      <c r="AS25" s="126" t="str">
        <f t="shared" si="35"/>
        <v>-----</v>
      </c>
      <c r="AT25" s="126" t="str">
        <f t="shared" si="35"/>
        <v>-----</v>
      </c>
      <c r="AU25" s="126" t="str">
        <f t="shared" si="35"/>
        <v>-----</v>
      </c>
      <c r="AV25" s="126" t="str">
        <f t="shared" si="35"/>
        <v>-----</v>
      </c>
      <c r="AW25" s="126" t="str">
        <f t="shared" si="35"/>
        <v>-----</v>
      </c>
      <c r="AX25" s="126" t="str">
        <f t="shared" si="35"/>
        <v>-----</v>
      </c>
      <c r="AY25" s="126" t="str">
        <f t="shared" si="35"/>
        <v>-----</v>
      </c>
      <c r="AZ25" s="3" t="str">
        <f t="shared" si="13"/>
        <v>x</v>
      </c>
      <c r="BA25" s="4"/>
      <c r="BB25" s="301" t="s">
        <v>166</v>
      </c>
      <c r="BC25" s="119" t="str">
        <f t="shared" ref="BC25:CB25" si="36">BB25</f>
        <v>-----</v>
      </c>
      <c r="BD25" s="119" t="str">
        <f t="shared" si="36"/>
        <v>-----</v>
      </c>
      <c r="BE25" s="119" t="str">
        <f t="shared" si="36"/>
        <v>-----</v>
      </c>
      <c r="BF25" s="119" t="str">
        <f t="shared" si="36"/>
        <v>-----</v>
      </c>
      <c r="BG25" s="119" t="str">
        <f t="shared" si="36"/>
        <v>-----</v>
      </c>
      <c r="BH25" s="119" t="str">
        <f t="shared" si="36"/>
        <v>-----</v>
      </c>
      <c r="BI25" s="119" t="str">
        <f t="shared" si="36"/>
        <v>-----</v>
      </c>
      <c r="BJ25" s="119" t="str">
        <f t="shared" si="36"/>
        <v>-----</v>
      </c>
      <c r="BK25" s="119" t="str">
        <f t="shared" si="36"/>
        <v>-----</v>
      </c>
      <c r="BL25" s="119" t="str">
        <f t="shared" si="36"/>
        <v>-----</v>
      </c>
      <c r="BM25" s="119" t="str">
        <f t="shared" si="36"/>
        <v>-----</v>
      </c>
      <c r="BN25" s="119" t="str">
        <f t="shared" si="36"/>
        <v>-----</v>
      </c>
      <c r="BO25" s="119" t="str">
        <f t="shared" si="36"/>
        <v>-----</v>
      </c>
      <c r="BP25" s="119" t="str">
        <f t="shared" si="36"/>
        <v>-----</v>
      </c>
      <c r="BQ25" s="119" t="str">
        <f t="shared" si="36"/>
        <v>-----</v>
      </c>
      <c r="BR25" s="119" t="str">
        <f t="shared" si="36"/>
        <v>-----</v>
      </c>
      <c r="BS25" s="119" t="str">
        <f t="shared" si="36"/>
        <v>-----</v>
      </c>
      <c r="BT25" s="119" t="str">
        <f t="shared" si="36"/>
        <v>-----</v>
      </c>
      <c r="BU25" s="119" t="str">
        <f t="shared" si="36"/>
        <v>-----</v>
      </c>
      <c r="BV25" s="119" t="str">
        <f t="shared" si="36"/>
        <v>-----</v>
      </c>
      <c r="BW25" s="119" t="str">
        <f t="shared" si="36"/>
        <v>-----</v>
      </c>
      <c r="BX25" s="119" t="str">
        <f t="shared" si="36"/>
        <v>-----</v>
      </c>
      <c r="BY25" s="119" t="str">
        <f t="shared" si="36"/>
        <v>-----</v>
      </c>
      <c r="BZ25" s="119" t="str">
        <f t="shared" si="36"/>
        <v>-----</v>
      </c>
      <c r="CA25" s="119" t="str">
        <f t="shared" si="36"/>
        <v>-----</v>
      </c>
      <c r="CB25" s="123" t="str">
        <f t="shared" si="36"/>
        <v>-----</v>
      </c>
      <c r="CC25" s="123" t="str">
        <f t="shared" ref="CC25:CX25" si="37">CB25</f>
        <v>-----</v>
      </c>
      <c r="CD25" s="123" t="str">
        <f t="shared" si="37"/>
        <v>-----</v>
      </c>
      <c r="CE25" s="123" t="str">
        <f t="shared" si="37"/>
        <v>-----</v>
      </c>
      <c r="CF25" s="123" t="str">
        <f t="shared" si="37"/>
        <v>-----</v>
      </c>
      <c r="CG25" s="123" t="str">
        <f t="shared" si="37"/>
        <v>-----</v>
      </c>
      <c r="CH25" s="123" t="str">
        <f t="shared" si="37"/>
        <v>-----</v>
      </c>
      <c r="CI25" s="123" t="str">
        <f t="shared" si="37"/>
        <v>-----</v>
      </c>
      <c r="CJ25" s="123" t="str">
        <f t="shared" si="37"/>
        <v>-----</v>
      </c>
      <c r="CK25" s="123" t="str">
        <f t="shared" si="37"/>
        <v>-----</v>
      </c>
      <c r="CL25" s="123" t="str">
        <f t="shared" si="37"/>
        <v>-----</v>
      </c>
      <c r="CM25" s="123" t="str">
        <f t="shared" si="37"/>
        <v>-----</v>
      </c>
      <c r="CN25" s="123" t="str">
        <f t="shared" si="37"/>
        <v>-----</v>
      </c>
      <c r="CO25" s="123" t="str">
        <f t="shared" si="37"/>
        <v>-----</v>
      </c>
      <c r="CP25" s="123" t="str">
        <f t="shared" si="37"/>
        <v>-----</v>
      </c>
      <c r="CQ25" s="123" t="str">
        <f t="shared" si="37"/>
        <v>-----</v>
      </c>
      <c r="CR25" s="123" t="str">
        <f t="shared" si="37"/>
        <v>-----</v>
      </c>
      <c r="CS25" s="123" t="str">
        <f t="shared" si="37"/>
        <v>-----</v>
      </c>
      <c r="CT25" s="123" t="str">
        <f t="shared" si="37"/>
        <v>-----</v>
      </c>
      <c r="CU25" s="123" t="str">
        <f t="shared" si="37"/>
        <v>-----</v>
      </c>
      <c r="CV25" s="123" t="str">
        <f t="shared" si="37"/>
        <v>-----</v>
      </c>
      <c r="CW25" s="123" t="str">
        <f t="shared" si="37"/>
        <v>-----</v>
      </c>
      <c r="CX25" s="123" t="str">
        <f t="shared" si="37"/>
        <v>-----</v>
      </c>
      <c r="CY25" s="173"/>
      <c r="CZ25" s="173"/>
      <c r="DA25" s="173"/>
      <c r="DB25" s="173"/>
      <c r="DC25" s="173"/>
    </row>
    <row r="26" spans="1:107">
      <c r="A26" s="3" t="s">
        <v>170</v>
      </c>
      <c r="B26" s="4"/>
      <c r="C26" s="301" t="s">
        <v>166</v>
      </c>
      <c r="D26" s="119" t="str">
        <f t="shared" ref="D26:AC26" si="38">C26</f>
        <v>-----</v>
      </c>
      <c r="E26" s="119" t="str">
        <f t="shared" si="38"/>
        <v>-----</v>
      </c>
      <c r="F26" s="119" t="str">
        <f t="shared" si="38"/>
        <v>-----</v>
      </c>
      <c r="G26" s="119" t="str">
        <f t="shared" si="38"/>
        <v>-----</v>
      </c>
      <c r="H26" s="119" t="str">
        <f t="shared" si="38"/>
        <v>-----</v>
      </c>
      <c r="I26" s="119" t="str">
        <f t="shared" si="38"/>
        <v>-----</v>
      </c>
      <c r="J26" s="119" t="str">
        <f t="shared" si="38"/>
        <v>-----</v>
      </c>
      <c r="K26" s="119" t="str">
        <f t="shared" si="38"/>
        <v>-----</v>
      </c>
      <c r="L26" s="119" t="str">
        <f t="shared" si="38"/>
        <v>-----</v>
      </c>
      <c r="M26" s="119" t="str">
        <f t="shared" si="38"/>
        <v>-----</v>
      </c>
      <c r="N26" s="119" t="str">
        <f t="shared" si="38"/>
        <v>-----</v>
      </c>
      <c r="O26" s="119" t="str">
        <f t="shared" si="38"/>
        <v>-----</v>
      </c>
      <c r="P26" s="119" t="str">
        <f t="shared" si="38"/>
        <v>-----</v>
      </c>
      <c r="Q26" s="119" t="str">
        <f t="shared" si="38"/>
        <v>-----</v>
      </c>
      <c r="R26" s="119" t="str">
        <f t="shared" si="38"/>
        <v>-----</v>
      </c>
      <c r="S26" s="119" t="str">
        <f t="shared" si="38"/>
        <v>-----</v>
      </c>
      <c r="T26" s="119" t="str">
        <f t="shared" si="38"/>
        <v>-----</v>
      </c>
      <c r="U26" s="119" t="str">
        <f t="shared" si="38"/>
        <v>-----</v>
      </c>
      <c r="V26" s="119" t="str">
        <f t="shared" si="38"/>
        <v>-----</v>
      </c>
      <c r="W26" s="119" t="str">
        <f t="shared" si="38"/>
        <v>-----</v>
      </c>
      <c r="X26" s="119" t="str">
        <f t="shared" si="38"/>
        <v>-----</v>
      </c>
      <c r="Y26" s="119" t="str">
        <f t="shared" si="38"/>
        <v>-----</v>
      </c>
      <c r="Z26" s="119" t="str">
        <f t="shared" si="38"/>
        <v>-----</v>
      </c>
      <c r="AA26" s="119" t="str">
        <f t="shared" si="38"/>
        <v>-----</v>
      </c>
      <c r="AB26" s="119" t="str">
        <f t="shared" si="38"/>
        <v>-----</v>
      </c>
      <c r="AC26" s="126" t="str">
        <f t="shared" si="38"/>
        <v>-----</v>
      </c>
      <c r="AD26" s="126" t="str">
        <f t="shared" ref="AD26:AY26" si="39">AC26</f>
        <v>-----</v>
      </c>
      <c r="AE26" s="126" t="str">
        <f t="shared" si="39"/>
        <v>-----</v>
      </c>
      <c r="AF26" s="126" t="str">
        <f t="shared" si="39"/>
        <v>-----</v>
      </c>
      <c r="AG26" s="126" t="str">
        <f t="shared" si="39"/>
        <v>-----</v>
      </c>
      <c r="AH26" s="126" t="str">
        <f t="shared" si="39"/>
        <v>-----</v>
      </c>
      <c r="AI26" s="126" t="str">
        <f t="shared" si="39"/>
        <v>-----</v>
      </c>
      <c r="AJ26" s="126" t="str">
        <f t="shared" si="39"/>
        <v>-----</v>
      </c>
      <c r="AK26" s="126" t="str">
        <f t="shared" si="39"/>
        <v>-----</v>
      </c>
      <c r="AL26" s="126" t="str">
        <f t="shared" si="39"/>
        <v>-----</v>
      </c>
      <c r="AM26" s="126" t="str">
        <f t="shared" si="39"/>
        <v>-----</v>
      </c>
      <c r="AN26" s="126" t="str">
        <f t="shared" si="39"/>
        <v>-----</v>
      </c>
      <c r="AO26" s="126" t="str">
        <f t="shared" si="39"/>
        <v>-----</v>
      </c>
      <c r="AP26" s="126" t="str">
        <f t="shared" si="39"/>
        <v>-----</v>
      </c>
      <c r="AQ26" s="126" t="str">
        <f t="shared" si="39"/>
        <v>-----</v>
      </c>
      <c r="AR26" s="126" t="str">
        <f t="shared" si="39"/>
        <v>-----</v>
      </c>
      <c r="AS26" s="126" t="str">
        <f t="shared" si="39"/>
        <v>-----</v>
      </c>
      <c r="AT26" s="126" t="str">
        <f t="shared" si="39"/>
        <v>-----</v>
      </c>
      <c r="AU26" s="126" t="str">
        <f t="shared" si="39"/>
        <v>-----</v>
      </c>
      <c r="AV26" s="126" t="str">
        <f t="shared" si="39"/>
        <v>-----</v>
      </c>
      <c r="AW26" s="126" t="str">
        <f t="shared" si="39"/>
        <v>-----</v>
      </c>
      <c r="AX26" s="126" t="str">
        <f t="shared" si="39"/>
        <v>-----</v>
      </c>
      <c r="AY26" s="126" t="str">
        <f t="shared" si="39"/>
        <v>-----</v>
      </c>
      <c r="AZ26" s="3" t="str">
        <f t="shared" si="13"/>
        <v>x</v>
      </c>
      <c r="BA26" s="4"/>
      <c r="BB26" s="301" t="s">
        <v>166</v>
      </c>
      <c r="BC26" s="119" t="str">
        <f t="shared" ref="BC26:CB26" si="40">BB26</f>
        <v>-----</v>
      </c>
      <c r="BD26" s="119" t="str">
        <f t="shared" si="40"/>
        <v>-----</v>
      </c>
      <c r="BE26" s="119" t="str">
        <f t="shared" si="40"/>
        <v>-----</v>
      </c>
      <c r="BF26" s="119" t="str">
        <f t="shared" si="40"/>
        <v>-----</v>
      </c>
      <c r="BG26" s="119" t="str">
        <f t="shared" si="40"/>
        <v>-----</v>
      </c>
      <c r="BH26" s="119" t="str">
        <f t="shared" si="40"/>
        <v>-----</v>
      </c>
      <c r="BI26" s="119" t="str">
        <f t="shared" si="40"/>
        <v>-----</v>
      </c>
      <c r="BJ26" s="119" t="str">
        <f t="shared" si="40"/>
        <v>-----</v>
      </c>
      <c r="BK26" s="119" t="str">
        <f t="shared" si="40"/>
        <v>-----</v>
      </c>
      <c r="BL26" s="119" t="str">
        <f t="shared" si="40"/>
        <v>-----</v>
      </c>
      <c r="BM26" s="119" t="str">
        <f t="shared" si="40"/>
        <v>-----</v>
      </c>
      <c r="BN26" s="119" t="str">
        <f t="shared" si="40"/>
        <v>-----</v>
      </c>
      <c r="BO26" s="119" t="str">
        <f t="shared" si="40"/>
        <v>-----</v>
      </c>
      <c r="BP26" s="119" t="str">
        <f t="shared" si="40"/>
        <v>-----</v>
      </c>
      <c r="BQ26" s="119" t="str">
        <f t="shared" si="40"/>
        <v>-----</v>
      </c>
      <c r="BR26" s="119" t="str">
        <f t="shared" si="40"/>
        <v>-----</v>
      </c>
      <c r="BS26" s="119" t="str">
        <f t="shared" si="40"/>
        <v>-----</v>
      </c>
      <c r="BT26" s="119" t="str">
        <f t="shared" si="40"/>
        <v>-----</v>
      </c>
      <c r="BU26" s="119" t="str">
        <f t="shared" si="40"/>
        <v>-----</v>
      </c>
      <c r="BV26" s="119" t="str">
        <f t="shared" si="40"/>
        <v>-----</v>
      </c>
      <c r="BW26" s="119" t="str">
        <f t="shared" si="40"/>
        <v>-----</v>
      </c>
      <c r="BX26" s="119" t="str">
        <f t="shared" si="40"/>
        <v>-----</v>
      </c>
      <c r="BY26" s="119" t="str">
        <f t="shared" si="40"/>
        <v>-----</v>
      </c>
      <c r="BZ26" s="119" t="str">
        <f t="shared" si="40"/>
        <v>-----</v>
      </c>
      <c r="CA26" s="119" t="str">
        <f t="shared" si="40"/>
        <v>-----</v>
      </c>
      <c r="CB26" s="123" t="str">
        <f t="shared" si="40"/>
        <v>-----</v>
      </c>
      <c r="CC26" s="123" t="str">
        <f t="shared" ref="CC26:CX26" si="41">CB26</f>
        <v>-----</v>
      </c>
      <c r="CD26" s="123" t="str">
        <f t="shared" si="41"/>
        <v>-----</v>
      </c>
      <c r="CE26" s="123" t="str">
        <f t="shared" si="41"/>
        <v>-----</v>
      </c>
      <c r="CF26" s="123" t="str">
        <f t="shared" si="41"/>
        <v>-----</v>
      </c>
      <c r="CG26" s="123" t="str">
        <f t="shared" si="41"/>
        <v>-----</v>
      </c>
      <c r="CH26" s="123" t="str">
        <f t="shared" si="41"/>
        <v>-----</v>
      </c>
      <c r="CI26" s="123" t="str">
        <f t="shared" si="41"/>
        <v>-----</v>
      </c>
      <c r="CJ26" s="123" t="str">
        <f t="shared" si="41"/>
        <v>-----</v>
      </c>
      <c r="CK26" s="123" t="str">
        <f t="shared" si="41"/>
        <v>-----</v>
      </c>
      <c r="CL26" s="123" t="str">
        <f t="shared" si="41"/>
        <v>-----</v>
      </c>
      <c r="CM26" s="123" t="str">
        <f t="shared" si="41"/>
        <v>-----</v>
      </c>
      <c r="CN26" s="123" t="str">
        <f t="shared" si="41"/>
        <v>-----</v>
      </c>
      <c r="CO26" s="123" t="str">
        <f t="shared" si="41"/>
        <v>-----</v>
      </c>
      <c r="CP26" s="123" t="str">
        <f t="shared" si="41"/>
        <v>-----</v>
      </c>
      <c r="CQ26" s="123" t="str">
        <f t="shared" si="41"/>
        <v>-----</v>
      </c>
      <c r="CR26" s="123" t="str">
        <f t="shared" si="41"/>
        <v>-----</v>
      </c>
      <c r="CS26" s="123" t="str">
        <f t="shared" si="41"/>
        <v>-----</v>
      </c>
      <c r="CT26" s="123" t="str">
        <f t="shared" si="41"/>
        <v>-----</v>
      </c>
      <c r="CU26" s="123" t="str">
        <f t="shared" si="41"/>
        <v>-----</v>
      </c>
      <c r="CV26" s="123" t="str">
        <f t="shared" si="41"/>
        <v>-----</v>
      </c>
      <c r="CW26" s="123" t="str">
        <f t="shared" si="41"/>
        <v>-----</v>
      </c>
      <c r="CX26" s="123" t="str">
        <f t="shared" si="41"/>
        <v>-----</v>
      </c>
      <c r="CY26" s="173"/>
      <c r="CZ26" s="173"/>
      <c r="DA26" s="173"/>
      <c r="DB26" s="173"/>
      <c r="DC26" s="173"/>
    </row>
    <row r="27" spans="1:107">
      <c r="A27" s="3" t="s">
        <v>170</v>
      </c>
      <c r="B27" s="4"/>
      <c r="C27" s="301" t="s">
        <v>166</v>
      </c>
      <c r="D27" s="119" t="str">
        <f t="shared" ref="D27:AC27" si="42">C27</f>
        <v>-----</v>
      </c>
      <c r="E27" s="119" t="str">
        <f t="shared" si="42"/>
        <v>-----</v>
      </c>
      <c r="F27" s="119" t="str">
        <f t="shared" si="42"/>
        <v>-----</v>
      </c>
      <c r="G27" s="119" t="str">
        <f t="shared" si="42"/>
        <v>-----</v>
      </c>
      <c r="H27" s="119" t="str">
        <f t="shared" si="42"/>
        <v>-----</v>
      </c>
      <c r="I27" s="119" t="str">
        <f t="shared" si="42"/>
        <v>-----</v>
      </c>
      <c r="J27" s="119" t="str">
        <f t="shared" si="42"/>
        <v>-----</v>
      </c>
      <c r="K27" s="119" t="str">
        <f t="shared" si="42"/>
        <v>-----</v>
      </c>
      <c r="L27" s="119" t="str">
        <f t="shared" si="42"/>
        <v>-----</v>
      </c>
      <c r="M27" s="119" t="str">
        <f t="shared" si="42"/>
        <v>-----</v>
      </c>
      <c r="N27" s="119" t="str">
        <f t="shared" si="42"/>
        <v>-----</v>
      </c>
      <c r="O27" s="119" t="str">
        <f t="shared" si="42"/>
        <v>-----</v>
      </c>
      <c r="P27" s="119" t="str">
        <f t="shared" si="42"/>
        <v>-----</v>
      </c>
      <c r="Q27" s="119" t="str">
        <f t="shared" si="42"/>
        <v>-----</v>
      </c>
      <c r="R27" s="119" t="str">
        <f t="shared" si="42"/>
        <v>-----</v>
      </c>
      <c r="S27" s="119" t="str">
        <f t="shared" si="42"/>
        <v>-----</v>
      </c>
      <c r="T27" s="119" t="str">
        <f t="shared" si="42"/>
        <v>-----</v>
      </c>
      <c r="U27" s="119" t="str">
        <f t="shared" si="42"/>
        <v>-----</v>
      </c>
      <c r="V27" s="119" t="str">
        <f t="shared" si="42"/>
        <v>-----</v>
      </c>
      <c r="W27" s="119" t="str">
        <f t="shared" si="42"/>
        <v>-----</v>
      </c>
      <c r="X27" s="119" t="str">
        <f t="shared" si="42"/>
        <v>-----</v>
      </c>
      <c r="Y27" s="119" t="str">
        <f t="shared" si="42"/>
        <v>-----</v>
      </c>
      <c r="Z27" s="119" t="str">
        <f t="shared" si="42"/>
        <v>-----</v>
      </c>
      <c r="AA27" s="119" t="str">
        <f t="shared" si="42"/>
        <v>-----</v>
      </c>
      <c r="AB27" s="119" t="str">
        <f t="shared" si="42"/>
        <v>-----</v>
      </c>
      <c r="AC27" s="126" t="str">
        <f t="shared" si="42"/>
        <v>-----</v>
      </c>
      <c r="AD27" s="126" t="str">
        <f t="shared" ref="AD27:AY27" si="43">AC27</f>
        <v>-----</v>
      </c>
      <c r="AE27" s="126" t="str">
        <f t="shared" si="43"/>
        <v>-----</v>
      </c>
      <c r="AF27" s="126" t="str">
        <f t="shared" si="43"/>
        <v>-----</v>
      </c>
      <c r="AG27" s="126" t="str">
        <f t="shared" si="43"/>
        <v>-----</v>
      </c>
      <c r="AH27" s="126" t="str">
        <f t="shared" si="43"/>
        <v>-----</v>
      </c>
      <c r="AI27" s="126" t="str">
        <f t="shared" si="43"/>
        <v>-----</v>
      </c>
      <c r="AJ27" s="126" t="str">
        <f t="shared" si="43"/>
        <v>-----</v>
      </c>
      <c r="AK27" s="126" t="str">
        <f t="shared" si="43"/>
        <v>-----</v>
      </c>
      <c r="AL27" s="126" t="str">
        <f t="shared" si="43"/>
        <v>-----</v>
      </c>
      <c r="AM27" s="126" t="str">
        <f t="shared" si="43"/>
        <v>-----</v>
      </c>
      <c r="AN27" s="126" t="str">
        <f t="shared" si="43"/>
        <v>-----</v>
      </c>
      <c r="AO27" s="126" t="str">
        <f t="shared" si="43"/>
        <v>-----</v>
      </c>
      <c r="AP27" s="126" t="str">
        <f t="shared" si="43"/>
        <v>-----</v>
      </c>
      <c r="AQ27" s="126" t="str">
        <f t="shared" si="43"/>
        <v>-----</v>
      </c>
      <c r="AR27" s="126" t="str">
        <f t="shared" si="43"/>
        <v>-----</v>
      </c>
      <c r="AS27" s="126" t="str">
        <f t="shared" si="43"/>
        <v>-----</v>
      </c>
      <c r="AT27" s="126" t="str">
        <f t="shared" si="43"/>
        <v>-----</v>
      </c>
      <c r="AU27" s="126" t="str">
        <f t="shared" si="43"/>
        <v>-----</v>
      </c>
      <c r="AV27" s="126" t="str">
        <f t="shared" si="43"/>
        <v>-----</v>
      </c>
      <c r="AW27" s="126" t="str">
        <f t="shared" si="43"/>
        <v>-----</v>
      </c>
      <c r="AX27" s="126" t="str">
        <f t="shared" si="43"/>
        <v>-----</v>
      </c>
      <c r="AY27" s="126" t="str">
        <f t="shared" si="43"/>
        <v>-----</v>
      </c>
      <c r="AZ27" s="3" t="str">
        <f t="shared" si="13"/>
        <v>x</v>
      </c>
      <c r="BA27" s="4"/>
      <c r="BB27" s="301" t="s">
        <v>166</v>
      </c>
      <c r="BC27" s="119" t="str">
        <f t="shared" ref="BC27:CB27" si="44">BB27</f>
        <v>-----</v>
      </c>
      <c r="BD27" s="119" t="str">
        <f t="shared" si="44"/>
        <v>-----</v>
      </c>
      <c r="BE27" s="119" t="str">
        <f t="shared" si="44"/>
        <v>-----</v>
      </c>
      <c r="BF27" s="119" t="str">
        <f t="shared" si="44"/>
        <v>-----</v>
      </c>
      <c r="BG27" s="119" t="str">
        <f t="shared" si="44"/>
        <v>-----</v>
      </c>
      <c r="BH27" s="119" t="str">
        <f t="shared" si="44"/>
        <v>-----</v>
      </c>
      <c r="BI27" s="119" t="str">
        <f t="shared" si="44"/>
        <v>-----</v>
      </c>
      <c r="BJ27" s="119" t="str">
        <f t="shared" si="44"/>
        <v>-----</v>
      </c>
      <c r="BK27" s="119" t="str">
        <f t="shared" si="44"/>
        <v>-----</v>
      </c>
      <c r="BL27" s="119" t="str">
        <f t="shared" si="44"/>
        <v>-----</v>
      </c>
      <c r="BM27" s="119" t="str">
        <f t="shared" si="44"/>
        <v>-----</v>
      </c>
      <c r="BN27" s="119" t="str">
        <f t="shared" si="44"/>
        <v>-----</v>
      </c>
      <c r="BO27" s="119" t="str">
        <f t="shared" si="44"/>
        <v>-----</v>
      </c>
      <c r="BP27" s="119" t="str">
        <f t="shared" si="44"/>
        <v>-----</v>
      </c>
      <c r="BQ27" s="119" t="str">
        <f t="shared" si="44"/>
        <v>-----</v>
      </c>
      <c r="BR27" s="119" t="str">
        <f t="shared" si="44"/>
        <v>-----</v>
      </c>
      <c r="BS27" s="119" t="str">
        <f t="shared" si="44"/>
        <v>-----</v>
      </c>
      <c r="BT27" s="119" t="str">
        <f t="shared" si="44"/>
        <v>-----</v>
      </c>
      <c r="BU27" s="119" t="str">
        <f t="shared" si="44"/>
        <v>-----</v>
      </c>
      <c r="BV27" s="119" t="str">
        <f t="shared" si="44"/>
        <v>-----</v>
      </c>
      <c r="BW27" s="119" t="str">
        <f t="shared" si="44"/>
        <v>-----</v>
      </c>
      <c r="BX27" s="119" t="str">
        <f t="shared" si="44"/>
        <v>-----</v>
      </c>
      <c r="BY27" s="119" t="str">
        <f t="shared" si="44"/>
        <v>-----</v>
      </c>
      <c r="BZ27" s="119" t="str">
        <f t="shared" si="44"/>
        <v>-----</v>
      </c>
      <c r="CA27" s="119" t="str">
        <f t="shared" si="44"/>
        <v>-----</v>
      </c>
      <c r="CB27" s="123" t="str">
        <f t="shared" si="44"/>
        <v>-----</v>
      </c>
      <c r="CC27" s="123" t="str">
        <f t="shared" ref="CC27:CX27" si="45">CB27</f>
        <v>-----</v>
      </c>
      <c r="CD27" s="123" t="str">
        <f t="shared" si="45"/>
        <v>-----</v>
      </c>
      <c r="CE27" s="123" t="str">
        <f t="shared" si="45"/>
        <v>-----</v>
      </c>
      <c r="CF27" s="123" t="str">
        <f t="shared" si="45"/>
        <v>-----</v>
      </c>
      <c r="CG27" s="123" t="str">
        <f t="shared" si="45"/>
        <v>-----</v>
      </c>
      <c r="CH27" s="123" t="str">
        <f t="shared" si="45"/>
        <v>-----</v>
      </c>
      <c r="CI27" s="123" t="str">
        <f t="shared" si="45"/>
        <v>-----</v>
      </c>
      <c r="CJ27" s="123" t="str">
        <f t="shared" si="45"/>
        <v>-----</v>
      </c>
      <c r="CK27" s="123" t="str">
        <f t="shared" si="45"/>
        <v>-----</v>
      </c>
      <c r="CL27" s="123" t="str">
        <f t="shared" si="45"/>
        <v>-----</v>
      </c>
      <c r="CM27" s="123" t="str">
        <f t="shared" si="45"/>
        <v>-----</v>
      </c>
      <c r="CN27" s="123" t="str">
        <f t="shared" si="45"/>
        <v>-----</v>
      </c>
      <c r="CO27" s="123" t="str">
        <f t="shared" si="45"/>
        <v>-----</v>
      </c>
      <c r="CP27" s="123" t="str">
        <f t="shared" si="45"/>
        <v>-----</v>
      </c>
      <c r="CQ27" s="123" t="str">
        <f t="shared" si="45"/>
        <v>-----</v>
      </c>
      <c r="CR27" s="123" t="str">
        <f t="shared" si="45"/>
        <v>-----</v>
      </c>
      <c r="CS27" s="123" t="str">
        <f t="shared" si="45"/>
        <v>-----</v>
      </c>
      <c r="CT27" s="123" t="str">
        <f t="shared" si="45"/>
        <v>-----</v>
      </c>
      <c r="CU27" s="123" t="str">
        <f t="shared" si="45"/>
        <v>-----</v>
      </c>
      <c r="CV27" s="123" t="str">
        <f t="shared" si="45"/>
        <v>-----</v>
      </c>
      <c r="CW27" s="123" t="str">
        <f t="shared" si="45"/>
        <v>-----</v>
      </c>
      <c r="CX27" s="123" t="str">
        <f t="shared" si="45"/>
        <v>-----</v>
      </c>
      <c r="CY27" s="173"/>
      <c r="CZ27" s="173"/>
      <c r="DA27" s="173"/>
      <c r="DB27" s="173"/>
      <c r="DC27" s="173"/>
    </row>
    <row r="28" spans="1:107">
      <c r="A28" s="3" t="s">
        <v>170</v>
      </c>
      <c r="B28" s="4"/>
      <c r="C28" s="301" t="s">
        <v>166</v>
      </c>
      <c r="D28" s="119" t="str">
        <f t="shared" ref="D28:AC28" si="46">C28</f>
        <v>-----</v>
      </c>
      <c r="E28" s="119" t="str">
        <f t="shared" si="46"/>
        <v>-----</v>
      </c>
      <c r="F28" s="119" t="str">
        <f t="shared" si="46"/>
        <v>-----</v>
      </c>
      <c r="G28" s="119" t="str">
        <f t="shared" si="46"/>
        <v>-----</v>
      </c>
      <c r="H28" s="119" t="str">
        <f t="shared" si="46"/>
        <v>-----</v>
      </c>
      <c r="I28" s="119" t="str">
        <f t="shared" si="46"/>
        <v>-----</v>
      </c>
      <c r="J28" s="119" t="str">
        <f t="shared" si="46"/>
        <v>-----</v>
      </c>
      <c r="K28" s="119" t="str">
        <f t="shared" si="46"/>
        <v>-----</v>
      </c>
      <c r="L28" s="119" t="str">
        <f t="shared" si="46"/>
        <v>-----</v>
      </c>
      <c r="M28" s="119" t="str">
        <f t="shared" si="46"/>
        <v>-----</v>
      </c>
      <c r="N28" s="119" t="str">
        <f t="shared" si="46"/>
        <v>-----</v>
      </c>
      <c r="O28" s="119" t="str">
        <f t="shared" si="46"/>
        <v>-----</v>
      </c>
      <c r="P28" s="119" t="str">
        <f t="shared" si="46"/>
        <v>-----</v>
      </c>
      <c r="Q28" s="119" t="str">
        <f t="shared" si="46"/>
        <v>-----</v>
      </c>
      <c r="R28" s="119" t="str">
        <f t="shared" si="46"/>
        <v>-----</v>
      </c>
      <c r="S28" s="119" t="str">
        <f t="shared" si="46"/>
        <v>-----</v>
      </c>
      <c r="T28" s="119" t="str">
        <f t="shared" si="46"/>
        <v>-----</v>
      </c>
      <c r="U28" s="119" t="str">
        <f t="shared" si="46"/>
        <v>-----</v>
      </c>
      <c r="V28" s="119" t="str">
        <f t="shared" si="46"/>
        <v>-----</v>
      </c>
      <c r="W28" s="119" t="str">
        <f t="shared" si="46"/>
        <v>-----</v>
      </c>
      <c r="X28" s="119" t="str">
        <f t="shared" si="46"/>
        <v>-----</v>
      </c>
      <c r="Y28" s="119" t="str">
        <f t="shared" si="46"/>
        <v>-----</v>
      </c>
      <c r="Z28" s="119" t="str">
        <f t="shared" si="46"/>
        <v>-----</v>
      </c>
      <c r="AA28" s="119" t="str">
        <f t="shared" si="46"/>
        <v>-----</v>
      </c>
      <c r="AB28" s="119" t="str">
        <f t="shared" si="46"/>
        <v>-----</v>
      </c>
      <c r="AC28" s="126" t="str">
        <f t="shared" si="46"/>
        <v>-----</v>
      </c>
      <c r="AD28" s="126" t="str">
        <f t="shared" ref="AD28:AY28" si="47">AC28</f>
        <v>-----</v>
      </c>
      <c r="AE28" s="126" t="str">
        <f t="shared" si="47"/>
        <v>-----</v>
      </c>
      <c r="AF28" s="126" t="str">
        <f t="shared" si="47"/>
        <v>-----</v>
      </c>
      <c r="AG28" s="126" t="str">
        <f t="shared" si="47"/>
        <v>-----</v>
      </c>
      <c r="AH28" s="126" t="str">
        <f t="shared" si="47"/>
        <v>-----</v>
      </c>
      <c r="AI28" s="126" t="str">
        <f t="shared" si="47"/>
        <v>-----</v>
      </c>
      <c r="AJ28" s="126" t="str">
        <f t="shared" si="47"/>
        <v>-----</v>
      </c>
      <c r="AK28" s="126" t="str">
        <f t="shared" si="47"/>
        <v>-----</v>
      </c>
      <c r="AL28" s="126" t="str">
        <f t="shared" si="47"/>
        <v>-----</v>
      </c>
      <c r="AM28" s="126" t="str">
        <f t="shared" si="47"/>
        <v>-----</v>
      </c>
      <c r="AN28" s="126" t="str">
        <f t="shared" si="47"/>
        <v>-----</v>
      </c>
      <c r="AO28" s="126" t="str">
        <f t="shared" si="47"/>
        <v>-----</v>
      </c>
      <c r="AP28" s="126" t="str">
        <f t="shared" si="47"/>
        <v>-----</v>
      </c>
      <c r="AQ28" s="126" t="str">
        <f t="shared" si="47"/>
        <v>-----</v>
      </c>
      <c r="AR28" s="126" t="str">
        <f t="shared" si="47"/>
        <v>-----</v>
      </c>
      <c r="AS28" s="126" t="str">
        <f t="shared" si="47"/>
        <v>-----</v>
      </c>
      <c r="AT28" s="126" t="str">
        <f t="shared" si="47"/>
        <v>-----</v>
      </c>
      <c r="AU28" s="126" t="str">
        <f t="shared" si="47"/>
        <v>-----</v>
      </c>
      <c r="AV28" s="126" t="str">
        <f t="shared" si="47"/>
        <v>-----</v>
      </c>
      <c r="AW28" s="126" t="str">
        <f t="shared" si="47"/>
        <v>-----</v>
      </c>
      <c r="AX28" s="126" t="str">
        <f t="shared" si="47"/>
        <v>-----</v>
      </c>
      <c r="AY28" s="126" t="str">
        <f t="shared" si="47"/>
        <v>-----</v>
      </c>
      <c r="AZ28" s="3" t="str">
        <f t="shared" si="13"/>
        <v>x</v>
      </c>
      <c r="BA28" s="4"/>
      <c r="BB28" s="301" t="s">
        <v>166</v>
      </c>
      <c r="BC28" s="119" t="str">
        <f t="shared" ref="BC28:CB28" si="48">BB28</f>
        <v>-----</v>
      </c>
      <c r="BD28" s="119" t="str">
        <f t="shared" si="48"/>
        <v>-----</v>
      </c>
      <c r="BE28" s="119" t="str">
        <f t="shared" si="48"/>
        <v>-----</v>
      </c>
      <c r="BF28" s="119" t="str">
        <f t="shared" si="48"/>
        <v>-----</v>
      </c>
      <c r="BG28" s="119" t="str">
        <f t="shared" si="48"/>
        <v>-----</v>
      </c>
      <c r="BH28" s="119" t="str">
        <f t="shared" si="48"/>
        <v>-----</v>
      </c>
      <c r="BI28" s="119" t="str">
        <f t="shared" si="48"/>
        <v>-----</v>
      </c>
      <c r="BJ28" s="119" t="str">
        <f t="shared" si="48"/>
        <v>-----</v>
      </c>
      <c r="BK28" s="119" t="str">
        <f t="shared" si="48"/>
        <v>-----</v>
      </c>
      <c r="BL28" s="119" t="str">
        <f t="shared" si="48"/>
        <v>-----</v>
      </c>
      <c r="BM28" s="119" t="str">
        <f t="shared" si="48"/>
        <v>-----</v>
      </c>
      <c r="BN28" s="119" t="str">
        <f t="shared" si="48"/>
        <v>-----</v>
      </c>
      <c r="BO28" s="119" t="str">
        <f t="shared" si="48"/>
        <v>-----</v>
      </c>
      <c r="BP28" s="119" t="str">
        <f t="shared" si="48"/>
        <v>-----</v>
      </c>
      <c r="BQ28" s="119" t="str">
        <f t="shared" si="48"/>
        <v>-----</v>
      </c>
      <c r="BR28" s="119" t="str">
        <f t="shared" si="48"/>
        <v>-----</v>
      </c>
      <c r="BS28" s="119" t="str">
        <f t="shared" si="48"/>
        <v>-----</v>
      </c>
      <c r="BT28" s="119" t="str">
        <f t="shared" si="48"/>
        <v>-----</v>
      </c>
      <c r="BU28" s="119" t="str">
        <f t="shared" si="48"/>
        <v>-----</v>
      </c>
      <c r="BV28" s="119" t="str">
        <f t="shared" si="48"/>
        <v>-----</v>
      </c>
      <c r="BW28" s="119" t="str">
        <f t="shared" si="48"/>
        <v>-----</v>
      </c>
      <c r="BX28" s="119" t="str">
        <f t="shared" si="48"/>
        <v>-----</v>
      </c>
      <c r="BY28" s="119" t="str">
        <f t="shared" si="48"/>
        <v>-----</v>
      </c>
      <c r="BZ28" s="119" t="str">
        <f t="shared" si="48"/>
        <v>-----</v>
      </c>
      <c r="CA28" s="119" t="str">
        <f t="shared" si="48"/>
        <v>-----</v>
      </c>
      <c r="CB28" s="123" t="str">
        <f t="shared" si="48"/>
        <v>-----</v>
      </c>
      <c r="CC28" s="123" t="str">
        <f t="shared" ref="CC28:CX28" si="49">CB28</f>
        <v>-----</v>
      </c>
      <c r="CD28" s="123" t="str">
        <f t="shared" si="49"/>
        <v>-----</v>
      </c>
      <c r="CE28" s="123" t="str">
        <f t="shared" si="49"/>
        <v>-----</v>
      </c>
      <c r="CF28" s="123" t="str">
        <f t="shared" si="49"/>
        <v>-----</v>
      </c>
      <c r="CG28" s="123" t="str">
        <f t="shared" si="49"/>
        <v>-----</v>
      </c>
      <c r="CH28" s="123" t="str">
        <f t="shared" si="49"/>
        <v>-----</v>
      </c>
      <c r="CI28" s="123" t="str">
        <f t="shared" si="49"/>
        <v>-----</v>
      </c>
      <c r="CJ28" s="123" t="str">
        <f t="shared" si="49"/>
        <v>-----</v>
      </c>
      <c r="CK28" s="123" t="str">
        <f t="shared" si="49"/>
        <v>-----</v>
      </c>
      <c r="CL28" s="123" t="str">
        <f t="shared" si="49"/>
        <v>-----</v>
      </c>
      <c r="CM28" s="123" t="str">
        <f t="shared" si="49"/>
        <v>-----</v>
      </c>
      <c r="CN28" s="123" t="str">
        <f t="shared" si="49"/>
        <v>-----</v>
      </c>
      <c r="CO28" s="123" t="str">
        <f t="shared" si="49"/>
        <v>-----</v>
      </c>
      <c r="CP28" s="123" t="str">
        <f t="shared" si="49"/>
        <v>-----</v>
      </c>
      <c r="CQ28" s="123" t="str">
        <f t="shared" si="49"/>
        <v>-----</v>
      </c>
      <c r="CR28" s="123" t="str">
        <f t="shared" si="49"/>
        <v>-----</v>
      </c>
      <c r="CS28" s="123" t="str">
        <f t="shared" si="49"/>
        <v>-----</v>
      </c>
      <c r="CT28" s="123" t="str">
        <f t="shared" si="49"/>
        <v>-----</v>
      </c>
      <c r="CU28" s="123" t="str">
        <f t="shared" si="49"/>
        <v>-----</v>
      </c>
      <c r="CV28" s="123" t="str">
        <f t="shared" si="49"/>
        <v>-----</v>
      </c>
      <c r="CW28" s="123" t="str">
        <f t="shared" si="49"/>
        <v>-----</v>
      </c>
      <c r="CX28" s="123" t="str">
        <f t="shared" si="49"/>
        <v>-----</v>
      </c>
      <c r="CY28" s="173"/>
      <c r="CZ28" s="173"/>
      <c r="DA28" s="173"/>
      <c r="DB28" s="173"/>
      <c r="DC28" s="173"/>
    </row>
    <row r="29" spans="1:107">
      <c r="A29" s="3" t="s">
        <v>171</v>
      </c>
      <c r="B29" s="4"/>
      <c r="C29" s="119" t="str">
        <f t="shared" ref="C29:AY29" si="50">ExpFeeBI</f>
        <v xml:space="preserve">enter </v>
      </c>
      <c r="D29" s="119" t="str">
        <f t="shared" si="50"/>
        <v xml:space="preserve">enter </v>
      </c>
      <c r="E29" s="119" t="str">
        <f t="shared" si="50"/>
        <v xml:space="preserve">enter </v>
      </c>
      <c r="F29" s="119" t="str">
        <f t="shared" si="50"/>
        <v xml:space="preserve">enter </v>
      </c>
      <c r="G29" s="119" t="str">
        <f t="shared" si="50"/>
        <v xml:space="preserve">enter </v>
      </c>
      <c r="H29" s="119" t="str">
        <f t="shared" si="50"/>
        <v xml:space="preserve">enter </v>
      </c>
      <c r="I29" s="119" t="str">
        <f t="shared" si="50"/>
        <v xml:space="preserve">enter </v>
      </c>
      <c r="J29" s="119" t="str">
        <f t="shared" si="50"/>
        <v xml:space="preserve">enter </v>
      </c>
      <c r="K29" s="119" t="str">
        <f t="shared" si="50"/>
        <v xml:space="preserve">enter </v>
      </c>
      <c r="L29" s="119" t="str">
        <f t="shared" si="50"/>
        <v xml:space="preserve">enter </v>
      </c>
      <c r="M29" s="119" t="str">
        <f t="shared" si="50"/>
        <v xml:space="preserve">enter </v>
      </c>
      <c r="N29" s="119" t="str">
        <f t="shared" si="50"/>
        <v xml:space="preserve">enter </v>
      </c>
      <c r="O29" s="119" t="str">
        <f t="shared" si="50"/>
        <v xml:space="preserve">enter </v>
      </c>
      <c r="P29" s="119" t="str">
        <f t="shared" si="50"/>
        <v xml:space="preserve">enter </v>
      </c>
      <c r="Q29" s="119" t="str">
        <f t="shared" si="50"/>
        <v xml:space="preserve">enter </v>
      </c>
      <c r="R29" s="119" t="str">
        <f t="shared" si="50"/>
        <v xml:space="preserve">enter </v>
      </c>
      <c r="S29" s="119" t="str">
        <f t="shared" si="50"/>
        <v xml:space="preserve">enter </v>
      </c>
      <c r="T29" s="119" t="str">
        <f t="shared" si="50"/>
        <v xml:space="preserve">enter </v>
      </c>
      <c r="U29" s="119" t="str">
        <f t="shared" si="50"/>
        <v xml:space="preserve">enter </v>
      </c>
      <c r="V29" s="119" t="str">
        <f t="shared" si="50"/>
        <v xml:space="preserve">enter </v>
      </c>
      <c r="W29" s="119" t="str">
        <f t="shared" si="50"/>
        <v xml:space="preserve">enter </v>
      </c>
      <c r="X29" s="119" t="str">
        <f t="shared" si="50"/>
        <v xml:space="preserve">enter </v>
      </c>
      <c r="Y29" s="119" t="str">
        <f t="shared" si="50"/>
        <v xml:space="preserve">enter </v>
      </c>
      <c r="Z29" s="119" t="str">
        <f t="shared" si="50"/>
        <v xml:space="preserve">enter </v>
      </c>
      <c r="AA29" s="119" t="str">
        <f t="shared" si="50"/>
        <v xml:space="preserve">enter </v>
      </c>
      <c r="AB29" s="119" t="str">
        <f t="shared" si="50"/>
        <v xml:space="preserve">enter </v>
      </c>
      <c r="AC29" s="126" t="str">
        <f t="shared" si="50"/>
        <v xml:space="preserve">enter </v>
      </c>
      <c r="AD29" s="126" t="str">
        <f t="shared" si="50"/>
        <v xml:space="preserve">enter </v>
      </c>
      <c r="AE29" s="126" t="str">
        <f t="shared" si="50"/>
        <v xml:space="preserve">enter </v>
      </c>
      <c r="AF29" s="126" t="str">
        <f t="shared" si="50"/>
        <v xml:space="preserve">enter </v>
      </c>
      <c r="AG29" s="126" t="str">
        <f t="shared" si="50"/>
        <v xml:space="preserve">enter </v>
      </c>
      <c r="AH29" s="126" t="str">
        <f t="shared" si="50"/>
        <v xml:space="preserve">enter </v>
      </c>
      <c r="AI29" s="126" t="str">
        <f t="shared" si="50"/>
        <v xml:space="preserve">enter </v>
      </c>
      <c r="AJ29" s="126" t="str">
        <f t="shared" si="50"/>
        <v xml:space="preserve">enter </v>
      </c>
      <c r="AK29" s="126" t="str">
        <f t="shared" si="50"/>
        <v xml:space="preserve">enter </v>
      </c>
      <c r="AL29" s="126" t="str">
        <f t="shared" si="50"/>
        <v xml:space="preserve">enter </v>
      </c>
      <c r="AM29" s="126" t="str">
        <f t="shared" si="50"/>
        <v xml:space="preserve">enter </v>
      </c>
      <c r="AN29" s="126" t="str">
        <f t="shared" si="50"/>
        <v xml:space="preserve">enter </v>
      </c>
      <c r="AO29" s="126" t="str">
        <f t="shared" si="50"/>
        <v xml:space="preserve">enter </v>
      </c>
      <c r="AP29" s="126" t="str">
        <f t="shared" si="50"/>
        <v xml:space="preserve">enter </v>
      </c>
      <c r="AQ29" s="126" t="str">
        <f t="shared" si="50"/>
        <v xml:space="preserve">enter </v>
      </c>
      <c r="AR29" s="126" t="str">
        <f t="shared" si="50"/>
        <v xml:space="preserve">enter </v>
      </c>
      <c r="AS29" s="126" t="str">
        <f t="shared" si="50"/>
        <v xml:space="preserve">enter </v>
      </c>
      <c r="AT29" s="126" t="str">
        <f t="shared" si="50"/>
        <v xml:space="preserve">enter </v>
      </c>
      <c r="AU29" s="126" t="str">
        <f t="shared" si="50"/>
        <v xml:space="preserve">enter </v>
      </c>
      <c r="AV29" s="126" t="str">
        <f t="shared" si="50"/>
        <v xml:space="preserve">enter </v>
      </c>
      <c r="AW29" s="126" t="str">
        <f t="shared" si="50"/>
        <v xml:space="preserve">enter </v>
      </c>
      <c r="AX29" s="126" t="str">
        <f t="shared" si="50"/>
        <v xml:space="preserve">enter </v>
      </c>
      <c r="AY29" s="126" t="str">
        <f t="shared" si="50"/>
        <v xml:space="preserve">enter </v>
      </c>
      <c r="AZ29" s="3" t="str">
        <f t="shared" si="13"/>
        <v>+ Expense Fee</v>
      </c>
      <c r="BA29" s="4"/>
      <c r="BB29" s="119" t="str">
        <f t="shared" ref="BB29:CX29" si="51">ExpFeeBI</f>
        <v xml:space="preserve">enter </v>
      </c>
      <c r="BC29" s="119" t="str">
        <f t="shared" si="51"/>
        <v xml:space="preserve">enter </v>
      </c>
      <c r="BD29" s="119" t="str">
        <f t="shared" si="51"/>
        <v xml:space="preserve">enter </v>
      </c>
      <c r="BE29" s="119" t="str">
        <f t="shared" si="51"/>
        <v xml:space="preserve">enter </v>
      </c>
      <c r="BF29" s="119" t="str">
        <f t="shared" si="51"/>
        <v xml:space="preserve">enter </v>
      </c>
      <c r="BG29" s="119" t="str">
        <f t="shared" si="51"/>
        <v xml:space="preserve">enter </v>
      </c>
      <c r="BH29" s="119" t="str">
        <f t="shared" si="51"/>
        <v xml:space="preserve">enter </v>
      </c>
      <c r="BI29" s="119" t="str">
        <f t="shared" si="51"/>
        <v xml:space="preserve">enter </v>
      </c>
      <c r="BJ29" s="119" t="str">
        <f t="shared" si="51"/>
        <v xml:space="preserve">enter </v>
      </c>
      <c r="BK29" s="119" t="str">
        <f t="shared" si="51"/>
        <v xml:space="preserve">enter </v>
      </c>
      <c r="BL29" s="119" t="str">
        <f t="shared" si="51"/>
        <v xml:space="preserve">enter </v>
      </c>
      <c r="BM29" s="119" t="str">
        <f t="shared" si="51"/>
        <v xml:space="preserve">enter </v>
      </c>
      <c r="BN29" s="119" t="str">
        <f t="shared" si="51"/>
        <v xml:space="preserve">enter </v>
      </c>
      <c r="BO29" s="119" t="str">
        <f t="shared" si="51"/>
        <v xml:space="preserve">enter </v>
      </c>
      <c r="BP29" s="119" t="str">
        <f t="shared" si="51"/>
        <v xml:space="preserve">enter </v>
      </c>
      <c r="BQ29" s="119" t="str">
        <f t="shared" si="51"/>
        <v xml:space="preserve">enter </v>
      </c>
      <c r="BR29" s="119" t="str">
        <f t="shared" si="51"/>
        <v xml:space="preserve">enter </v>
      </c>
      <c r="BS29" s="119" t="str">
        <f t="shared" si="51"/>
        <v xml:space="preserve">enter </v>
      </c>
      <c r="BT29" s="119" t="str">
        <f t="shared" si="51"/>
        <v xml:space="preserve">enter </v>
      </c>
      <c r="BU29" s="119" t="str">
        <f t="shared" si="51"/>
        <v xml:space="preserve">enter </v>
      </c>
      <c r="BV29" s="119" t="str">
        <f t="shared" si="51"/>
        <v xml:space="preserve">enter </v>
      </c>
      <c r="BW29" s="119" t="str">
        <f t="shared" si="51"/>
        <v xml:space="preserve">enter </v>
      </c>
      <c r="BX29" s="119" t="str">
        <f t="shared" si="51"/>
        <v xml:space="preserve">enter </v>
      </c>
      <c r="BY29" s="119" t="str">
        <f t="shared" si="51"/>
        <v xml:space="preserve">enter </v>
      </c>
      <c r="BZ29" s="119" t="str">
        <f t="shared" si="51"/>
        <v xml:space="preserve">enter </v>
      </c>
      <c r="CA29" s="119" t="str">
        <f t="shared" si="51"/>
        <v xml:space="preserve">enter </v>
      </c>
      <c r="CB29" s="123" t="str">
        <f t="shared" si="51"/>
        <v xml:space="preserve">enter </v>
      </c>
      <c r="CC29" s="123" t="str">
        <f t="shared" si="51"/>
        <v xml:space="preserve">enter </v>
      </c>
      <c r="CD29" s="123" t="str">
        <f t="shared" si="51"/>
        <v xml:space="preserve">enter </v>
      </c>
      <c r="CE29" s="123" t="str">
        <f t="shared" si="51"/>
        <v xml:space="preserve">enter </v>
      </c>
      <c r="CF29" s="123" t="str">
        <f t="shared" si="51"/>
        <v xml:space="preserve">enter </v>
      </c>
      <c r="CG29" s="123" t="str">
        <f t="shared" si="51"/>
        <v xml:space="preserve">enter </v>
      </c>
      <c r="CH29" s="123" t="str">
        <f t="shared" si="51"/>
        <v xml:space="preserve">enter </v>
      </c>
      <c r="CI29" s="123" t="str">
        <f t="shared" si="51"/>
        <v xml:space="preserve">enter </v>
      </c>
      <c r="CJ29" s="123" t="str">
        <f t="shared" si="51"/>
        <v xml:space="preserve">enter </v>
      </c>
      <c r="CK29" s="123" t="str">
        <f t="shared" si="51"/>
        <v xml:space="preserve">enter </v>
      </c>
      <c r="CL29" s="123" t="str">
        <f t="shared" si="51"/>
        <v xml:space="preserve">enter </v>
      </c>
      <c r="CM29" s="123" t="str">
        <f t="shared" si="51"/>
        <v xml:space="preserve">enter </v>
      </c>
      <c r="CN29" s="123" t="str">
        <f t="shared" si="51"/>
        <v xml:space="preserve">enter </v>
      </c>
      <c r="CO29" s="123" t="str">
        <f t="shared" si="51"/>
        <v xml:space="preserve">enter </v>
      </c>
      <c r="CP29" s="123" t="str">
        <f t="shared" si="51"/>
        <v xml:space="preserve">enter </v>
      </c>
      <c r="CQ29" s="123" t="str">
        <f t="shared" si="51"/>
        <v xml:space="preserve">enter </v>
      </c>
      <c r="CR29" s="123" t="str">
        <f t="shared" si="51"/>
        <v xml:space="preserve">enter </v>
      </c>
      <c r="CS29" s="123" t="str">
        <f t="shared" si="51"/>
        <v xml:space="preserve">enter </v>
      </c>
      <c r="CT29" s="123" t="str">
        <f t="shared" si="51"/>
        <v xml:space="preserve">enter </v>
      </c>
      <c r="CU29" s="123" t="str">
        <f t="shared" si="51"/>
        <v xml:space="preserve">enter </v>
      </c>
      <c r="CV29" s="123" t="str">
        <f t="shared" si="51"/>
        <v xml:space="preserve">enter </v>
      </c>
      <c r="CW29" s="123" t="str">
        <f t="shared" si="51"/>
        <v xml:space="preserve">enter </v>
      </c>
      <c r="CX29" s="123" t="str">
        <f t="shared" si="51"/>
        <v xml:space="preserve">enter </v>
      </c>
      <c r="CY29" s="173"/>
      <c r="CZ29" s="173"/>
      <c r="DA29" s="173"/>
      <c r="DB29" s="173"/>
      <c r="DC29" s="173"/>
    </row>
    <row r="30" spans="1:107">
      <c r="A30" s="3" t="s">
        <v>170</v>
      </c>
      <c r="B30" s="4"/>
      <c r="C30" s="301" t="s">
        <v>166</v>
      </c>
      <c r="D30" s="119" t="str">
        <f t="shared" ref="D30:AC30" si="52">C30</f>
        <v>-----</v>
      </c>
      <c r="E30" s="119" t="str">
        <f t="shared" si="52"/>
        <v>-----</v>
      </c>
      <c r="F30" s="119" t="str">
        <f t="shared" si="52"/>
        <v>-----</v>
      </c>
      <c r="G30" s="119" t="str">
        <f t="shared" si="52"/>
        <v>-----</v>
      </c>
      <c r="H30" s="119" t="str">
        <f t="shared" si="52"/>
        <v>-----</v>
      </c>
      <c r="I30" s="119" t="str">
        <f t="shared" si="52"/>
        <v>-----</v>
      </c>
      <c r="J30" s="119" t="str">
        <f t="shared" si="52"/>
        <v>-----</v>
      </c>
      <c r="K30" s="119" t="str">
        <f t="shared" si="52"/>
        <v>-----</v>
      </c>
      <c r="L30" s="119" t="str">
        <f t="shared" si="52"/>
        <v>-----</v>
      </c>
      <c r="M30" s="119" t="str">
        <f t="shared" si="52"/>
        <v>-----</v>
      </c>
      <c r="N30" s="119" t="str">
        <f t="shared" si="52"/>
        <v>-----</v>
      </c>
      <c r="O30" s="119" t="str">
        <f t="shared" si="52"/>
        <v>-----</v>
      </c>
      <c r="P30" s="119" t="str">
        <f t="shared" si="52"/>
        <v>-----</v>
      </c>
      <c r="Q30" s="119" t="str">
        <f t="shared" si="52"/>
        <v>-----</v>
      </c>
      <c r="R30" s="119" t="str">
        <f t="shared" si="52"/>
        <v>-----</v>
      </c>
      <c r="S30" s="119" t="str">
        <f t="shared" si="52"/>
        <v>-----</v>
      </c>
      <c r="T30" s="119" t="str">
        <f t="shared" si="52"/>
        <v>-----</v>
      </c>
      <c r="U30" s="119" t="str">
        <f t="shared" si="52"/>
        <v>-----</v>
      </c>
      <c r="V30" s="119" t="str">
        <f t="shared" si="52"/>
        <v>-----</v>
      </c>
      <c r="W30" s="119" t="str">
        <f t="shared" si="52"/>
        <v>-----</v>
      </c>
      <c r="X30" s="119" t="str">
        <f t="shared" si="52"/>
        <v>-----</v>
      </c>
      <c r="Y30" s="119" t="str">
        <f t="shared" si="52"/>
        <v>-----</v>
      </c>
      <c r="Z30" s="119" t="str">
        <f t="shared" si="52"/>
        <v>-----</v>
      </c>
      <c r="AA30" s="119" t="str">
        <f t="shared" si="52"/>
        <v>-----</v>
      </c>
      <c r="AB30" s="119" t="str">
        <f t="shared" si="52"/>
        <v>-----</v>
      </c>
      <c r="AC30" s="126" t="str">
        <f t="shared" si="52"/>
        <v>-----</v>
      </c>
      <c r="AD30" s="126" t="str">
        <f t="shared" ref="AD30:AY30" si="53">AC30</f>
        <v>-----</v>
      </c>
      <c r="AE30" s="126" t="str">
        <f t="shared" si="53"/>
        <v>-----</v>
      </c>
      <c r="AF30" s="126" t="str">
        <f t="shared" si="53"/>
        <v>-----</v>
      </c>
      <c r="AG30" s="126" t="str">
        <f t="shared" si="53"/>
        <v>-----</v>
      </c>
      <c r="AH30" s="126" t="str">
        <f t="shared" si="53"/>
        <v>-----</v>
      </c>
      <c r="AI30" s="126" t="str">
        <f t="shared" si="53"/>
        <v>-----</v>
      </c>
      <c r="AJ30" s="126" t="str">
        <f t="shared" si="53"/>
        <v>-----</v>
      </c>
      <c r="AK30" s="126" t="str">
        <f t="shared" si="53"/>
        <v>-----</v>
      </c>
      <c r="AL30" s="126" t="str">
        <f t="shared" si="53"/>
        <v>-----</v>
      </c>
      <c r="AM30" s="126" t="str">
        <f t="shared" si="53"/>
        <v>-----</v>
      </c>
      <c r="AN30" s="126" t="str">
        <f t="shared" si="53"/>
        <v>-----</v>
      </c>
      <c r="AO30" s="126" t="str">
        <f t="shared" si="53"/>
        <v>-----</v>
      </c>
      <c r="AP30" s="126" t="str">
        <f t="shared" si="53"/>
        <v>-----</v>
      </c>
      <c r="AQ30" s="126" t="str">
        <f t="shared" si="53"/>
        <v>-----</v>
      </c>
      <c r="AR30" s="126" t="str">
        <f t="shared" si="53"/>
        <v>-----</v>
      </c>
      <c r="AS30" s="126" t="str">
        <f t="shared" si="53"/>
        <v>-----</v>
      </c>
      <c r="AT30" s="126" t="str">
        <f t="shared" si="53"/>
        <v>-----</v>
      </c>
      <c r="AU30" s="126" t="str">
        <f t="shared" si="53"/>
        <v>-----</v>
      </c>
      <c r="AV30" s="126" t="str">
        <f t="shared" si="53"/>
        <v>-----</v>
      </c>
      <c r="AW30" s="126" t="str">
        <f t="shared" si="53"/>
        <v>-----</v>
      </c>
      <c r="AX30" s="126" t="str">
        <f t="shared" si="53"/>
        <v>-----</v>
      </c>
      <c r="AY30" s="126" t="str">
        <f t="shared" si="53"/>
        <v>-----</v>
      </c>
      <c r="AZ30" s="3" t="str">
        <f t="shared" si="13"/>
        <v>x</v>
      </c>
      <c r="BA30" s="4"/>
      <c r="BB30" s="301" t="s">
        <v>166</v>
      </c>
      <c r="BC30" s="119" t="str">
        <f t="shared" ref="BC30:CB30" si="54">BB30</f>
        <v>-----</v>
      </c>
      <c r="BD30" s="119" t="str">
        <f t="shared" si="54"/>
        <v>-----</v>
      </c>
      <c r="BE30" s="119" t="str">
        <f t="shared" si="54"/>
        <v>-----</v>
      </c>
      <c r="BF30" s="119" t="str">
        <f t="shared" si="54"/>
        <v>-----</v>
      </c>
      <c r="BG30" s="119" t="str">
        <f t="shared" si="54"/>
        <v>-----</v>
      </c>
      <c r="BH30" s="119" t="str">
        <f t="shared" si="54"/>
        <v>-----</v>
      </c>
      <c r="BI30" s="119" t="str">
        <f t="shared" si="54"/>
        <v>-----</v>
      </c>
      <c r="BJ30" s="119" t="str">
        <f t="shared" si="54"/>
        <v>-----</v>
      </c>
      <c r="BK30" s="119" t="str">
        <f t="shared" si="54"/>
        <v>-----</v>
      </c>
      <c r="BL30" s="119" t="str">
        <f t="shared" si="54"/>
        <v>-----</v>
      </c>
      <c r="BM30" s="119" t="str">
        <f t="shared" si="54"/>
        <v>-----</v>
      </c>
      <c r="BN30" s="119" t="str">
        <f t="shared" si="54"/>
        <v>-----</v>
      </c>
      <c r="BO30" s="119" t="str">
        <f t="shared" si="54"/>
        <v>-----</v>
      </c>
      <c r="BP30" s="119" t="str">
        <f t="shared" si="54"/>
        <v>-----</v>
      </c>
      <c r="BQ30" s="119" t="str">
        <f t="shared" si="54"/>
        <v>-----</v>
      </c>
      <c r="BR30" s="119" t="str">
        <f t="shared" si="54"/>
        <v>-----</v>
      </c>
      <c r="BS30" s="119" t="str">
        <f t="shared" si="54"/>
        <v>-----</v>
      </c>
      <c r="BT30" s="119" t="str">
        <f t="shared" si="54"/>
        <v>-----</v>
      </c>
      <c r="BU30" s="119" t="str">
        <f t="shared" si="54"/>
        <v>-----</v>
      </c>
      <c r="BV30" s="119" t="str">
        <f t="shared" si="54"/>
        <v>-----</v>
      </c>
      <c r="BW30" s="119" t="str">
        <f t="shared" si="54"/>
        <v>-----</v>
      </c>
      <c r="BX30" s="119" t="str">
        <f t="shared" si="54"/>
        <v>-----</v>
      </c>
      <c r="BY30" s="119" t="str">
        <f t="shared" si="54"/>
        <v>-----</v>
      </c>
      <c r="BZ30" s="119" t="str">
        <f t="shared" si="54"/>
        <v>-----</v>
      </c>
      <c r="CA30" s="119" t="str">
        <f t="shared" si="54"/>
        <v>-----</v>
      </c>
      <c r="CB30" s="123" t="str">
        <f t="shared" si="54"/>
        <v>-----</v>
      </c>
      <c r="CC30" s="123" t="str">
        <f t="shared" ref="CC30:CX30" si="55">CB30</f>
        <v>-----</v>
      </c>
      <c r="CD30" s="123" t="str">
        <f t="shared" si="55"/>
        <v>-----</v>
      </c>
      <c r="CE30" s="123" t="str">
        <f t="shared" si="55"/>
        <v>-----</v>
      </c>
      <c r="CF30" s="123" t="str">
        <f t="shared" si="55"/>
        <v>-----</v>
      </c>
      <c r="CG30" s="123" t="str">
        <f t="shared" si="55"/>
        <v>-----</v>
      </c>
      <c r="CH30" s="123" t="str">
        <f t="shared" si="55"/>
        <v>-----</v>
      </c>
      <c r="CI30" s="123" t="str">
        <f t="shared" si="55"/>
        <v>-----</v>
      </c>
      <c r="CJ30" s="123" t="str">
        <f t="shared" si="55"/>
        <v>-----</v>
      </c>
      <c r="CK30" s="123" t="str">
        <f t="shared" si="55"/>
        <v>-----</v>
      </c>
      <c r="CL30" s="123" t="str">
        <f t="shared" si="55"/>
        <v>-----</v>
      </c>
      <c r="CM30" s="123" t="str">
        <f t="shared" si="55"/>
        <v>-----</v>
      </c>
      <c r="CN30" s="123" t="str">
        <f t="shared" si="55"/>
        <v>-----</v>
      </c>
      <c r="CO30" s="123" t="str">
        <f t="shared" si="55"/>
        <v>-----</v>
      </c>
      <c r="CP30" s="123" t="str">
        <f t="shared" si="55"/>
        <v>-----</v>
      </c>
      <c r="CQ30" s="123" t="str">
        <f t="shared" si="55"/>
        <v>-----</v>
      </c>
      <c r="CR30" s="123" t="str">
        <f t="shared" si="55"/>
        <v>-----</v>
      </c>
      <c r="CS30" s="123" t="str">
        <f t="shared" si="55"/>
        <v>-----</v>
      </c>
      <c r="CT30" s="123" t="str">
        <f t="shared" si="55"/>
        <v>-----</v>
      </c>
      <c r="CU30" s="123" t="str">
        <f t="shared" si="55"/>
        <v>-----</v>
      </c>
      <c r="CV30" s="123" t="str">
        <f t="shared" si="55"/>
        <v>-----</v>
      </c>
      <c r="CW30" s="123" t="str">
        <f t="shared" si="55"/>
        <v>-----</v>
      </c>
      <c r="CX30" s="123" t="str">
        <f t="shared" si="55"/>
        <v>-----</v>
      </c>
      <c r="CY30" s="173"/>
      <c r="CZ30" s="173"/>
      <c r="DA30" s="173"/>
      <c r="DB30" s="173"/>
      <c r="DC30" s="173"/>
    </row>
    <row r="31" spans="1:107" ht="16.2" thickBot="1">
      <c r="A31" s="11" t="s">
        <v>172</v>
      </c>
      <c r="B31" s="74"/>
      <c r="C31" s="75" t="e">
        <f t="shared" ref="C31:AC31" si="56">PRODUCT(PRODUCT(C19:C28)+C29,C30)</f>
        <v>#VALUE!</v>
      </c>
      <c r="D31" s="75" t="e">
        <f t="shared" si="56"/>
        <v>#VALUE!</v>
      </c>
      <c r="E31" s="75" t="e">
        <f t="shared" si="56"/>
        <v>#VALUE!</v>
      </c>
      <c r="F31" s="75" t="e">
        <f t="shared" si="56"/>
        <v>#VALUE!</v>
      </c>
      <c r="G31" s="75" t="e">
        <f t="shared" si="56"/>
        <v>#VALUE!</v>
      </c>
      <c r="H31" s="75" t="e">
        <f t="shared" si="56"/>
        <v>#VALUE!</v>
      </c>
      <c r="I31" s="75" t="e">
        <f t="shared" si="56"/>
        <v>#VALUE!</v>
      </c>
      <c r="J31" s="75" t="e">
        <f t="shared" si="56"/>
        <v>#VALUE!</v>
      </c>
      <c r="K31" s="75" t="e">
        <f t="shared" si="56"/>
        <v>#VALUE!</v>
      </c>
      <c r="L31" s="75" t="e">
        <f t="shared" si="56"/>
        <v>#VALUE!</v>
      </c>
      <c r="M31" s="75" t="e">
        <f t="shared" si="56"/>
        <v>#VALUE!</v>
      </c>
      <c r="N31" s="75" t="e">
        <f t="shared" si="56"/>
        <v>#VALUE!</v>
      </c>
      <c r="O31" s="75" t="e">
        <f t="shared" si="56"/>
        <v>#VALUE!</v>
      </c>
      <c r="P31" s="75" t="e">
        <f t="shared" si="56"/>
        <v>#VALUE!</v>
      </c>
      <c r="Q31" s="75" t="e">
        <f t="shared" si="56"/>
        <v>#VALUE!</v>
      </c>
      <c r="R31" s="75" t="e">
        <f t="shared" si="56"/>
        <v>#VALUE!</v>
      </c>
      <c r="S31" s="75" t="e">
        <f t="shared" si="56"/>
        <v>#VALUE!</v>
      </c>
      <c r="T31" s="75" t="e">
        <f t="shared" si="56"/>
        <v>#VALUE!</v>
      </c>
      <c r="U31" s="75" t="e">
        <f t="shared" si="56"/>
        <v>#VALUE!</v>
      </c>
      <c r="V31" s="75" t="e">
        <f t="shared" si="56"/>
        <v>#VALUE!</v>
      </c>
      <c r="W31" s="75" t="e">
        <f t="shared" si="56"/>
        <v>#VALUE!</v>
      </c>
      <c r="X31" s="75" t="e">
        <f t="shared" si="56"/>
        <v>#VALUE!</v>
      </c>
      <c r="Y31" s="75" t="e">
        <f t="shared" si="56"/>
        <v>#VALUE!</v>
      </c>
      <c r="Z31" s="75" t="e">
        <f t="shared" si="56"/>
        <v>#VALUE!</v>
      </c>
      <c r="AA31" s="75" t="e">
        <f t="shared" si="56"/>
        <v>#VALUE!</v>
      </c>
      <c r="AB31" s="75" t="e">
        <f t="shared" si="56"/>
        <v>#VALUE!</v>
      </c>
      <c r="AC31" s="127" t="e">
        <f t="shared" si="56"/>
        <v>#VALUE!</v>
      </c>
      <c r="AD31" s="127" t="e">
        <f t="shared" ref="AD31:AY31" si="57">PRODUCT(PRODUCT(AD19:AD28)+AD29,AD30)</f>
        <v>#VALUE!</v>
      </c>
      <c r="AE31" s="127" t="e">
        <f t="shared" si="57"/>
        <v>#VALUE!</v>
      </c>
      <c r="AF31" s="127" t="e">
        <f t="shared" si="57"/>
        <v>#VALUE!</v>
      </c>
      <c r="AG31" s="127" t="e">
        <f t="shared" si="57"/>
        <v>#VALUE!</v>
      </c>
      <c r="AH31" s="127" t="e">
        <f t="shared" si="57"/>
        <v>#VALUE!</v>
      </c>
      <c r="AI31" s="127" t="e">
        <f t="shared" si="57"/>
        <v>#VALUE!</v>
      </c>
      <c r="AJ31" s="127" t="e">
        <f t="shared" si="57"/>
        <v>#VALUE!</v>
      </c>
      <c r="AK31" s="127" t="e">
        <f t="shared" si="57"/>
        <v>#VALUE!</v>
      </c>
      <c r="AL31" s="127" t="e">
        <f t="shared" si="57"/>
        <v>#VALUE!</v>
      </c>
      <c r="AM31" s="127" t="e">
        <f t="shared" si="57"/>
        <v>#VALUE!</v>
      </c>
      <c r="AN31" s="127" t="e">
        <f t="shared" si="57"/>
        <v>#VALUE!</v>
      </c>
      <c r="AO31" s="127" t="e">
        <f t="shared" si="57"/>
        <v>#VALUE!</v>
      </c>
      <c r="AP31" s="127" t="e">
        <f t="shared" si="57"/>
        <v>#VALUE!</v>
      </c>
      <c r="AQ31" s="127" t="e">
        <f t="shared" si="57"/>
        <v>#VALUE!</v>
      </c>
      <c r="AR31" s="127" t="e">
        <f t="shared" si="57"/>
        <v>#VALUE!</v>
      </c>
      <c r="AS31" s="127" t="e">
        <f t="shared" si="57"/>
        <v>#VALUE!</v>
      </c>
      <c r="AT31" s="127" t="e">
        <f t="shared" si="57"/>
        <v>#VALUE!</v>
      </c>
      <c r="AU31" s="127" t="e">
        <f t="shared" si="57"/>
        <v>#VALUE!</v>
      </c>
      <c r="AV31" s="127" t="e">
        <f t="shared" si="57"/>
        <v>#VALUE!</v>
      </c>
      <c r="AW31" s="127" t="e">
        <f t="shared" si="57"/>
        <v>#VALUE!</v>
      </c>
      <c r="AX31" s="127" t="e">
        <f t="shared" si="57"/>
        <v>#VALUE!</v>
      </c>
      <c r="AY31" s="127" t="e">
        <f t="shared" si="57"/>
        <v>#VALUE!</v>
      </c>
      <c r="AZ31" s="11" t="str">
        <f t="shared" si="13"/>
        <v>= Bodily Injury Rate</v>
      </c>
      <c r="BA31" s="12"/>
      <c r="BB31" s="75" t="e">
        <f t="shared" ref="BB31:CB31" si="58">PRODUCT(PRODUCT(BB19:BB28)+BB29,BB30)</f>
        <v>#VALUE!</v>
      </c>
      <c r="BC31" s="75" t="e">
        <f t="shared" si="58"/>
        <v>#VALUE!</v>
      </c>
      <c r="BD31" s="75" t="e">
        <f t="shared" si="58"/>
        <v>#VALUE!</v>
      </c>
      <c r="BE31" s="75" t="e">
        <f t="shared" si="58"/>
        <v>#VALUE!</v>
      </c>
      <c r="BF31" s="75" t="e">
        <f t="shared" si="58"/>
        <v>#VALUE!</v>
      </c>
      <c r="BG31" s="75" t="e">
        <f t="shared" si="58"/>
        <v>#VALUE!</v>
      </c>
      <c r="BH31" s="75" t="e">
        <f t="shared" si="58"/>
        <v>#VALUE!</v>
      </c>
      <c r="BI31" s="75" t="e">
        <f t="shared" si="58"/>
        <v>#VALUE!</v>
      </c>
      <c r="BJ31" s="75" t="e">
        <f t="shared" si="58"/>
        <v>#VALUE!</v>
      </c>
      <c r="BK31" s="75" t="e">
        <f t="shared" si="58"/>
        <v>#VALUE!</v>
      </c>
      <c r="BL31" s="75" t="e">
        <f t="shared" si="58"/>
        <v>#VALUE!</v>
      </c>
      <c r="BM31" s="75" t="e">
        <f t="shared" si="58"/>
        <v>#VALUE!</v>
      </c>
      <c r="BN31" s="75" t="e">
        <f t="shared" si="58"/>
        <v>#VALUE!</v>
      </c>
      <c r="BO31" s="75" t="e">
        <f t="shared" si="58"/>
        <v>#VALUE!</v>
      </c>
      <c r="BP31" s="75" t="e">
        <f t="shared" si="58"/>
        <v>#VALUE!</v>
      </c>
      <c r="BQ31" s="75" t="e">
        <f t="shared" si="58"/>
        <v>#VALUE!</v>
      </c>
      <c r="BR31" s="75" t="e">
        <f t="shared" si="58"/>
        <v>#VALUE!</v>
      </c>
      <c r="BS31" s="75" t="e">
        <f t="shared" si="58"/>
        <v>#VALUE!</v>
      </c>
      <c r="BT31" s="75" t="e">
        <f t="shared" si="58"/>
        <v>#VALUE!</v>
      </c>
      <c r="BU31" s="75" t="e">
        <f t="shared" si="58"/>
        <v>#VALUE!</v>
      </c>
      <c r="BV31" s="75" t="e">
        <f t="shared" si="58"/>
        <v>#VALUE!</v>
      </c>
      <c r="BW31" s="75" t="e">
        <f t="shared" si="58"/>
        <v>#VALUE!</v>
      </c>
      <c r="BX31" s="75" t="e">
        <f t="shared" si="58"/>
        <v>#VALUE!</v>
      </c>
      <c r="BY31" s="75" t="e">
        <f t="shared" si="58"/>
        <v>#VALUE!</v>
      </c>
      <c r="BZ31" s="75" t="e">
        <f t="shared" si="58"/>
        <v>#VALUE!</v>
      </c>
      <c r="CA31" s="75" t="e">
        <f t="shared" si="58"/>
        <v>#VALUE!</v>
      </c>
      <c r="CB31" s="127" t="e">
        <f t="shared" si="58"/>
        <v>#VALUE!</v>
      </c>
      <c r="CC31" s="127" t="e">
        <f t="shared" ref="CC31:CX31" si="59">PRODUCT(PRODUCT(CC19:CC28)+CC29,CC30)</f>
        <v>#VALUE!</v>
      </c>
      <c r="CD31" s="127" t="e">
        <f t="shared" si="59"/>
        <v>#VALUE!</v>
      </c>
      <c r="CE31" s="127" t="e">
        <f t="shared" si="59"/>
        <v>#VALUE!</v>
      </c>
      <c r="CF31" s="127" t="e">
        <f t="shared" si="59"/>
        <v>#VALUE!</v>
      </c>
      <c r="CG31" s="127" t="e">
        <f t="shared" si="59"/>
        <v>#VALUE!</v>
      </c>
      <c r="CH31" s="127" t="e">
        <f t="shared" si="59"/>
        <v>#VALUE!</v>
      </c>
      <c r="CI31" s="127" t="e">
        <f t="shared" si="59"/>
        <v>#VALUE!</v>
      </c>
      <c r="CJ31" s="127" t="e">
        <f t="shared" si="59"/>
        <v>#VALUE!</v>
      </c>
      <c r="CK31" s="127" t="e">
        <f t="shared" si="59"/>
        <v>#VALUE!</v>
      </c>
      <c r="CL31" s="127" t="e">
        <f t="shared" si="59"/>
        <v>#VALUE!</v>
      </c>
      <c r="CM31" s="127" t="e">
        <f t="shared" si="59"/>
        <v>#VALUE!</v>
      </c>
      <c r="CN31" s="127" t="e">
        <f t="shared" si="59"/>
        <v>#VALUE!</v>
      </c>
      <c r="CO31" s="127" t="e">
        <f t="shared" si="59"/>
        <v>#VALUE!</v>
      </c>
      <c r="CP31" s="127" t="e">
        <f t="shared" si="59"/>
        <v>#VALUE!</v>
      </c>
      <c r="CQ31" s="127" t="e">
        <f t="shared" si="59"/>
        <v>#VALUE!</v>
      </c>
      <c r="CR31" s="127" t="e">
        <f t="shared" si="59"/>
        <v>#VALUE!</v>
      </c>
      <c r="CS31" s="127" t="e">
        <f t="shared" si="59"/>
        <v>#VALUE!</v>
      </c>
      <c r="CT31" s="127" t="e">
        <f t="shared" si="59"/>
        <v>#VALUE!</v>
      </c>
      <c r="CU31" s="127" t="e">
        <f t="shared" si="59"/>
        <v>#VALUE!</v>
      </c>
      <c r="CV31" s="127" t="e">
        <f t="shared" si="59"/>
        <v>#VALUE!</v>
      </c>
      <c r="CW31" s="127" t="e">
        <f t="shared" si="59"/>
        <v>#VALUE!</v>
      </c>
      <c r="CX31" s="246" t="e">
        <f t="shared" si="59"/>
        <v>#VALUE!</v>
      </c>
      <c r="CY31" s="174"/>
      <c r="CZ31" s="174"/>
      <c r="DA31" s="174"/>
      <c r="DB31" s="174"/>
      <c r="DC31" s="174"/>
    </row>
    <row r="32" spans="1:107" ht="16.2" thickTop="1">
      <c r="A32" s="52" t="s">
        <v>173</v>
      </c>
      <c r="B32" s="6"/>
      <c r="C32" s="96" t="str">
        <f t="shared" ref="C32:AY32" si="60">"BaseRatePD_" &amp; TEXT(C$17,"00")</f>
        <v>BaseRatePD_101</v>
      </c>
      <c r="D32" s="96" t="str">
        <f t="shared" si="60"/>
        <v>BaseRatePD_102</v>
      </c>
      <c r="E32" s="73" t="str">
        <f t="shared" si="60"/>
        <v>BaseRatePD_103</v>
      </c>
      <c r="F32" s="73" t="str">
        <f t="shared" si="60"/>
        <v>BaseRatePD_104</v>
      </c>
      <c r="G32" s="73" t="str">
        <f t="shared" si="60"/>
        <v>BaseRatePD_105</v>
      </c>
      <c r="H32" s="73" t="str">
        <f t="shared" si="60"/>
        <v>BaseRatePD_106</v>
      </c>
      <c r="I32" s="73" t="str">
        <f t="shared" si="60"/>
        <v>BaseRatePD_107</v>
      </c>
      <c r="J32" s="73" t="str">
        <f t="shared" si="60"/>
        <v>BaseRatePD_108</v>
      </c>
      <c r="K32" s="73" t="str">
        <f t="shared" si="60"/>
        <v>BaseRatePD_109</v>
      </c>
      <c r="L32" s="73" t="str">
        <f t="shared" si="60"/>
        <v>BaseRatePD_110</v>
      </c>
      <c r="M32" s="73" t="str">
        <f t="shared" si="60"/>
        <v>BaseRatePD_111</v>
      </c>
      <c r="N32" s="73" t="str">
        <f t="shared" si="60"/>
        <v>BaseRatePD_112</v>
      </c>
      <c r="O32" s="73" t="str">
        <f t="shared" si="60"/>
        <v>BaseRatePD_113</v>
      </c>
      <c r="P32" s="73" t="str">
        <f t="shared" si="60"/>
        <v>BaseRatePD_114</v>
      </c>
      <c r="Q32" s="73" t="str">
        <f t="shared" si="60"/>
        <v>BaseRatePD_115</v>
      </c>
      <c r="R32" s="73" t="str">
        <f t="shared" si="60"/>
        <v>BaseRatePD_116</v>
      </c>
      <c r="S32" s="73" t="str">
        <f t="shared" si="60"/>
        <v>BaseRatePD_117</v>
      </c>
      <c r="T32" s="73" t="str">
        <f t="shared" si="60"/>
        <v>BaseRatePD_118</v>
      </c>
      <c r="U32" s="73" t="str">
        <f t="shared" si="60"/>
        <v>BaseRatePD_119</v>
      </c>
      <c r="V32" s="73" t="str">
        <f t="shared" si="60"/>
        <v>BaseRatePD_120</v>
      </c>
      <c r="W32" s="73" t="str">
        <f t="shared" si="60"/>
        <v>BaseRatePD_121</v>
      </c>
      <c r="X32" s="73" t="str">
        <f t="shared" si="60"/>
        <v>BaseRatePD_122</v>
      </c>
      <c r="Y32" s="73" t="str">
        <f t="shared" si="60"/>
        <v>BaseRatePD_123</v>
      </c>
      <c r="Z32" s="73" t="str">
        <f t="shared" si="60"/>
        <v>BaseRatePD_124</v>
      </c>
      <c r="AA32" s="73" t="str">
        <f t="shared" si="60"/>
        <v>BaseRatePD_125</v>
      </c>
      <c r="AB32" s="73" t="str">
        <f t="shared" si="60"/>
        <v>BaseRatePD_126</v>
      </c>
      <c r="AC32" s="134" t="str">
        <f t="shared" si="60"/>
        <v>BaseRatePD_127</v>
      </c>
      <c r="AD32" s="134" t="str">
        <f t="shared" si="60"/>
        <v>BaseRatePD_128</v>
      </c>
      <c r="AE32" s="134" t="str">
        <f t="shared" si="60"/>
        <v>BaseRatePD_129</v>
      </c>
      <c r="AF32" s="134" t="str">
        <f t="shared" si="60"/>
        <v>BaseRatePD_130</v>
      </c>
      <c r="AG32" s="134" t="str">
        <f t="shared" si="60"/>
        <v>BaseRatePD_131</v>
      </c>
      <c r="AH32" s="134" t="str">
        <f t="shared" si="60"/>
        <v>BaseRatePD_132</v>
      </c>
      <c r="AI32" s="134" t="str">
        <f t="shared" si="60"/>
        <v>BaseRatePD_133</v>
      </c>
      <c r="AJ32" s="134" t="str">
        <f t="shared" si="60"/>
        <v>BaseRatePD_134</v>
      </c>
      <c r="AK32" s="134" t="str">
        <f t="shared" si="60"/>
        <v>BaseRatePD_135</v>
      </c>
      <c r="AL32" s="134" t="str">
        <f t="shared" si="60"/>
        <v>BaseRatePD_136</v>
      </c>
      <c r="AM32" s="134" t="str">
        <f t="shared" si="60"/>
        <v>BaseRatePD_137</v>
      </c>
      <c r="AN32" s="134" t="str">
        <f t="shared" si="60"/>
        <v>BaseRatePD_138</v>
      </c>
      <c r="AO32" s="134" t="str">
        <f t="shared" si="60"/>
        <v>BaseRatePD_139</v>
      </c>
      <c r="AP32" s="134" t="str">
        <f t="shared" si="60"/>
        <v>BaseRatePD_140</v>
      </c>
      <c r="AQ32" s="134" t="str">
        <f t="shared" si="60"/>
        <v>BaseRatePD_141</v>
      </c>
      <c r="AR32" s="134" t="str">
        <f t="shared" si="60"/>
        <v>BaseRatePD_142</v>
      </c>
      <c r="AS32" s="134" t="str">
        <f t="shared" si="60"/>
        <v>BaseRatePD_143</v>
      </c>
      <c r="AT32" s="134" t="str">
        <f t="shared" si="60"/>
        <v>BaseRatePD_144</v>
      </c>
      <c r="AU32" s="134" t="str">
        <f t="shared" si="60"/>
        <v>BaseRatePD_145</v>
      </c>
      <c r="AV32" s="134" t="str">
        <f t="shared" si="60"/>
        <v>BaseRatePD_146</v>
      </c>
      <c r="AW32" s="134" t="str">
        <f t="shared" si="60"/>
        <v>BaseRatePD_147</v>
      </c>
      <c r="AX32" s="134" t="str">
        <f t="shared" si="60"/>
        <v>BaseRatePD_148</v>
      </c>
      <c r="AY32" s="134" t="str">
        <f t="shared" si="60"/>
        <v>BaseRatePD_149</v>
      </c>
      <c r="AZ32" s="5"/>
      <c r="BA32" s="6"/>
      <c r="BB32" s="73" t="str">
        <f t="shared" ref="BB32:CX32" si="61">"BaseRatePD_" &amp; TEXT(BB$17,"00")</f>
        <v>BaseRatePD_101</v>
      </c>
      <c r="BC32" s="73" t="str">
        <f t="shared" si="61"/>
        <v>BaseRatePD_102</v>
      </c>
      <c r="BD32" s="73" t="str">
        <f t="shared" si="61"/>
        <v>BaseRatePD_103</v>
      </c>
      <c r="BE32" s="73" t="str">
        <f t="shared" si="61"/>
        <v>BaseRatePD_104</v>
      </c>
      <c r="BF32" s="73" t="str">
        <f t="shared" si="61"/>
        <v>BaseRatePD_105</v>
      </c>
      <c r="BG32" s="73" t="str">
        <f t="shared" si="61"/>
        <v>BaseRatePD_106</v>
      </c>
      <c r="BH32" s="73" t="str">
        <f t="shared" si="61"/>
        <v>BaseRatePD_107</v>
      </c>
      <c r="BI32" s="73" t="str">
        <f t="shared" si="61"/>
        <v>BaseRatePD_108</v>
      </c>
      <c r="BJ32" s="73" t="str">
        <f t="shared" si="61"/>
        <v>BaseRatePD_109</v>
      </c>
      <c r="BK32" s="73" t="str">
        <f t="shared" si="61"/>
        <v>BaseRatePD_110</v>
      </c>
      <c r="BL32" s="73" t="str">
        <f t="shared" si="61"/>
        <v>BaseRatePD_111</v>
      </c>
      <c r="BM32" s="73" t="str">
        <f t="shared" si="61"/>
        <v>BaseRatePD_112</v>
      </c>
      <c r="BN32" s="73" t="str">
        <f t="shared" si="61"/>
        <v>BaseRatePD_113</v>
      </c>
      <c r="BO32" s="73" t="str">
        <f t="shared" si="61"/>
        <v>BaseRatePD_114</v>
      </c>
      <c r="BP32" s="73" t="str">
        <f t="shared" si="61"/>
        <v>BaseRatePD_115</v>
      </c>
      <c r="BQ32" s="73" t="str">
        <f t="shared" si="61"/>
        <v>BaseRatePD_116</v>
      </c>
      <c r="BR32" s="73" t="str">
        <f t="shared" si="61"/>
        <v>BaseRatePD_117</v>
      </c>
      <c r="BS32" s="73" t="str">
        <f t="shared" si="61"/>
        <v>BaseRatePD_118</v>
      </c>
      <c r="BT32" s="73" t="str">
        <f t="shared" si="61"/>
        <v>BaseRatePD_119</v>
      </c>
      <c r="BU32" s="73" t="str">
        <f t="shared" si="61"/>
        <v>BaseRatePD_120</v>
      </c>
      <c r="BV32" s="73" t="str">
        <f t="shared" si="61"/>
        <v>BaseRatePD_121</v>
      </c>
      <c r="BW32" s="73" t="str">
        <f t="shared" si="61"/>
        <v>BaseRatePD_122</v>
      </c>
      <c r="BX32" s="73" t="str">
        <f t="shared" si="61"/>
        <v>BaseRatePD_123</v>
      </c>
      <c r="BY32" s="73" t="str">
        <f t="shared" si="61"/>
        <v>BaseRatePD_124</v>
      </c>
      <c r="BZ32" s="73" t="str">
        <f t="shared" si="61"/>
        <v>BaseRatePD_125</v>
      </c>
      <c r="CA32" s="73" t="str">
        <f t="shared" si="61"/>
        <v>BaseRatePD_126</v>
      </c>
      <c r="CB32" s="109" t="str">
        <f t="shared" si="61"/>
        <v>BaseRatePD_127</v>
      </c>
      <c r="CC32" s="109" t="str">
        <f t="shared" si="61"/>
        <v>BaseRatePD_128</v>
      </c>
      <c r="CD32" s="109" t="str">
        <f t="shared" si="61"/>
        <v>BaseRatePD_129</v>
      </c>
      <c r="CE32" s="109" t="str">
        <f t="shared" si="61"/>
        <v>BaseRatePD_130</v>
      </c>
      <c r="CF32" s="109" t="str">
        <f t="shared" si="61"/>
        <v>BaseRatePD_131</v>
      </c>
      <c r="CG32" s="109" t="str">
        <f t="shared" si="61"/>
        <v>BaseRatePD_132</v>
      </c>
      <c r="CH32" s="109" t="str">
        <f t="shared" si="61"/>
        <v>BaseRatePD_133</v>
      </c>
      <c r="CI32" s="109" t="str">
        <f t="shared" si="61"/>
        <v>BaseRatePD_134</v>
      </c>
      <c r="CJ32" s="109" t="str">
        <f t="shared" si="61"/>
        <v>BaseRatePD_135</v>
      </c>
      <c r="CK32" s="109" t="str">
        <f t="shared" si="61"/>
        <v>BaseRatePD_136</v>
      </c>
      <c r="CL32" s="109" t="str">
        <f t="shared" si="61"/>
        <v>BaseRatePD_137</v>
      </c>
      <c r="CM32" s="109" t="str">
        <f t="shared" si="61"/>
        <v>BaseRatePD_138</v>
      </c>
      <c r="CN32" s="109" t="str">
        <f t="shared" si="61"/>
        <v>BaseRatePD_139</v>
      </c>
      <c r="CO32" s="109" t="str">
        <f t="shared" si="61"/>
        <v>BaseRatePD_140</v>
      </c>
      <c r="CP32" s="109" t="str">
        <f t="shared" si="61"/>
        <v>BaseRatePD_141</v>
      </c>
      <c r="CQ32" s="109" t="str">
        <f t="shared" si="61"/>
        <v>BaseRatePD_142</v>
      </c>
      <c r="CR32" s="109" t="str">
        <f t="shared" si="61"/>
        <v>BaseRatePD_143</v>
      </c>
      <c r="CS32" s="109" t="str">
        <f t="shared" si="61"/>
        <v>BaseRatePD_144</v>
      </c>
      <c r="CT32" s="109" t="str">
        <f t="shared" si="61"/>
        <v>BaseRatePD_145</v>
      </c>
      <c r="CU32" s="109" t="str">
        <f t="shared" si="61"/>
        <v>BaseRatePD_146</v>
      </c>
      <c r="CV32" s="109" t="str">
        <f t="shared" si="61"/>
        <v>BaseRatePD_147</v>
      </c>
      <c r="CW32" s="109" t="str">
        <f t="shared" si="61"/>
        <v>BaseRatePD_148</v>
      </c>
      <c r="CX32" s="109" t="str">
        <f t="shared" si="61"/>
        <v>BaseRatePD_149</v>
      </c>
      <c r="CY32" s="167"/>
      <c r="CZ32" s="167"/>
      <c r="DA32" s="167"/>
      <c r="DB32" s="167"/>
      <c r="DC32" s="167"/>
    </row>
    <row r="33" spans="1:107">
      <c r="A33" s="21" t="str">
        <f>IF(PremiumLimit="Combined Single Limit","-----","Prop. Damage Base Rate")</f>
        <v>Prop. Damage Base Rate</v>
      </c>
      <c r="B33" s="8"/>
      <c r="C33" s="297" t="str">
        <f>'Example 1A'!C33</f>
        <v xml:space="preserve">enter   </v>
      </c>
      <c r="D33" s="297" t="str">
        <f>'Example 1A'!D33</f>
        <v xml:space="preserve">enter   </v>
      </c>
      <c r="E33" s="297" t="str">
        <f>'Example 1A'!E33</f>
        <v xml:space="preserve">enter   </v>
      </c>
      <c r="F33" s="297" t="str">
        <f>'Example 1A'!F33</f>
        <v xml:space="preserve">enter   </v>
      </c>
      <c r="G33" s="297" t="str">
        <f>'Example 1A'!G33</f>
        <v xml:space="preserve">enter   </v>
      </c>
      <c r="H33" s="297" t="str">
        <f>'Example 1A'!H33</f>
        <v xml:space="preserve">enter   </v>
      </c>
      <c r="I33" s="297" t="str">
        <f>'Example 1A'!I33</f>
        <v xml:space="preserve">enter   </v>
      </c>
      <c r="J33" s="297" t="str">
        <f>'Example 1A'!J33</f>
        <v xml:space="preserve">enter   </v>
      </c>
      <c r="K33" s="297" t="str">
        <f>'Example 1A'!K33</f>
        <v xml:space="preserve">enter   </v>
      </c>
      <c r="L33" s="297" t="str">
        <f>'Example 1A'!L33</f>
        <v xml:space="preserve">enter   </v>
      </c>
      <c r="M33" s="297" t="str">
        <f>'Example 1A'!M33</f>
        <v xml:space="preserve">enter   </v>
      </c>
      <c r="N33" s="297" t="str">
        <f>'Example 1A'!N33</f>
        <v xml:space="preserve">enter   </v>
      </c>
      <c r="O33" s="297" t="str">
        <f>'Example 1A'!O33</f>
        <v xml:space="preserve">enter   </v>
      </c>
      <c r="P33" s="297" t="str">
        <f>'Example 1A'!P33</f>
        <v xml:space="preserve">enter   </v>
      </c>
      <c r="Q33" s="297" t="str">
        <f>'Example 1A'!Q33</f>
        <v xml:space="preserve">enter   </v>
      </c>
      <c r="R33" s="297" t="str">
        <f>'Example 1A'!R33</f>
        <v xml:space="preserve">enter   </v>
      </c>
      <c r="S33" s="297" t="str">
        <f>'Example 1A'!S33</f>
        <v xml:space="preserve">enter   </v>
      </c>
      <c r="T33" s="297" t="str">
        <f>'Example 1A'!T33</f>
        <v xml:space="preserve">enter   </v>
      </c>
      <c r="U33" s="297" t="str">
        <f>'Example 1A'!U33</f>
        <v xml:space="preserve">enter   </v>
      </c>
      <c r="V33" s="297" t="str">
        <f>'Example 1A'!V33</f>
        <v xml:space="preserve">enter   </v>
      </c>
      <c r="W33" s="297" t="str">
        <f>'Example 1A'!W33</f>
        <v xml:space="preserve">enter   </v>
      </c>
      <c r="X33" s="297" t="str">
        <f>'Example 1A'!X33</f>
        <v xml:space="preserve">enter   </v>
      </c>
      <c r="Y33" s="297" t="str">
        <f>'Example 1A'!Y33</f>
        <v xml:space="preserve">enter   </v>
      </c>
      <c r="Z33" s="297" t="str">
        <f>'Example 1A'!Z33</f>
        <v xml:space="preserve">enter   </v>
      </c>
      <c r="AA33" s="297" t="str">
        <f>'Example 1A'!AA33</f>
        <v xml:space="preserve">enter   </v>
      </c>
      <c r="AB33" s="297" t="str">
        <f>'Example 1A'!AB33</f>
        <v xml:space="preserve">enter   </v>
      </c>
      <c r="AC33" s="297" t="str">
        <f>'Example 1A'!AC33</f>
        <v xml:space="preserve">enter   </v>
      </c>
      <c r="AD33" s="297" t="str">
        <f>'Example 1A'!AD33</f>
        <v xml:space="preserve">enter   </v>
      </c>
      <c r="AE33" s="297" t="str">
        <f>'Example 1A'!AE33</f>
        <v xml:space="preserve">enter   </v>
      </c>
      <c r="AF33" s="297" t="str">
        <f>'Example 1A'!AF33</f>
        <v xml:space="preserve">enter   </v>
      </c>
      <c r="AG33" s="297" t="str">
        <f>'Example 1A'!AG33</f>
        <v xml:space="preserve">enter   </v>
      </c>
      <c r="AH33" s="297" t="str">
        <f>'Example 1A'!AH33</f>
        <v xml:space="preserve">enter   </v>
      </c>
      <c r="AI33" s="297" t="str">
        <f>'Example 1A'!AI33</f>
        <v xml:space="preserve">enter   </v>
      </c>
      <c r="AJ33" s="297" t="str">
        <f>'Example 1A'!AJ33</f>
        <v xml:space="preserve">enter   </v>
      </c>
      <c r="AK33" s="297" t="str">
        <f>'Example 1A'!AK33</f>
        <v xml:space="preserve">enter   </v>
      </c>
      <c r="AL33" s="297" t="str">
        <f>'Example 1A'!AL33</f>
        <v xml:space="preserve">enter   </v>
      </c>
      <c r="AM33" s="297" t="str">
        <f>'Example 1A'!AM33</f>
        <v xml:space="preserve">enter   </v>
      </c>
      <c r="AN33" s="297" t="str">
        <f>'Example 1A'!AN33</f>
        <v xml:space="preserve">enter   </v>
      </c>
      <c r="AO33" s="297" t="str">
        <f>'Example 1A'!AO33</f>
        <v xml:space="preserve">enter   </v>
      </c>
      <c r="AP33" s="297" t="str">
        <f>'Example 1A'!AP33</f>
        <v xml:space="preserve">enter   </v>
      </c>
      <c r="AQ33" s="297" t="str">
        <f>'Example 1A'!AQ33</f>
        <v xml:space="preserve">enter   </v>
      </c>
      <c r="AR33" s="297" t="str">
        <f>'Example 1A'!AR33</f>
        <v xml:space="preserve">enter   </v>
      </c>
      <c r="AS33" s="297" t="str">
        <f>'Example 1A'!AS33</f>
        <v xml:space="preserve">enter   </v>
      </c>
      <c r="AT33" s="297" t="str">
        <f>'Example 1A'!AT33</f>
        <v xml:space="preserve">enter   </v>
      </c>
      <c r="AU33" s="297" t="str">
        <f>'Example 1A'!AU33</f>
        <v xml:space="preserve">enter   </v>
      </c>
      <c r="AV33" s="297" t="str">
        <f>'Example 1A'!AV33</f>
        <v xml:space="preserve">enter   </v>
      </c>
      <c r="AW33" s="297" t="str">
        <f>'Example 1A'!AW33</f>
        <v xml:space="preserve">enter   </v>
      </c>
      <c r="AX33" s="297" t="str">
        <f>'Example 1A'!AX33</f>
        <v xml:space="preserve">enter   </v>
      </c>
      <c r="AY33" s="298" t="str">
        <f>'Example 1A'!AY33</f>
        <v xml:space="preserve">enter   </v>
      </c>
      <c r="AZ33" s="21" t="str">
        <f t="shared" ref="AZ33:AZ41" si="62">A33</f>
        <v>Prop. Damage Base Rate</v>
      </c>
      <c r="BA33" s="4"/>
      <c r="BB33" s="124" t="str">
        <f>'Example 1A'!C33</f>
        <v xml:space="preserve">enter   </v>
      </c>
      <c r="BC33" s="124" t="str">
        <f>'Example 1A'!D33</f>
        <v xml:space="preserve">enter   </v>
      </c>
      <c r="BD33" s="124" t="str">
        <f>'Example 1A'!E33</f>
        <v xml:space="preserve">enter   </v>
      </c>
      <c r="BE33" s="124" t="str">
        <f>'Example 1A'!F33</f>
        <v xml:space="preserve">enter   </v>
      </c>
      <c r="BF33" s="124" t="str">
        <f>'Example 1A'!G33</f>
        <v xml:space="preserve">enter   </v>
      </c>
      <c r="BG33" s="124" t="str">
        <f>'Example 1A'!H33</f>
        <v xml:space="preserve">enter   </v>
      </c>
      <c r="BH33" s="124" t="str">
        <f>'Example 1A'!I33</f>
        <v xml:space="preserve">enter   </v>
      </c>
      <c r="BI33" s="124" t="str">
        <f>'Example 1A'!J33</f>
        <v xml:space="preserve">enter   </v>
      </c>
      <c r="BJ33" s="124" t="str">
        <f>'Example 1A'!K33</f>
        <v xml:space="preserve">enter   </v>
      </c>
      <c r="BK33" s="124" t="str">
        <f>'Example 1A'!L33</f>
        <v xml:space="preserve">enter   </v>
      </c>
      <c r="BL33" s="124" t="str">
        <f>'Example 1A'!M33</f>
        <v xml:space="preserve">enter   </v>
      </c>
      <c r="BM33" s="124" t="str">
        <f>'Example 1A'!N33</f>
        <v xml:space="preserve">enter   </v>
      </c>
      <c r="BN33" s="124" t="str">
        <f>'Example 1A'!O33</f>
        <v xml:space="preserve">enter   </v>
      </c>
      <c r="BO33" s="124" t="str">
        <f>'Example 1A'!P33</f>
        <v xml:space="preserve">enter   </v>
      </c>
      <c r="BP33" s="124" t="str">
        <f>'Example 1A'!Q33</f>
        <v xml:space="preserve">enter   </v>
      </c>
      <c r="BQ33" s="124" t="str">
        <f>'Example 1A'!R33</f>
        <v xml:space="preserve">enter   </v>
      </c>
      <c r="BR33" s="124" t="str">
        <f>'Example 1A'!S33</f>
        <v xml:space="preserve">enter   </v>
      </c>
      <c r="BS33" s="124" t="str">
        <f>'Example 1A'!T33</f>
        <v xml:space="preserve">enter   </v>
      </c>
      <c r="BT33" s="124" t="str">
        <f>'Example 1A'!U33</f>
        <v xml:space="preserve">enter   </v>
      </c>
      <c r="BU33" s="124" t="str">
        <f>'Example 1A'!V33</f>
        <v xml:space="preserve">enter   </v>
      </c>
      <c r="BV33" s="124" t="str">
        <f>'Example 1A'!W33</f>
        <v xml:space="preserve">enter   </v>
      </c>
      <c r="BW33" s="124" t="str">
        <f>'Example 1A'!X33</f>
        <v xml:space="preserve">enter   </v>
      </c>
      <c r="BX33" s="124" t="str">
        <f>'Example 1A'!Y33</f>
        <v xml:space="preserve">enter   </v>
      </c>
      <c r="BY33" s="124" t="str">
        <f>'Example 1A'!Z33</f>
        <v xml:space="preserve">enter   </v>
      </c>
      <c r="BZ33" s="124" t="str">
        <f>'Example 1A'!AA33</f>
        <v xml:space="preserve">enter   </v>
      </c>
      <c r="CA33" s="124" t="str">
        <f>'Example 1A'!AB33</f>
        <v xml:space="preserve">enter   </v>
      </c>
      <c r="CB33" s="124" t="str">
        <f>'Example 1A'!AC33</f>
        <v xml:space="preserve">enter   </v>
      </c>
      <c r="CC33" s="124" t="str">
        <f>'Example 1A'!AD33</f>
        <v xml:space="preserve">enter   </v>
      </c>
      <c r="CD33" s="124" t="str">
        <f>'Example 1A'!AE33</f>
        <v xml:space="preserve">enter   </v>
      </c>
      <c r="CE33" s="124" t="str">
        <f>'Example 1A'!AF33</f>
        <v xml:space="preserve">enter   </v>
      </c>
      <c r="CF33" s="124" t="str">
        <f>'Example 1A'!AG33</f>
        <v xml:space="preserve">enter   </v>
      </c>
      <c r="CG33" s="124" t="str">
        <f>'Example 1A'!AH33</f>
        <v xml:space="preserve">enter   </v>
      </c>
      <c r="CH33" s="124" t="str">
        <f>'Example 1A'!AI33</f>
        <v xml:space="preserve">enter   </v>
      </c>
      <c r="CI33" s="124" t="str">
        <f>'Example 1A'!AJ33</f>
        <v xml:space="preserve">enter   </v>
      </c>
      <c r="CJ33" s="124" t="str">
        <f>'Example 1A'!AK33</f>
        <v xml:space="preserve">enter   </v>
      </c>
      <c r="CK33" s="124" t="str">
        <f>'Example 1A'!AL33</f>
        <v xml:space="preserve">enter   </v>
      </c>
      <c r="CL33" s="124" t="str">
        <f>'Example 1A'!AM33</f>
        <v xml:space="preserve">enter   </v>
      </c>
      <c r="CM33" s="124" t="str">
        <f>'Example 1A'!AN33</f>
        <v xml:space="preserve">enter   </v>
      </c>
      <c r="CN33" s="124" t="str">
        <f>'Example 1A'!AO33</f>
        <v xml:space="preserve">enter   </v>
      </c>
      <c r="CO33" s="124" t="str">
        <f>'Example 1A'!AP33</f>
        <v xml:space="preserve">enter   </v>
      </c>
      <c r="CP33" s="124" t="str">
        <f>'Example 1A'!AQ33</f>
        <v xml:space="preserve">enter   </v>
      </c>
      <c r="CQ33" s="124" t="str">
        <f>'Example 1A'!AR33</f>
        <v xml:space="preserve">enter   </v>
      </c>
      <c r="CR33" s="124" t="str">
        <f>'Example 1A'!AS33</f>
        <v xml:space="preserve">enter   </v>
      </c>
      <c r="CS33" s="124" t="str">
        <f>'Example 1A'!AT33</f>
        <v xml:space="preserve">enter   </v>
      </c>
      <c r="CT33" s="124" t="str">
        <f>'Example 1A'!AU33</f>
        <v xml:space="preserve">enter   </v>
      </c>
      <c r="CU33" s="124" t="str">
        <f>'Example 1A'!AV33</f>
        <v xml:space="preserve">enter   </v>
      </c>
      <c r="CV33" s="124" t="str">
        <f>'Example 1A'!AW33</f>
        <v xml:space="preserve">enter   </v>
      </c>
      <c r="CW33" s="124" t="str">
        <f>'Example 1A'!AX33</f>
        <v xml:space="preserve">enter   </v>
      </c>
      <c r="CX33" s="124" t="str">
        <f>'Example 1A'!AY33</f>
        <v xml:space="preserve">enter   </v>
      </c>
      <c r="CY33" s="177"/>
      <c r="CZ33" s="177"/>
      <c r="DA33" s="177"/>
      <c r="DB33" s="177"/>
      <c r="DC33" s="177"/>
    </row>
    <row r="34" spans="1:107">
      <c r="A34" s="3" t="s">
        <v>165</v>
      </c>
      <c r="B34" s="4"/>
      <c r="C34" s="302" t="s">
        <v>166</v>
      </c>
      <c r="D34" s="197" t="str">
        <f t="shared" ref="D34:AC34" si="63">C34</f>
        <v>-----</v>
      </c>
      <c r="E34" s="197" t="str">
        <f t="shared" si="63"/>
        <v>-----</v>
      </c>
      <c r="F34" s="197" t="str">
        <f t="shared" si="63"/>
        <v>-----</v>
      </c>
      <c r="G34" s="197" t="str">
        <f t="shared" si="63"/>
        <v>-----</v>
      </c>
      <c r="H34" s="197" t="str">
        <f t="shared" si="63"/>
        <v>-----</v>
      </c>
      <c r="I34" s="197" t="str">
        <f t="shared" si="63"/>
        <v>-----</v>
      </c>
      <c r="J34" s="197" t="str">
        <f t="shared" si="63"/>
        <v>-----</v>
      </c>
      <c r="K34" s="197" t="str">
        <f t="shared" si="63"/>
        <v>-----</v>
      </c>
      <c r="L34" s="197" t="str">
        <f t="shared" si="63"/>
        <v>-----</v>
      </c>
      <c r="M34" s="197" t="str">
        <f t="shared" si="63"/>
        <v>-----</v>
      </c>
      <c r="N34" s="197" t="str">
        <f t="shared" si="63"/>
        <v>-----</v>
      </c>
      <c r="O34" s="197" t="str">
        <f t="shared" si="63"/>
        <v>-----</v>
      </c>
      <c r="P34" s="197" t="str">
        <f t="shared" si="63"/>
        <v>-----</v>
      </c>
      <c r="Q34" s="197" t="str">
        <f t="shared" si="63"/>
        <v>-----</v>
      </c>
      <c r="R34" s="197" t="str">
        <f t="shared" si="63"/>
        <v>-----</v>
      </c>
      <c r="S34" s="197" t="str">
        <f t="shared" si="63"/>
        <v>-----</v>
      </c>
      <c r="T34" s="197" t="str">
        <f t="shared" si="63"/>
        <v>-----</v>
      </c>
      <c r="U34" s="197" t="str">
        <f t="shared" si="63"/>
        <v>-----</v>
      </c>
      <c r="V34" s="197" t="str">
        <f t="shared" si="63"/>
        <v>-----</v>
      </c>
      <c r="W34" s="197" t="str">
        <f t="shared" si="63"/>
        <v>-----</v>
      </c>
      <c r="X34" s="197" t="str">
        <f t="shared" si="63"/>
        <v>-----</v>
      </c>
      <c r="Y34" s="197" t="str">
        <f t="shared" si="63"/>
        <v>-----</v>
      </c>
      <c r="Z34" s="197" t="str">
        <f t="shared" si="63"/>
        <v>-----</v>
      </c>
      <c r="AA34" s="197" t="str">
        <f t="shared" si="63"/>
        <v>-----</v>
      </c>
      <c r="AB34" s="197" t="str">
        <f t="shared" si="63"/>
        <v>-----</v>
      </c>
      <c r="AC34" s="267" t="str">
        <f t="shared" si="63"/>
        <v>-----</v>
      </c>
      <c r="AD34" s="267" t="str">
        <f t="shared" ref="AD34:AY34" si="64">AC34</f>
        <v>-----</v>
      </c>
      <c r="AE34" s="267" t="str">
        <f t="shared" si="64"/>
        <v>-----</v>
      </c>
      <c r="AF34" s="267" t="str">
        <f t="shared" si="64"/>
        <v>-----</v>
      </c>
      <c r="AG34" s="267" t="str">
        <f t="shared" si="64"/>
        <v>-----</v>
      </c>
      <c r="AH34" s="267" t="str">
        <f t="shared" si="64"/>
        <v>-----</v>
      </c>
      <c r="AI34" s="267" t="str">
        <f t="shared" si="64"/>
        <v>-----</v>
      </c>
      <c r="AJ34" s="267" t="str">
        <f t="shared" si="64"/>
        <v>-----</v>
      </c>
      <c r="AK34" s="267" t="str">
        <f t="shared" si="64"/>
        <v>-----</v>
      </c>
      <c r="AL34" s="267" t="str">
        <f t="shared" si="64"/>
        <v>-----</v>
      </c>
      <c r="AM34" s="267" t="str">
        <f t="shared" si="64"/>
        <v>-----</v>
      </c>
      <c r="AN34" s="267" t="str">
        <f t="shared" si="64"/>
        <v>-----</v>
      </c>
      <c r="AO34" s="267" t="str">
        <f t="shared" si="64"/>
        <v>-----</v>
      </c>
      <c r="AP34" s="267" t="str">
        <f t="shared" si="64"/>
        <v>-----</v>
      </c>
      <c r="AQ34" s="267" t="str">
        <f t="shared" si="64"/>
        <v>-----</v>
      </c>
      <c r="AR34" s="267" t="str">
        <f t="shared" si="64"/>
        <v>-----</v>
      </c>
      <c r="AS34" s="267" t="str">
        <f t="shared" si="64"/>
        <v>-----</v>
      </c>
      <c r="AT34" s="267" t="str">
        <f t="shared" si="64"/>
        <v>-----</v>
      </c>
      <c r="AU34" s="267" t="str">
        <f t="shared" si="64"/>
        <v>-----</v>
      </c>
      <c r="AV34" s="267" t="str">
        <f t="shared" si="64"/>
        <v>-----</v>
      </c>
      <c r="AW34" s="267" t="str">
        <f t="shared" si="64"/>
        <v>-----</v>
      </c>
      <c r="AX34" s="267" t="str">
        <f t="shared" si="64"/>
        <v>-----</v>
      </c>
      <c r="AY34" s="267" t="str">
        <f t="shared" si="64"/>
        <v>-----</v>
      </c>
      <c r="AZ34" s="3" t="str">
        <f t="shared" si="62"/>
        <v>x Increased Limits Factor</v>
      </c>
      <c r="BA34" s="4"/>
      <c r="BB34" s="301" t="s">
        <v>166</v>
      </c>
      <c r="BC34" s="119" t="str">
        <f t="shared" ref="BC34:CB34" si="65">BB34</f>
        <v>-----</v>
      </c>
      <c r="BD34" s="119" t="str">
        <f t="shared" si="65"/>
        <v>-----</v>
      </c>
      <c r="BE34" s="119" t="str">
        <f t="shared" si="65"/>
        <v>-----</v>
      </c>
      <c r="BF34" s="119" t="str">
        <f t="shared" si="65"/>
        <v>-----</v>
      </c>
      <c r="BG34" s="119" t="str">
        <f t="shared" si="65"/>
        <v>-----</v>
      </c>
      <c r="BH34" s="119" t="str">
        <f t="shared" si="65"/>
        <v>-----</v>
      </c>
      <c r="BI34" s="119" t="str">
        <f t="shared" si="65"/>
        <v>-----</v>
      </c>
      <c r="BJ34" s="119" t="str">
        <f t="shared" si="65"/>
        <v>-----</v>
      </c>
      <c r="BK34" s="119" t="str">
        <f t="shared" si="65"/>
        <v>-----</v>
      </c>
      <c r="BL34" s="119" t="str">
        <f t="shared" si="65"/>
        <v>-----</v>
      </c>
      <c r="BM34" s="119" t="str">
        <f t="shared" si="65"/>
        <v>-----</v>
      </c>
      <c r="BN34" s="119" t="str">
        <f t="shared" si="65"/>
        <v>-----</v>
      </c>
      <c r="BO34" s="119" t="str">
        <f t="shared" si="65"/>
        <v>-----</v>
      </c>
      <c r="BP34" s="119" t="str">
        <f t="shared" si="65"/>
        <v>-----</v>
      </c>
      <c r="BQ34" s="119" t="str">
        <f t="shared" si="65"/>
        <v>-----</v>
      </c>
      <c r="BR34" s="119" t="str">
        <f t="shared" si="65"/>
        <v>-----</v>
      </c>
      <c r="BS34" s="119" t="str">
        <f t="shared" si="65"/>
        <v>-----</v>
      </c>
      <c r="BT34" s="119" t="str">
        <f t="shared" si="65"/>
        <v>-----</v>
      </c>
      <c r="BU34" s="119" t="str">
        <f t="shared" si="65"/>
        <v>-----</v>
      </c>
      <c r="BV34" s="119" t="str">
        <f t="shared" si="65"/>
        <v>-----</v>
      </c>
      <c r="BW34" s="119" t="str">
        <f t="shared" si="65"/>
        <v>-----</v>
      </c>
      <c r="BX34" s="119" t="str">
        <f t="shared" si="65"/>
        <v>-----</v>
      </c>
      <c r="BY34" s="119" t="str">
        <f t="shared" si="65"/>
        <v>-----</v>
      </c>
      <c r="BZ34" s="119" t="str">
        <f t="shared" si="65"/>
        <v>-----</v>
      </c>
      <c r="CA34" s="119" t="str">
        <f t="shared" si="65"/>
        <v>-----</v>
      </c>
      <c r="CB34" s="123" t="str">
        <f t="shared" si="65"/>
        <v>-----</v>
      </c>
      <c r="CC34" s="123" t="str">
        <f t="shared" ref="CC34:CX34" si="66">CB34</f>
        <v>-----</v>
      </c>
      <c r="CD34" s="123" t="str">
        <f t="shared" si="66"/>
        <v>-----</v>
      </c>
      <c r="CE34" s="123" t="str">
        <f t="shared" si="66"/>
        <v>-----</v>
      </c>
      <c r="CF34" s="123" t="str">
        <f t="shared" si="66"/>
        <v>-----</v>
      </c>
      <c r="CG34" s="123" t="str">
        <f t="shared" si="66"/>
        <v>-----</v>
      </c>
      <c r="CH34" s="123" t="str">
        <f t="shared" si="66"/>
        <v>-----</v>
      </c>
      <c r="CI34" s="123" t="str">
        <f t="shared" si="66"/>
        <v>-----</v>
      </c>
      <c r="CJ34" s="123" t="str">
        <f t="shared" si="66"/>
        <v>-----</v>
      </c>
      <c r="CK34" s="123" t="str">
        <f t="shared" si="66"/>
        <v>-----</v>
      </c>
      <c r="CL34" s="123" t="str">
        <f t="shared" si="66"/>
        <v>-----</v>
      </c>
      <c r="CM34" s="123" t="str">
        <f t="shared" si="66"/>
        <v>-----</v>
      </c>
      <c r="CN34" s="123" t="str">
        <f t="shared" si="66"/>
        <v>-----</v>
      </c>
      <c r="CO34" s="123" t="str">
        <f t="shared" si="66"/>
        <v>-----</v>
      </c>
      <c r="CP34" s="123" t="str">
        <f t="shared" si="66"/>
        <v>-----</v>
      </c>
      <c r="CQ34" s="123" t="str">
        <f t="shared" si="66"/>
        <v>-----</v>
      </c>
      <c r="CR34" s="123" t="str">
        <f t="shared" si="66"/>
        <v>-----</v>
      </c>
      <c r="CS34" s="123" t="str">
        <f t="shared" si="66"/>
        <v>-----</v>
      </c>
      <c r="CT34" s="123" t="str">
        <f t="shared" si="66"/>
        <v>-----</v>
      </c>
      <c r="CU34" s="123" t="str">
        <f t="shared" si="66"/>
        <v>-----</v>
      </c>
      <c r="CV34" s="123" t="str">
        <f t="shared" si="66"/>
        <v>-----</v>
      </c>
      <c r="CW34" s="123" t="str">
        <f t="shared" si="66"/>
        <v>-----</v>
      </c>
      <c r="CX34" s="123" t="str">
        <f t="shared" si="66"/>
        <v>-----</v>
      </c>
      <c r="CY34" s="173"/>
      <c r="CZ34" s="173"/>
      <c r="DA34" s="173"/>
      <c r="DB34" s="173"/>
      <c r="DC34" s="173"/>
    </row>
    <row r="35" spans="1:107">
      <c r="A35" s="3" t="s">
        <v>167</v>
      </c>
      <c r="B35" s="4"/>
      <c r="C35" s="301" t="s">
        <v>166</v>
      </c>
      <c r="D35" s="119" t="str">
        <f t="shared" ref="D35:AC35" si="67">C35</f>
        <v>-----</v>
      </c>
      <c r="E35" s="119" t="str">
        <f t="shared" si="67"/>
        <v>-----</v>
      </c>
      <c r="F35" s="119" t="str">
        <f t="shared" si="67"/>
        <v>-----</v>
      </c>
      <c r="G35" s="119" t="str">
        <f t="shared" si="67"/>
        <v>-----</v>
      </c>
      <c r="H35" s="119" t="str">
        <f t="shared" si="67"/>
        <v>-----</v>
      </c>
      <c r="I35" s="119" t="str">
        <f t="shared" si="67"/>
        <v>-----</v>
      </c>
      <c r="J35" s="119" t="str">
        <f t="shared" si="67"/>
        <v>-----</v>
      </c>
      <c r="K35" s="119" t="str">
        <f t="shared" si="67"/>
        <v>-----</v>
      </c>
      <c r="L35" s="119" t="str">
        <f t="shared" si="67"/>
        <v>-----</v>
      </c>
      <c r="M35" s="119" t="str">
        <f t="shared" si="67"/>
        <v>-----</v>
      </c>
      <c r="N35" s="119" t="str">
        <f t="shared" si="67"/>
        <v>-----</v>
      </c>
      <c r="O35" s="119" t="str">
        <f t="shared" si="67"/>
        <v>-----</v>
      </c>
      <c r="P35" s="119" t="str">
        <f t="shared" si="67"/>
        <v>-----</v>
      </c>
      <c r="Q35" s="119" t="str">
        <f t="shared" si="67"/>
        <v>-----</v>
      </c>
      <c r="R35" s="119" t="str">
        <f t="shared" si="67"/>
        <v>-----</v>
      </c>
      <c r="S35" s="119" t="str">
        <f t="shared" si="67"/>
        <v>-----</v>
      </c>
      <c r="T35" s="119" t="str">
        <f t="shared" si="67"/>
        <v>-----</v>
      </c>
      <c r="U35" s="119" t="str">
        <f t="shared" si="67"/>
        <v>-----</v>
      </c>
      <c r="V35" s="119" t="str">
        <f t="shared" si="67"/>
        <v>-----</v>
      </c>
      <c r="W35" s="119" t="str">
        <f t="shared" si="67"/>
        <v>-----</v>
      </c>
      <c r="X35" s="119" t="str">
        <f t="shared" si="67"/>
        <v>-----</v>
      </c>
      <c r="Y35" s="119" t="str">
        <f t="shared" si="67"/>
        <v>-----</v>
      </c>
      <c r="Z35" s="119" t="str">
        <f t="shared" si="67"/>
        <v>-----</v>
      </c>
      <c r="AA35" s="119" t="str">
        <f t="shared" si="67"/>
        <v>-----</v>
      </c>
      <c r="AB35" s="119" t="str">
        <f t="shared" si="67"/>
        <v>-----</v>
      </c>
      <c r="AC35" s="126" t="str">
        <f t="shared" si="67"/>
        <v>-----</v>
      </c>
      <c r="AD35" s="126" t="str">
        <f t="shared" ref="AD35:AY35" si="68">AC35</f>
        <v>-----</v>
      </c>
      <c r="AE35" s="126" t="str">
        <f t="shared" si="68"/>
        <v>-----</v>
      </c>
      <c r="AF35" s="126" t="str">
        <f t="shared" si="68"/>
        <v>-----</v>
      </c>
      <c r="AG35" s="126" t="str">
        <f t="shared" si="68"/>
        <v>-----</v>
      </c>
      <c r="AH35" s="126" t="str">
        <f t="shared" si="68"/>
        <v>-----</v>
      </c>
      <c r="AI35" s="126" t="str">
        <f t="shared" si="68"/>
        <v>-----</v>
      </c>
      <c r="AJ35" s="126" t="str">
        <f t="shared" si="68"/>
        <v>-----</v>
      </c>
      <c r="AK35" s="126" t="str">
        <f t="shared" si="68"/>
        <v>-----</v>
      </c>
      <c r="AL35" s="126" t="str">
        <f t="shared" si="68"/>
        <v>-----</v>
      </c>
      <c r="AM35" s="126" t="str">
        <f t="shared" si="68"/>
        <v>-----</v>
      </c>
      <c r="AN35" s="126" t="str">
        <f t="shared" si="68"/>
        <v>-----</v>
      </c>
      <c r="AO35" s="126" t="str">
        <f t="shared" si="68"/>
        <v>-----</v>
      </c>
      <c r="AP35" s="126" t="str">
        <f t="shared" si="68"/>
        <v>-----</v>
      </c>
      <c r="AQ35" s="126" t="str">
        <f t="shared" si="68"/>
        <v>-----</v>
      </c>
      <c r="AR35" s="126" t="str">
        <f t="shared" si="68"/>
        <v>-----</v>
      </c>
      <c r="AS35" s="126" t="str">
        <f t="shared" si="68"/>
        <v>-----</v>
      </c>
      <c r="AT35" s="126" t="str">
        <f t="shared" si="68"/>
        <v>-----</v>
      </c>
      <c r="AU35" s="126" t="str">
        <f t="shared" si="68"/>
        <v>-----</v>
      </c>
      <c r="AV35" s="126" t="str">
        <f t="shared" si="68"/>
        <v>-----</v>
      </c>
      <c r="AW35" s="126" t="str">
        <f t="shared" si="68"/>
        <v>-----</v>
      </c>
      <c r="AX35" s="126" t="str">
        <f t="shared" si="68"/>
        <v>-----</v>
      </c>
      <c r="AY35" s="126" t="str">
        <f t="shared" si="68"/>
        <v>-----</v>
      </c>
      <c r="AZ35" s="3" t="str">
        <f t="shared" si="62"/>
        <v>x Tier Factor</v>
      </c>
      <c r="BA35" s="4"/>
      <c r="BB35" s="301" t="s">
        <v>166</v>
      </c>
      <c r="BC35" s="119" t="str">
        <f t="shared" ref="BC35:CB35" si="69">BB35</f>
        <v>-----</v>
      </c>
      <c r="BD35" s="119" t="str">
        <f t="shared" si="69"/>
        <v>-----</v>
      </c>
      <c r="BE35" s="119" t="str">
        <f t="shared" si="69"/>
        <v>-----</v>
      </c>
      <c r="BF35" s="119" t="str">
        <f t="shared" si="69"/>
        <v>-----</v>
      </c>
      <c r="BG35" s="119" t="str">
        <f t="shared" si="69"/>
        <v>-----</v>
      </c>
      <c r="BH35" s="119" t="str">
        <f t="shared" si="69"/>
        <v>-----</v>
      </c>
      <c r="BI35" s="119" t="str">
        <f t="shared" si="69"/>
        <v>-----</v>
      </c>
      <c r="BJ35" s="119" t="str">
        <f t="shared" si="69"/>
        <v>-----</v>
      </c>
      <c r="BK35" s="119" t="str">
        <f t="shared" si="69"/>
        <v>-----</v>
      </c>
      <c r="BL35" s="119" t="str">
        <f t="shared" si="69"/>
        <v>-----</v>
      </c>
      <c r="BM35" s="119" t="str">
        <f t="shared" si="69"/>
        <v>-----</v>
      </c>
      <c r="BN35" s="119" t="str">
        <f t="shared" si="69"/>
        <v>-----</v>
      </c>
      <c r="BO35" s="119" t="str">
        <f t="shared" si="69"/>
        <v>-----</v>
      </c>
      <c r="BP35" s="119" t="str">
        <f t="shared" si="69"/>
        <v>-----</v>
      </c>
      <c r="BQ35" s="119" t="str">
        <f t="shared" si="69"/>
        <v>-----</v>
      </c>
      <c r="BR35" s="119" t="str">
        <f t="shared" si="69"/>
        <v>-----</v>
      </c>
      <c r="BS35" s="119" t="str">
        <f t="shared" si="69"/>
        <v>-----</v>
      </c>
      <c r="BT35" s="119" t="str">
        <f t="shared" si="69"/>
        <v>-----</v>
      </c>
      <c r="BU35" s="119" t="str">
        <f t="shared" si="69"/>
        <v>-----</v>
      </c>
      <c r="BV35" s="119" t="str">
        <f t="shared" si="69"/>
        <v>-----</v>
      </c>
      <c r="BW35" s="119" t="str">
        <f t="shared" si="69"/>
        <v>-----</v>
      </c>
      <c r="BX35" s="119" t="str">
        <f t="shared" si="69"/>
        <v>-----</v>
      </c>
      <c r="BY35" s="119" t="str">
        <f t="shared" si="69"/>
        <v>-----</v>
      </c>
      <c r="BZ35" s="119" t="str">
        <f t="shared" si="69"/>
        <v>-----</v>
      </c>
      <c r="CA35" s="119" t="str">
        <f t="shared" si="69"/>
        <v>-----</v>
      </c>
      <c r="CB35" s="123" t="str">
        <f t="shared" si="69"/>
        <v>-----</v>
      </c>
      <c r="CC35" s="123" t="str">
        <f t="shared" ref="CC35:CX35" si="70">CB35</f>
        <v>-----</v>
      </c>
      <c r="CD35" s="123" t="str">
        <f t="shared" si="70"/>
        <v>-----</v>
      </c>
      <c r="CE35" s="123" t="str">
        <f t="shared" si="70"/>
        <v>-----</v>
      </c>
      <c r="CF35" s="123" t="str">
        <f t="shared" si="70"/>
        <v>-----</v>
      </c>
      <c r="CG35" s="123" t="str">
        <f t="shared" si="70"/>
        <v>-----</v>
      </c>
      <c r="CH35" s="123" t="str">
        <f t="shared" si="70"/>
        <v>-----</v>
      </c>
      <c r="CI35" s="123" t="str">
        <f t="shared" si="70"/>
        <v>-----</v>
      </c>
      <c r="CJ35" s="123" t="str">
        <f t="shared" si="70"/>
        <v>-----</v>
      </c>
      <c r="CK35" s="123" t="str">
        <f t="shared" si="70"/>
        <v>-----</v>
      </c>
      <c r="CL35" s="123" t="str">
        <f t="shared" si="70"/>
        <v>-----</v>
      </c>
      <c r="CM35" s="123" t="str">
        <f t="shared" si="70"/>
        <v>-----</v>
      </c>
      <c r="CN35" s="123" t="str">
        <f t="shared" si="70"/>
        <v>-----</v>
      </c>
      <c r="CO35" s="123" t="str">
        <f t="shared" si="70"/>
        <v>-----</v>
      </c>
      <c r="CP35" s="123" t="str">
        <f t="shared" si="70"/>
        <v>-----</v>
      </c>
      <c r="CQ35" s="123" t="str">
        <f t="shared" si="70"/>
        <v>-----</v>
      </c>
      <c r="CR35" s="123" t="str">
        <f t="shared" si="70"/>
        <v>-----</v>
      </c>
      <c r="CS35" s="123" t="str">
        <f t="shared" si="70"/>
        <v>-----</v>
      </c>
      <c r="CT35" s="123" t="str">
        <f t="shared" si="70"/>
        <v>-----</v>
      </c>
      <c r="CU35" s="123" t="str">
        <f t="shared" si="70"/>
        <v>-----</v>
      </c>
      <c r="CV35" s="123" t="str">
        <f t="shared" si="70"/>
        <v>-----</v>
      </c>
      <c r="CW35" s="123" t="str">
        <f t="shared" si="70"/>
        <v>-----</v>
      </c>
      <c r="CX35" s="123" t="str">
        <f t="shared" si="70"/>
        <v>-----</v>
      </c>
      <c r="CY35" s="173"/>
      <c r="CZ35" s="173"/>
      <c r="DA35" s="173"/>
      <c r="DB35" s="173"/>
      <c r="DC35" s="173"/>
    </row>
    <row r="36" spans="1:107">
      <c r="A36" s="3" t="s">
        <v>168</v>
      </c>
      <c r="B36" s="4"/>
      <c r="C36" s="301" t="s">
        <v>166</v>
      </c>
      <c r="D36" s="119" t="str">
        <f t="shared" ref="D36:AC36" si="71">C36</f>
        <v>-----</v>
      </c>
      <c r="E36" s="119" t="str">
        <f t="shared" si="71"/>
        <v>-----</v>
      </c>
      <c r="F36" s="119" t="str">
        <f t="shared" si="71"/>
        <v>-----</v>
      </c>
      <c r="G36" s="119" t="str">
        <f t="shared" si="71"/>
        <v>-----</v>
      </c>
      <c r="H36" s="119" t="str">
        <f t="shared" si="71"/>
        <v>-----</v>
      </c>
      <c r="I36" s="119" t="str">
        <f t="shared" si="71"/>
        <v>-----</v>
      </c>
      <c r="J36" s="119" t="str">
        <f t="shared" si="71"/>
        <v>-----</v>
      </c>
      <c r="K36" s="119" t="str">
        <f t="shared" si="71"/>
        <v>-----</v>
      </c>
      <c r="L36" s="119" t="str">
        <f t="shared" si="71"/>
        <v>-----</v>
      </c>
      <c r="M36" s="119" t="str">
        <f t="shared" si="71"/>
        <v>-----</v>
      </c>
      <c r="N36" s="119" t="str">
        <f t="shared" si="71"/>
        <v>-----</v>
      </c>
      <c r="O36" s="119" t="str">
        <f t="shared" si="71"/>
        <v>-----</v>
      </c>
      <c r="P36" s="119" t="str">
        <f t="shared" si="71"/>
        <v>-----</v>
      </c>
      <c r="Q36" s="119" t="str">
        <f t="shared" si="71"/>
        <v>-----</v>
      </c>
      <c r="R36" s="119" t="str">
        <f t="shared" si="71"/>
        <v>-----</v>
      </c>
      <c r="S36" s="119" t="str">
        <f t="shared" si="71"/>
        <v>-----</v>
      </c>
      <c r="T36" s="119" t="str">
        <f t="shared" si="71"/>
        <v>-----</v>
      </c>
      <c r="U36" s="119" t="str">
        <f t="shared" si="71"/>
        <v>-----</v>
      </c>
      <c r="V36" s="119" t="str">
        <f t="shared" si="71"/>
        <v>-----</v>
      </c>
      <c r="W36" s="119" t="str">
        <f t="shared" si="71"/>
        <v>-----</v>
      </c>
      <c r="X36" s="119" t="str">
        <f t="shared" si="71"/>
        <v>-----</v>
      </c>
      <c r="Y36" s="119" t="str">
        <f t="shared" si="71"/>
        <v>-----</v>
      </c>
      <c r="Z36" s="119" t="str">
        <f t="shared" si="71"/>
        <v>-----</v>
      </c>
      <c r="AA36" s="119" t="str">
        <f t="shared" si="71"/>
        <v>-----</v>
      </c>
      <c r="AB36" s="119" t="str">
        <f t="shared" si="71"/>
        <v>-----</v>
      </c>
      <c r="AC36" s="126" t="str">
        <f t="shared" si="71"/>
        <v>-----</v>
      </c>
      <c r="AD36" s="126" t="str">
        <f t="shared" ref="AD36:AY36" si="72">AC36</f>
        <v>-----</v>
      </c>
      <c r="AE36" s="126" t="str">
        <f t="shared" si="72"/>
        <v>-----</v>
      </c>
      <c r="AF36" s="126" t="str">
        <f t="shared" si="72"/>
        <v>-----</v>
      </c>
      <c r="AG36" s="126" t="str">
        <f t="shared" si="72"/>
        <v>-----</v>
      </c>
      <c r="AH36" s="126" t="str">
        <f t="shared" si="72"/>
        <v>-----</v>
      </c>
      <c r="AI36" s="126" t="str">
        <f t="shared" si="72"/>
        <v>-----</v>
      </c>
      <c r="AJ36" s="126" t="str">
        <f t="shared" si="72"/>
        <v>-----</v>
      </c>
      <c r="AK36" s="126" t="str">
        <f t="shared" si="72"/>
        <v>-----</v>
      </c>
      <c r="AL36" s="126" t="str">
        <f t="shared" si="72"/>
        <v>-----</v>
      </c>
      <c r="AM36" s="126" t="str">
        <f t="shared" si="72"/>
        <v>-----</v>
      </c>
      <c r="AN36" s="126" t="str">
        <f t="shared" si="72"/>
        <v>-----</v>
      </c>
      <c r="AO36" s="126" t="str">
        <f t="shared" si="72"/>
        <v>-----</v>
      </c>
      <c r="AP36" s="126" t="str">
        <f t="shared" si="72"/>
        <v>-----</v>
      </c>
      <c r="AQ36" s="126" t="str">
        <f t="shared" si="72"/>
        <v>-----</v>
      </c>
      <c r="AR36" s="126" t="str">
        <f t="shared" si="72"/>
        <v>-----</v>
      </c>
      <c r="AS36" s="126" t="str">
        <f t="shared" si="72"/>
        <v>-----</v>
      </c>
      <c r="AT36" s="126" t="str">
        <f t="shared" si="72"/>
        <v>-----</v>
      </c>
      <c r="AU36" s="126" t="str">
        <f t="shared" si="72"/>
        <v>-----</v>
      </c>
      <c r="AV36" s="126" t="str">
        <f t="shared" si="72"/>
        <v>-----</v>
      </c>
      <c r="AW36" s="126" t="str">
        <f t="shared" si="72"/>
        <v>-----</v>
      </c>
      <c r="AX36" s="126" t="str">
        <f t="shared" si="72"/>
        <v>-----</v>
      </c>
      <c r="AY36" s="126" t="str">
        <f t="shared" si="72"/>
        <v>-----</v>
      </c>
      <c r="AZ36" s="3" t="str">
        <f t="shared" si="62"/>
        <v>x Class Factor</v>
      </c>
      <c r="BA36" s="4"/>
      <c r="BB36" s="301" t="s">
        <v>166</v>
      </c>
      <c r="BC36" s="119" t="str">
        <f t="shared" ref="BC36:CB36" si="73">BB36</f>
        <v>-----</v>
      </c>
      <c r="BD36" s="119" t="str">
        <f t="shared" si="73"/>
        <v>-----</v>
      </c>
      <c r="BE36" s="119" t="str">
        <f t="shared" si="73"/>
        <v>-----</v>
      </c>
      <c r="BF36" s="119" t="str">
        <f t="shared" si="73"/>
        <v>-----</v>
      </c>
      <c r="BG36" s="119" t="str">
        <f t="shared" si="73"/>
        <v>-----</v>
      </c>
      <c r="BH36" s="119" t="str">
        <f t="shared" si="73"/>
        <v>-----</v>
      </c>
      <c r="BI36" s="119" t="str">
        <f t="shared" si="73"/>
        <v>-----</v>
      </c>
      <c r="BJ36" s="119" t="str">
        <f t="shared" si="73"/>
        <v>-----</v>
      </c>
      <c r="BK36" s="119" t="str">
        <f t="shared" si="73"/>
        <v>-----</v>
      </c>
      <c r="BL36" s="119" t="str">
        <f t="shared" si="73"/>
        <v>-----</v>
      </c>
      <c r="BM36" s="119" t="str">
        <f t="shared" si="73"/>
        <v>-----</v>
      </c>
      <c r="BN36" s="119" t="str">
        <f t="shared" si="73"/>
        <v>-----</v>
      </c>
      <c r="BO36" s="119" t="str">
        <f t="shared" si="73"/>
        <v>-----</v>
      </c>
      <c r="BP36" s="119" t="str">
        <f t="shared" si="73"/>
        <v>-----</v>
      </c>
      <c r="BQ36" s="119" t="str">
        <f t="shared" si="73"/>
        <v>-----</v>
      </c>
      <c r="BR36" s="119" t="str">
        <f t="shared" si="73"/>
        <v>-----</v>
      </c>
      <c r="BS36" s="119" t="str">
        <f t="shared" si="73"/>
        <v>-----</v>
      </c>
      <c r="BT36" s="119" t="str">
        <f t="shared" si="73"/>
        <v>-----</v>
      </c>
      <c r="BU36" s="119" t="str">
        <f t="shared" si="73"/>
        <v>-----</v>
      </c>
      <c r="BV36" s="119" t="str">
        <f t="shared" si="73"/>
        <v>-----</v>
      </c>
      <c r="BW36" s="119" t="str">
        <f t="shared" si="73"/>
        <v>-----</v>
      </c>
      <c r="BX36" s="119" t="str">
        <f t="shared" si="73"/>
        <v>-----</v>
      </c>
      <c r="BY36" s="119" t="str">
        <f t="shared" si="73"/>
        <v>-----</v>
      </c>
      <c r="BZ36" s="119" t="str">
        <f t="shared" si="73"/>
        <v>-----</v>
      </c>
      <c r="CA36" s="119" t="str">
        <f t="shared" si="73"/>
        <v>-----</v>
      </c>
      <c r="CB36" s="123" t="str">
        <f t="shared" si="73"/>
        <v>-----</v>
      </c>
      <c r="CC36" s="123" t="str">
        <f t="shared" ref="CC36:CX36" si="74">CB36</f>
        <v>-----</v>
      </c>
      <c r="CD36" s="123" t="str">
        <f t="shared" si="74"/>
        <v>-----</v>
      </c>
      <c r="CE36" s="123" t="str">
        <f t="shared" si="74"/>
        <v>-----</v>
      </c>
      <c r="CF36" s="123" t="str">
        <f t="shared" si="74"/>
        <v>-----</v>
      </c>
      <c r="CG36" s="123" t="str">
        <f t="shared" si="74"/>
        <v>-----</v>
      </c>
      <c r="CH36" s="123" t="str">
        <f t="shared" si="74"/>
        <v>-----</v>
      </c>
      <c r="CI36" s="123" t="str">
        <f t="shared" si="74"/>
        <v>-----</v>
      </c>
      <c r="CJ36" s="123" t="str">
        <f t="shared" si="74"/>
        <v>-----</v>
      </c>
      <c r="CK36" s="123" t="str">
        <f t="shared" si="74"/>
        <v>-----</v>
      </c>
      <c r="CL36" s="123" t="str">
        <f t="shared" si="74"/>
        <v>-----</v>
      </c>
      <c r="CM36" s="123" t="str">
        <f t="shared" si="74"/>
        <v>-----</v>
      </c>
      <c r="CN36" s="123" t="str">
        <f t="shared" si="74"/>
        <v>-----</v>
      </c>
      <c r="CO36" s="123" t="str">
        <f t="shared" si="74"/>
        <v>-----</v>
      </c>
      <c r="CP36" s="123" t="str">
        <f t="shared" si="74"/>
        <v>-----</v>
      </c>
      <c r="CQ36" s="123" t="str">
        <f t="shared" si="74"/>
        <v>-----</v>
      </c>
      <c r="CR36" s="123" t="str">
        <f t="shared" si="74"/>
        <v>-----</v>
      </c>
      <c r="CS36" s="123" t="str">
        <f t="shared" si="74"/>
        <v>-----</v>
      </c>
      <c r="CT36" s="123" t="str">
        <f t="shared" si="74"/>
        <v>-----</v>
      </c>
      <c r="CU36" s="123" t="str">
        <f t="shared" si="74"/>
        <v>-----</v>
      </c>
      <c r="CV36" s="123" t="str">
        <f t="shared" si="74"/>
        <v>-----</v>
      </c>
      <c r="CW36" s="123" t="str">
        <f t="shared" si="74"/>
        <v>-----</v>
      </c>
      <c r="CX36" s="123" t="str">
        <f t="shared" si="74"/>
        <v>-----</v>
      </c>
      <c r="CY36" s="173"/>
      <c r="CZ36" s="173"/>
      <c r="DA36" s="173"/>
      <c r="DB36" s="173"/>
      <c r="DC36" s="173"/>
    </row>
    <row r="37" spans="1:107">
      <c r="A37" s="3" t="s">
        <v>170</v>
      </c>
      <c r="B37" s="4"/>
      <c r="C37" s="301" t="s">
        <v>166</v>
      </c>
      <c r="D37" s="119" t="str">
        <f t="shared" ref="D37:AC37" si="75">C37</f>
        <v>-----</v>
      </c>
      <c r="E37" s="119" t="str">
        <f t="shared" si="75"/>
        <v>-----</v>
      </c>
      <c r="F37" s="119" t="str">
        <f t="shared" si="75"/>
        <v>-----</v>
      </c>
      <c r="G37" s="119" t="str">
        <f t="shared" si="75"/>
        <v>-----</v>
      </c>
      <c r="H37" s="119" t="str">
        <f t="shared" si="75"/>
        <v>-----</v>
      </c>
      <c r="I37" s="119" t="str">
        <f t="shared" si="75"/>
        <v>-----</v>
      </c>
      <c r="J37" s="119" t="str">
        <f t="shared" si="75"/>
        <v>-----</v>
      </c>
      <c r="K37" s="119" t="str">
        <f t="shared" si="75"/>
        <v>-----</v>
      </c>
      <c r="L37" s="119" t="str">
        <f t="shared" si="75"/>
        <v>-----</v>
      </c>
      <c r="M37" s="119" t="str">
        <f t="shared" si="75"/>
        <v>-----</v>
      </c>
      <c r="N37" s="119" t="str">
        <f t="shared" si="75"/>
        <v>-----</v>
      </c>
      <c r="O37" s="119" t="str">
        <f t="shared" si="75"/>
        <v>-----</v>
      </c>
      <c r="P37" s="119" t="str">
        <f t="shared" si="75"/>
        <v>-----</v>
      </c>
      <c r="Q37" s="119" t="str">
        <f t="shared" si="75"/>
        <v>-----</v>
      </c>
      <c r="R37" s="119" t="str">
        <f t="shared" si="75"/>
        <v>-----</v>
      </c>
      <c r="S37" s="119" t="str">
        <f t="shared" si="75"/>
        <v>-----</v>
      </c>
      <c r="T37" s="119" t="str">
        <f t="shared" si="75"/>
        <v>-----</v>
      </c>
      <c r="U37" s="119" t="str">
        <f t="shared" si="75"/>
        <v>-----</v>
      </c>
      <c r="V37" s="119" t="str">
        <f t="shared" si="75"/>
        <v>-----</v>
      </c>
      <c r="W37" s="119" t="str">
        <f t="shared" si="75"/>
        <v>-----</v>
      </c>
      <c r="X37" s="119" t="str">
        <f t="shared" si="75"/>
        <v>-----</v>
      </c>
      <c r="Y37" s="119" t="str">
        <f t="shared" si="75"/>
        <v>-----</v>
      </c>
      <c r="Z37" s="119" t="str">
        <f t="shared" si="75"/>
        <v>-----</v>
      </c>
      <c r="AA37" s="119" t="str">
        <f t="shared" si="75"/>
        <v>-----</v>
      </c>
      <c r="AB37" s="119" t="str">
        <f t="shared" si="75"/>
        <v>-----</v>
      </c>
      <c r="AC37" s="126" t="str">
        <f t="shared" si="75"/>
        <v>-----</v>
      </c>
      <c r="AD37" s="126" t="str">
        <f t="shared" ref="AD37:AY37" si="76">AC37</f>
        <v>-----</v>
      </c>
      <c r="AE37" s="126" t="str">
        <f t="shared" si="76"/>
        <v>-----</v>
      </c>
      <c r="AF37" s="126" t="str">
        <f t="shared" si="76"/>
        <v>-----</v>
      </c>
      <c r="AG37" s="126" t="str">
        <f t="shared" si="76"/>
        <v>-----</v>
      </c>
      <c r="AH37" s="126" t="str">
        <f t="shared" si="76"/>
        <v>-----</v>
      </c>
      <c r="AI37" s="126" t="str">
        <f t="shared" si="76"/>
        <v>-----</v>
      </c>
      <c r="AJ37" s="126" t="str">
        <f t="shared" si="76"/>
        <v>-----</v>
      </c>
      <c r="AK37" s="126" t="str">
        <f t="shared" si="76"/>
        <v>-----</v>
      </c>
      <c r="AL37" s="126" t="str">
        <f t="shared" si="76"/>
        <v>-----</v>
      </c>
      <c r="AM37" s="126" t="str">
        <f t="shared" si="76"/>
        <v>-----</v>
      </c>
      <c r="AN37" s="126" t="str">
        <f t="shared" si="76"/>
        <v>-----</v>
      </c>
      <c r="AO37" s="126" t="str">
        <f t="shared" si="76"/>
        <v>-----</v>
      </c>
      <c r="AP37" s="126" t="str">
        <f t="shared" si="76"/>
        <v>-----</v>
      </c>
      <c r="AQ37" s="126" t="str">
        <f t="shared" si="76"/>
        <v>-----</v>
      </c>
      <c r="AR37" s="126" t="str">
        <f t="shared" si="76"/>
        <v>-----</v>
      </c>
      <c r="AS37" s="126" t="str">
        <f t="shared" si="76"/>
        <v>-----</v>
      </c>
      <c r="AT37" s="126" t="str">
        <f t="shared" si="76"/>
        <v>-----</v>
      </c>
      <c r="AU37" s="126" t="str">
        <f t="shared" si="76"/>
        <v>-----</v>
      </c>
      <c r="AV37" s="126" t="str">
        <f t="shared" si="76"/>
        <v>-----</v>
      </c>
      <c r="AW37" s="126" t="str">
        <f t="shared" si="76"/>
        <v>-----</v>
      </c>
      <c r="AX37" s="126" t="str">
        <f t="shared" si="76"/>
        <v>-----</v>
      </c>
      <c r="AY37" s="126" t="str">
        <f t="shared" si="76"/>
        <v>-----</v>
      </c>
      <c r="AZ37" s="3" t="str">
        <f t="shared" si="62"/>
        <v>x</v>
      </c>
      <c r="BA37" s="4"/>
      <c r="BB37" s="301" t="s">
        <v>166</v>
      </c>
      <c r="BC37" s="119" t="str">
        <f t="shared" ref="BC37:CB37" si="77">BB37</f>
        <v>-----</v>
      </c>
      <c r="BD37" s="119" t="str">
        <f t="shared" si="77"/>
        <v>-----</v>
      </c>
      <c r="BE37" s="119" t="str">
        <f t="shared" si="77"/>
        <v>-----</v>
      </c>
      <c r="BF37" s="119" t="str">
        <f t="shared" si="77"/>
        <v>-----</v>
      </c>
      <c r="BG37" s="119" t="str">
        <f t="shared" si="77"/>
        <v>-----</v>
      </c>
      <c r="BH37" s="119" t="str">
        <f t="shared" si="77"/>
        <v>-----</v>
      </c>
      <c r="BI37" s="119" t="str">
        <f t="shared" si="77"/>
        <v>-----</v>
      </c>
      <c r="BJ37" s="119" t="str">
        <f t="shared" si="77"/>
        <v>-----</v>
      </c>
      <c r="BK37" s="119" t="str">
        <f t="shared" si="77"/>
        <v>-----</v>
      </c>
      <c r="BL37" s="119" t="str">
        <f t="shared" si="77"/>
        <v>-----</v>
      </c>
      <c r="BM37" s="119" t="str">
        <f t="shared" si="77"/>
        <v>-----</v>
      </c>
      <c r="BN37" s="119" t="str">
        <f t="shared" si="77"/>
        <v>-----</v>
      </c>
      <c r="BO37" s="119" t="str">
        <f t="shared" si="77"/>
        <v>-----</v>
      </c>
      <c r="BP37" s="119" t="str">
        <f t="shared" si="77"/>
        <v>-----</v>
      </c>
      <c r="BQ37" s="119" t="str">
        <f t="shared" si="77"/>
        <v>-----</v>
      </c>
      <c r="BR37" s="119" t="str">
        <f t="shared" si="77"/>
        <v>-----</v>
      </c>
      <c r="BS37" s="119" t="str">
        <f t="shared" si="77"/>
        <v>-----</v>
      </c>
      <c r="BT37" s="119" t="str">
        <f t="shared" si="77"/>
        <v>-----</v>
      </c>
      <c r="BU37" s="119" t="str">
        <f t="shared" si="77"/>
        <v>-----</v>
      </c>
      <c r="BV37" s="119" t="str">
        <f t="shared" si="77"/>
        <v>-----</v>
      </c>
      <c r="BW37" s="119" t="str">
        <f t="shared" si="77"/>
        <v>-----</v>
      </c>
      <c r="BX37" s="119" t="str">
        <f t="shared" si="77"/>
        <v>-----</v>
      </c>
      <c r="BY37" s="119" t="str">
        <f t="shared" si="77"/>
        <v>-----</v>
      </c>
      <c r="BZ37" s="119" t="str">
        <f t="shared" si="77"/>
        <v>-----</v>
      </c>
      <c r="CA37" s="119" t="str">
        <f t="shared" si="77"/>
        <v>-----</v>
      </c>
      <c r="CB37" s="123" t="str">
        <f t="shared" si="77"/>
        <v>-----</v>
      </c>
      <c r="CC37" s="123" t="str">
        <f t="shared" ref="CC37:CX37" si="78">CB37</f>
        <v>-----</v>
      </c>
      <c r="CD37" s="123" t="str">
        <f t="shared" si="78"/>
        <v>-----</v>
      </c>
      <c r="CE37" s="123" t="str">
        <f t="shared" si="78"/>
        <v>-----</v>
      </c>
      <c r="CF37" s="123" t="str">
        <f t="shared" si="78"/>
        <v>-----</v>
      </c>
      <c r="CG37" s="123" t="str">
        <f t="shared" si="78"/>
        <v>-----</v>
      </c>
      <c r="CH37" s="123" t="str">
        <f t="shared" si="78"/>
        <v>-----</v>
      </c>
      <c r="CI37" s="123" t="str">
        <f t="shared" si="78"/>
        <v>-----</v>
      </c>
      <c r="CJ37" s="123" t="str">
        <f t="shared" si="78"/>
        <v>-----</v>
      </c>
      <c r="CK37" s="123" t="str">
        <f t="shared" si="78"/>
        <v>-----</v>
      </c>
      <c r="CL37" s="123" t="str">
        <f t="shared" si="78"/>
        <v>-----</v>
      </c>
      <c r="CM37" s="123" t="str">
        <f t="shared" si="78"/>
        <v>-----</v>
      </c>
      <c r="CN37" s="123" t="str">
        <f t="shared" si="78"/>
        <v>-----</v>
      </c>
      <c r="CO37" s="123" t="str">
        <f t="shared" si="78"/>
        <v>-----</v>
      </c>
      <c r="CP37" s="123" t="str">
        <f t="shared" si="78"/>
        <v>-----</v>
      </c>
      <c r="CQ37" s="123" t="str">
        <f t="shared" si="78"/>
        <v>-----</v>
      </c>
      <c r="CR37" s="123" t="str">
        <f t="shared" si="78"/>
        <v>-----</v>
      </c>
      <c r="CS37" s="123" t="str">
        <f t="shared" si="78"/>
        <v>-----</v>
      </c>
      <c r="CT37" s="123" t="str">
        <f t="shared" si="78"/>
        <v>-----</v>
      </c>
      <c r="CU37" s="123" t="str">
        <f t="shared" si="78"/>
        <v>-----</v>
      </c>
      <c r="CV37" s="123" t="str">
        <f t="shared" si="78"/>
        <v>-----</v>
      </c>
      <c r="CW37" s="123" t="str">
        <f t="shared" si="78"/>
        <v>-----</v>
      </c>
      <c r="CX37" s="123" t="str">
        <f t="shared" si="78"/>
        <v>-----</v>
      </c>
      <c r="CY37" s="173"/>
      <c r="CZ37" s="173"/>
      <c r="DA37" s="173"/>
      <c r="DB37" s="173"/>
      <c r="DC37" s="173"/>
    </row>
    <row r="38" spans="1:107">
      <c r="A38" s="3" t="s">
        <v>170</v>
      </c>
      <c r="B38" s="4"/>
      <c r="C38" s="301" t="s">
        <v>166</v>
      </c>
      <c r="D38" s="119" t="str">
        <f t="shared" ref="D38:AC38" si="79">C38</f>
        <v>-----</v>
      </c>
      <c r="E38" s="119" t="str">
        <f t="shared" si="79"/>
        <v>-----</v>
      </c>
      <c r="F38" s="119" t="str">
        <f t="shared" si="79"/>
        <v>-----</v>
      </c>
      <c r="G38" s="119" t="str">
        <f t="shared" si="79"/>
        <v>-----</v>
      </c>
      <c r="H38" s="119" t="str">
        <f t="shared" si="79"/>
        <v>-----</v>
      </c>
      <c r="I38" s="119" t="str">
        <f t="shared" si="79"/>
        <v>-----</v>
      </c>
      <c r="J38" s="119" t="str">
        <f t="shared" si="79"/>
        <v>-----</v>
      </c>
      <c r="K38" s="119" t="str">
        <f t="shared" si="79"/>
        <v>-----</v>
      </c>
      <c r="L38" s="119" t="str">
        <f t="shared" si="79"/>
        <v>-----</v>
      </c>
      <c r="M38" s="119" t="str">
        <f t="shared" si="79"/>
        <v>-----</v>
      </c>
      <c r="N38" s="119" t="str">
        <f t="shared" si="79"/>
        <v>-----</v>
      </c>
      <c r="O38" s="119" t="str">
        <f t="shared" si="79"/>
        <v>-----</v>
      </c>
      <c r="P38" s="119" t="str">
        <f t="shared" si="79"/>
        <v>-----</v>
      </c>
      <c r="Q38" s="119" t="str">
        <f t="shared" si="79"/>
        <v>-----</v>
      </c>
      <c r="R38" s="119" t="str">
        <f t="shared" si="79"/>
        <v>-----</v>
      </c>
      <c r="S38" s="119" t="str">
        <f t="shared" si="79"/>
        <v>-----</v>
      </c>
      <c r="T38" s="119" t="str">
        <f t="shared" si="79"/>
        <v>-----</v>
      </c>
      <c r="U38" s="119" t="str">
        <f t="shared" si="79"/>
        <v>-----</v>
      </c>
      <c r="V38" s="119" t="str">
        <f t="shared" si="79"/>
        <v>-----</v>
      </c>
      <c r="W38" s="119" t="str">
        <f t="shared" si="79"/>
        <v>-----</v>
      </c>
      <c r="X38" s="119" t="str">
        <f t="shared" si="79"/>
        <v>-----</v>
      </c>
      <c r="Y38" s="119" t="str">
        <f t="shared" si="79"/>
        <v>-----</v>
      </c>
      <c r="Z38" s="119" t="str">
        <f t="shared" si="79"/>
        <v>-----</v>
      </c>
      <c r="AA38" s="119" t="str">
        <f t="shared" si="79"/>
        <v>-----</v>
      </c>
      <c r="AB38" s="119" t="str">
        <f t="shared" si="79"/>
        <v>-----</v>
      </c>
      <c r="AC38" s="126" t="str">
        <f t="shared" si="79"/>
        <v>-----</v>
      </c>
      <c r="AD38" s="126" t="str">
        <f t="shared" ref="AD38:AY38" si="80">AC38</f>
        <v>-----</v>
      </c>
      <c r="AE38" s="126" t="str">
        <f t="shared" si="80"/>
        <v>-----</v>
      </c>
      <c r="AF38" s="126" t="str">
        <f t="shared" si="80"/>
        <v>-----</v>
      </c>
      <c r="AG38" s="126" t="str">
        <f t="shared" si="80"/>
        <v>-----</v>
      </c>
      <c r="AH38" s="126" t="str">
        <f t="shared" si="80"/>
        <v>-----</v>
      </c>
      <c r="AI38" s="126" t="str">
        <f t="shared" si="80"/>
        <v>-----</v>
      </c>
      <c r="AJ38" s="126" t="str">
        <f t="shared" si="80"/>
        <v>-----</v>
      </c>
      <c r="AK38" s="126" t="str">
        <f t="shared" si="80"/>
        <v>-----</v>
      </c>
      <c r="AL38" s="126" t="str">
        <f t="shared" si="80"/>
        <v>-----</v>
      </c>
      <c r="AM38" s="126" t="str">
        <f t="shared" si="80"/>
        <v>-----</v>
      </c>
      <c r="AN38" s="126" t="str">
        <f t="shared" si="80"/>
        <v>-----</v>
      </c>
      <c r="AO38" s="126" t="str">
        <f t="shared" si="80"/>
        <v>-----</v>
      </c>
      <c r="AP38" s="126" t="str">
        <f t="shared" si="80"/>
        <v>-----</v>
      </c>
      <c r="AQ38" s="126" t="str">
        <f t="shared" si="80"/>
        <v>-----</v>
      </c>
      <c r="AR38" s="126" t="str">
        <f t="shared" si="80"/>
        <v>-----</v>
      </c>
      <c r="AS38" s="126" t="str">
        <f t="shared" si="80"/>
        <v>-----</v>
      </c>
      <c r="AT38" s="126" t="str">
        <f t="shared" si="80"/>
        <v>-----</v>
      </c>
      <c r="AU38" s="126" t="str">
        <f t="shared" si="80"/>
        <v>-----</v>
      </c>
      <c r="AV38" s="126" t="str">
        <f t="shared" si="80"/>
        <v>-----</v>
      </c>
      <c r="AW38" s="126" t="str">
        <f t="shared" si="80"/>
        <v>-----</v>
      </c>
      <c r="AX38" s="126" t="str">
        <f t="shared" si="80"/>
        <v>-----</v>
      </c>
      <c r="AY38" s="126" t="str">
        <f t="shared" si="80"/>
        <v>-----</v>
      </c>
      <c r="AZ38" s="3" t="str">
        <f t="shared" si="62"/>
        <v>x</v>
      </c>
      <c r="BA38" s="4"/>
      <c r="BB38" s="301" t="s">
        <v>166</v>
      </c>
      <c r="BC38" s="119" t="str">
        <f t="shared" ref="BC38:CB38" si="81">BB38</f>
        <v>-----</v>
      </c>
      <c r="BD38" s="119" t="str">
        <f t="shared" si="81"/>
        <v>-----</v>
      </c>
      <c r="BE38" s="119" t="str">
        <f t="shared" si="81"/>
        <v>-----</v>
      </c>
      <c r="BF38" s="119" t="str">
        <f t="shared" si="81"/>
        <v>-----</v>
      </c>
      <c r="BG38" s="119" t="str">
        <f t="shared" si="81"/>
        <v>-----</v>
      </c>
      <c r="BH38" s="119" t="str">
        <f t="shared" si="81"/>
        <v>-----</v>
      </c>
      <c r="BI38" s="119" t="str">
        <f t="shared" si="81"/>
        <v>-----</v>
      </c>
      <c r="BJ38" s="119" t="str">
        <f t="shared" si="81"/>
        <v>-----</v>
      </c>
      <c r="BK38" s="119" t="str">
        <f t="shared" si="81"/>
        <v>-----</v>
      </c>
      <c r="BL38" s="119" t="str">
        <f t="shared" si="81"/>
        <v>-----</v>
      </c>
      <c r="BM38" s="119" t="str">
        <f t="shared" si="81"/>
        <v>-----</v>
      </c>
      <c r="BN38" s="119" t="str">
        <f t="shared" si="81"/>
        <v>-----</v>
      </c>
      <c r="BO38" s="119" t="str">
        <f t="shared" si="81"/>
        <v>-----</v>
      </c>
      <c r="BP38" s="119" t="str">
        <f t="shared" si="81"/>
        <v>-----</v>
      </c>
      <c r="BQ38" s="119" t="str">
        <f t="shared" si="81"/>
        <v>-----</v>
      </c>
      <c r="BR38" s="119" t="str">
        <f t="shared" si="81"/>
        <v>-----</v>
      </c>
      <c r="BS38" s="119" t="str">
        <f t="shared" si="81"/>
        <v>-----</v>
      </c>
      <c r="BT38" s="119" t="str">
        <f t="shared" si="81"/>
        <v>-----</v>
      </c>
      <c r="BU38" s="119" t="str">
        <f t="shared" si="81"/>
        <v>-----</v>
      </c>
      <c r="BV38" s="119" t="str">
        <f t="shared" si="81"/>
        <v>-----</v>
      </c>
      <c r="BW38" s="119" t="str">
        <f t="shared" si="81"/>
        <v>-----</v>
      </c>
      <c r="BX38" s="119" t="str">
        <f t="shared" si="81"/>
        <v>-----</v>
      </c>
      <c r="BY38" s="119" t="str">
        <f t="shared" si="81"/>
        <v>-----</v>
      </c>
      <c r="BZ38" s="119" t="str">
        <f t="shared" si="81"/>
        <v>-----</v>
      </c>
      <c r="CA38" s="119" t="str">
        <f t="shared" si="81"/>
        <v>-----</v>
      </c>
      <c r="CB38" s="123" t="str">
        <f t="shared" si="81"/>
        <v>-----</v>
      </c>
      <c r="CC38" s="123" t="str">
        <f t="shared" ref="CC38:CX38" si="82">CB38</f>
        <v>-----</v>
      </c>
      <c r="CD38" s="123" t="str">
        <f t="shared" si="82"/>
        <v>-----</v>
      </c>
      <c r="CE38" s="123" t="str">
        <f t="shared" si="82"/>
        <v>-----</v>
      </c>
      <c r="CF38" s="123" t="str">
        <f t="shared" si="82"/>
        <v>-----</v>
      </c>
      <c r="CG38" s="123" t="str">
        <f t="shared" si="82"/>
        <v>-----</v>
      </c>
      <c r="CH38" s="123" t="str">
        <f t="shared" si="82"/>
        <v>-----</v>
      </c>
      <c r="CI38" s="123" t="str">
        <f t="shared" si="82"/>
        <v>-----</v>
      </c>
      <c r="CJ38" s="123" t="str">
        <f t="shared" si="82"/>
        <v>-----</v>
      </c>
      <c r="CK38" s="123" t="str">
        <f t="shared" si="82"/>
        <v>-----</v>
      </c>
      <c r="CL38" s="123" t="str">
        <f t="shared" si="82"/>
        <v>-----</v>
      </c>
      <c r="CM38" s="123" t="str">
        <f t="shared" si="82"/>
        <v>-----</v>
      </c>
      <c r="CN38" s="123" t="str">
        <f t="shared" si="82"/>
        <v>-----</v>
      </c>
      <c r="CO38" s="123" t="str">
        <f t="shared" si="82"/>
        <v>-----</v>
      </c>
      <c r="CP38" s="123" t="str">
        <f t="shared" si="82"/>
        <v>-----</v>
      </c>
      <c r="CQ38" s="123" t="str">
        <f t="shared" si="82"/>
        <v>-----</v>
      </c>
      <c r="CR38" s="123" t="str">
        <f t="shared" si="82"/>
        <v>-----</v>
      </c>
      <c r="CS38" s="123" t="str">
        <f t="shared" si="82"/>
        <v>-----</v>
      </c>
      <c r="CT38" s="123" t="str">
        <f t="shared" si="82"/>
        <v>-----</v>
      </c>
      <c r="CU38" s="123" t="str">
        <f t="shared" si="82"/>
        <v>-----</v>
      </c>
      <c r="CV38" s="123" t="str">
        <f t="shared" si="82"/>
        <v>-----</v>
      </c>
      <c r="CW38" s="123" t="str">
        <f t="shared" si="82"/>
        <v>-----</v>
      </c>
      <c r="CX38" s="123" t="str">
        <f t="shared" si="82"/>
        <v>-----</v>
      </c>
      <c r="CY38" s="173"/>
      <c r="CZ38" s="173"/>
      <c r="DA38" s="173"/>
      <c r="DB38" s="173"/>
      <c r="DC38" s="173"/>
    </row>
    <row r="39" spans="1:107">
      <c r="A39" s="3" t="s">
        <v>170</v>
      </c>
      <c r="B39" s="4"/>
      <c r="C39" s="301" t="s">
        <v>166</v>
      </c>
      <c r="D39" s="119" t="str">
        <f t="shared" ref="D39:AC39" si="83">C39</f>
        <v>-----</v>
      </c>
      <c r="E39" s="119" t="str">
        <f t="shared" si="83"/>
        <v>-----</v>
      </c>
      <c r="F39" s="119" t="str">
        <f t="shared" si="83"/>
        <v>-----</v>
      </c>
      <c r="G39" s="119" t="str">
        <f t="shared" si="83"/>
        <v>-----</v>
      </c>
      <c r="H39" s="119" t="str">
        <f t="shared" si="83"/>
        <v>-----</v>
      </c>
      <c r="I39" s="119" t="str">
        <f t="shared" si="83"/>
        <v>-----</v>
      </c>
      <c r="J39" s="119" t="str">
        <f t="shared" si="83"/>
        <v>-----</v>
      </c>
      <c r="K39" s="119" t="str">
        <f t="shared" si="83"/>
        <v>-----</v>
      </c>
      <c r="L39" s="119" t="str">
        <f t="shared" si="83"/>
        <v>-----</v>
      </c>
      <c r="M39" s="119" t="str">
        <f t="shared" si="83"/>
        <v>-----</v>
      </c>
      <c r="N39" s="119" t="str">
        <f t="shared" si="83"/>
        <v>-----</v>
      </c>
      <c r="O39" s="119" t="str">
        <f t="shared" si="83"/>
        <v>-----</v>
      </c>
      <c r="P39" s="119" t="str">
        <f t="shared" si="83"/>
        <v>-----</v>
      </c>
      <c r="Q39" s="119" t="str">
        <f t="shared" si="83"/>
        <v>-----</v>
      </c>
      <c r="R39" s="119" t="str">
        <f t="shared" si="83"/>
        <v>-----</v>
      </c>
      <c r="S39" s="119" t="str">
        <f t="shared" si="83"/>
        <v>-----</v>
      </c>
      <c r="T39" s="119" t="str">
        <f t="shared" si="83"/>
        <v>-----</v>
      </c>
      <c r="U39" s="119" t="str">
        <f t="shared" si="83"/>
        <v>-----</v>
      </c>
      <c r="V39" s="119" t="str">
        <f t="shared" si="83"/>
        <v>-----</v>
      </c>
      <c r="W39" s="119" t="str">
        <f t="shared" si="83"/>
        <v>-----</v>
      </c>
      <c r="X39" s="119" t="str">
        <f t="shared" si="83"/>
        <v>-----</v>
      </c>
      <c r="Y39" s="119" t="str">
        <f t="shared" si="83"/>
        <v>-----</v>
      </c>
      <c r="Z39" s="119" t="str">
        <f t="shared" si="83"/>
        <v>-----</v>
      </c>
      <c r="AA39" s="119" t="str">
        <f t="shared" si="83"/>
        <v>-----</v>
      </c>
      <c r="AB39" s="119" t="str">
        <f t="shared" si="83"/>
        <v>-----</v>
      </c>
      <c r="AC39" s="126" t="str">
        <f t="shared" si="83"/>
        <v>-----</v>
      </c>
      <c r="AD39" s="126" t="str">
        <f t="shared" ref="AD39:AY39" si="84">AC39</f>
        <v>-----</v>
      </c>
      <c r="AE39" s="126" t="str">
        <f t="shared" si="84"/>
        <v>-----</v>
      </c>
      <c r="AF39" s="126" t="str">
        <f t="shared" si="84"/>
        <v>-----</v>
      </c>
      <c r="AG39" s="126" t="str">
        <f t="shared" si="84"/>
        <v>-----</v>
      </c>
      <c r="AH39" s="126" t="str">
        <f t="shared" si="84"/>
        <v>-----</v>
      </c>
      <c r="AI39" s="126" t="str">
        <f t="shared" si="84"/>
        <v>-----</v>
      </c>
      <c r="AJ39" s="126" t="str">
        <f t="shared" si="84"/>
        <v>-----</v>
      </c>
      <c r="AK39" s="126" t="str">
        <f t="shared" si="84"/>
        <v>-----</v>
      </c>
      <c r="AL39" s="126" t="str">
        <f t="shared" si="84"/>
        <v>-----</v>
      </c>
      <c r="AM39" s="126" t="str">
        <f t="shared" si="84"/>
        <v>-----</v>
      </c>
      <c r="AN39" s="126" t="str">
        <f t="shared" si="84"/>
        <v>-----</v>
      </c>
      <c r="AO39" s="126" t="str">
        <f t="shared" si="84"/>
        <v>-----</v>
      </c>
      <c r="AP39" s="126" t="str">
        <f t="shared" si="84"/>
        <v>-----</v>
      </c>
      <c r="AQ39" s="126" t="str">
        <f t="shared" si="84"/>
        <v>-----</v>
      </c>
      <c r="AR39" s="126" t="str">
        <f t="shared" si="84"/>
        <v>-----</v>
      </c>
      <c r="AS39" s="126" t="str">
        <f t="shared" si="84"/>
        <v>-----</v>
      </c>
      <c r="AT39" s="126" t="str">
        <f t="shared" si="84"/>
        <v>-----</v>
      </c>
      <c r="AU39" s="126" t="str">
        <f t="shared" si="84"/>
        <v>-----</v>
      </c>
      <c r="AV39" s="126" t="str">
        <f t="shared" si="84"/>
        <v>-----</v>
      </c>
      <c r="AW39" s="126" t="str">
        <f t="shared" si="84"/>
        <v>-----</v>
      </c>
      <c r="AX39" s="126" t="str">
        <f t="shared" si="84"/>
        <v>-----</v>
      </c>
      <c r="AY39" s="126" t="str">
        <f t="shared" si="84"/>
        <v>-----</v>
      </c>
      <c r="AZ39" s="13" t="str">
        <f t="shared" si="62"/>
        <v>x</v>
      </c>
      <c r="BA39" s="4"/>
      <c r="BB39" s="301" t="s">
        <v>166</v>
      </c>
      <c r="BC39" s="119" t="str">
        <f t="shared" ref="BC39:CB39" si="85">BB39</f>
        <v>-----</v>
      </c>
      <c r="BD39" s="119" t="str">
        <f t="shared" si="85"/>
        <v>-----</v>
      </c>
      <c r="BE39" s="119" t="str">
        <f t="shared" si="85"/>
        <v>-----</v>
      </c>
      <c r="BF39" s="119" t="str">
        <f t="shared" si="85"/>
        <v>-----</v>
      </c>
      <c r="BG39" s="119" t="str">
        <f t="shared" si="85"/>
        <v>-----</v>
      </c>
      <c r="BH39" s="119" t="str">
        <f t="shared" si="85"/>
        <v>-----</v>
      </c>
      <c r="BI39" s="119" t="str">
        <f t="shared" si="85"/>
        <v>-----</v>
      </c>
      <c r="BJ39" s="119" t="str">
        <f t="shared" si="85"/>
        <v>-----</v>
      </c>
      <c r="BK39" s="119" t="str">
        <f t="shared" si="85"/>
        <v>-----</v>
      </c>
      <c r="BL39" s="119" t="str">
        <f t="shared" si="85"/>
        <v>-----</v>
      </c>
      <c r="BM39" s="119" t="str">
        <f t="shared" si="85"/>
        <v>-----</v>
      </c>
      <c r="BN39" s="119" t="str">
        <f t="shared" si="85"/>
        <v>-----</v>
      </c>
      <c r="BO39" s="119" t="str">
        <f t="shared" si="85"/>
        <v>-----</v>
      </c>
      <c r="BP39" s="119" t="str">
        <f t="shared" si="85"/>
        <v>-----</v>
      </c>
      <c r="BQ39" s="119" t="str">
        <f t="shared" si="85"/>
        <v>-----</v>
      </c>
      <c r="BR39" s="119" t="str">
        <f t="shared" si="85"/>
        <v>-----</v>
      </c>
      <c r="BS39" s="119" t="str">
        <f t="shared" si="85"/>
        <v>-----</v>
      </c>
      <c r="BT39" s="119" t="str">
        <f t="shared" si="85"/>
        <v>-----</v>
      </c>
      <c r="BU39" s="119" t="str">
        <f t="shared" si="85"/>
        <v>-----</v>
      </c>
      <c r="BV39" s="119" t="str">
        <f t="shared" si="85"/>
        <v>-----</v>
      </c>
      <c r="BW39" s="119" t="str">
        <f t="shared" si="85"/>
        <v>-----</v>
      </c>
      <c r="BX39" s="119" t="str">
        <f t="shared" si="85"/>
        <v>-----</v>
      </c>
      <c r="BY39" s="119" t="str">
        <f t="shared" si="85"/>
        <v>-----</v>
      </c>
      <c r="BZ39" s="119" t="str">
        <f t="shared" si="85"/>
        <v>-----</v>
      </c>
      <c r="CA39" s="119" t="str">
        <f t="shared" si="85"/>
        <v>-----</v>
      </c>
      <c r="CB39" s="123" t="str">
        <f t="shared" si="85"/>
        <v>-----</v>
      </c>
      <c r="CC39" s="123" t="str">
        <f t="shared" ref="CC39:CX39" si="86">CB39</f>
        <v>-----</v>
      </c>
      <c r="CD39" s="123" t="str">
        <f t="shared" si="86"/>
        <v>-----</v>
      </c>
      <c r="CE39" s="123" t="str">
        <f t="shared" si="86"/>
        <v>-----</v>
      </c>
      <c r="CF39" s="123" t="str">
        <f t="shared" si="86"/>
        <v>-----</v>
      </c>
      <c r="CG39" s="123" t="str">
        <f t="shared" si="86"/>
        <v>-----</v>
      </c>
      <c r="CH39" s="123" t="str">
        <f t="shared" si="86"/>
        <v>-----</v>
      </c>
      <c r="CI39" s="123" t="str">
        <f t="shared" si="86"/>
        <v>-----</v>
      </c>
      <c r="CJ39" s="123" t="str">
        <f t="shared" si="86"/>
        <v>-----</v>
      </c>
      <c r="CK39" s="123" t="str">
        <f t="shared" si="86"/>
        <v>-----</v>
      </c>
      <c r="CL39" s="123" t="str">
        <f t="shared" si="86"/>
        <v>-----</v>
      </c>
      <c r="CM39" s="123" t="str">
        <f t="shared" si="86"/>
        <v>-----</v>
      </c>
      <c r="CN39" s="123" t="str">
        <f t="shared" si="86"/>
        <v>-----</v>
      </c>
      <c r="CO39" s="123" t="str">
        <f t="shared" si="86"/>
        <v>-----</v>
      </c>
      <c r="CP39" s="123" t="str">
        <f t="shared" si="86"/>
        <v>-----</v>
      </c>
      <c r="CQ39" s="123" t="str">
        <f t="shared" si="86"/>
        <v>-----</v>
      </c>
      <c r="CR39" s="123" t="str">
        <f t="shared" si="86"/>
        <v>-----</v>
      </c>
      <c r="CS39" s="123" t="str">
        <f t="shared" si="86"/>
        <v>-----</v>
      </c>
      <c r="CT39" s="123" t="str">
        <f t="shared" si="86"/>
        <v>-----</v>
      </c>
      <c r="CU39" s="123" t="str">
        <f t="shared" si="86"/>
        <v>-----</v>
      </c>
      <c r="CV39" s="123" t="str">
        <f t="shared" si="86"/>
        <v>-----</v>
      </c>
      <c r="CW39" s="123" t="str">
        <f t="shared" si="86"/>
        <v>-----</v>
      </c>
      <c r="CX39" s="123" t="str">
        <f t="shared" si="86"/>
        <v>-----</v>
      </c>
      <c r="CY39" s="173"/>
      <c r="CZ39" s="173"/>
      <c r="DA39" s="173"/>
      <c r="DB39" s="173"/>
      <c r="DC39" s="173"/>
    </row>
    <row r="40" spans="1:107">
      <c r="A40" s="3" t="s">
        <v>171</v>
      </c>
      <c r="B40" s="4"/>
      <c r="C40" s="119" t="str">
        <f t="shared" ref="C40:AY40" si="87">ExpFeePD</f>
        <v>enter</v>
      </c>
      <c r="D40" s="119" t="str">
        <f t="shared" si="87"/>
        <v>enter</v>
      </c>
      <c r="E40" s="119" t="str">
        <f t="shared" si="87"/>
        <v>enter</v>
      </c>
      <c r="F40" s="119" t="str">
        <f t="shared" si="87"/>
        <v>enter</v>
      </c>
      <c r="G40" s="119" t="str">
        <f t="shared" si="87"/>
        <v>enter</v>
      </c>
      <c r="H40" s="119" t="str">
        <f t="shared" si="87"/>
        <v>enter</v>
      </c>
      <c r="I40" s="119" t="str">
        <f t="shared" si="87"/>
        <v>enter</v>
      </c>
      <c r="J40" s="119" t="str">
        <f t="shared" si="87"/>
        <v>enter</v>
      </c>
      <c r="K40" s="119" t="str">
        <f t="shared" si="87"/>
        <v>enter</v>
      </c>
      <c r="L40" s="119" t="str">
        <f t="shared" si="87"/>
        <v>enter</v>
      </c>
      <c r="M40" s="119" t="str">
        <f t="shared" si="87"/>
        <v>enter</v>
      </c>
      <c r="N40" s="119" t="str">
        <f t="shared" si="87"/>
        <v>enter</v>
      </c>
      <c r="O40" s="119" t="str">
        <f t="shared" si="87"/>
        <v>enter</v>
      </c>
      <c r="P40" s="119" t="str">
        <f t="shared" si="87"/>
        <v>enter</v>
      </c>
      <c r="Q40" s="119" t="str">
        <f t="shared" si="87"/>
        <v>enter</v>
      </c>
      <c r="R40" s="119" t="str">
        <f t="shared" si="87"/>
        <v>enter</v>
      </c>
      <c r="S40" s="119" t="str">
        <f t="shared" si="87"/>
        <v>enter</v>
      </c>
      <c r="T40" s="119" t="str">
        <f t="shared" si="87"/>
        <v>enter</v>
      </c>
      <c r="U40" s="119" t="str">
        <f t="shared" si="87"/>
        <v>enter</v>
      </c>
      <c r="V40" s="119" t="str">
        <f t="shared" si="87"/>
        <v>enter</v>
      </c>
      <c r="W40" s="119" t="str">
        <f t="shared" si="87"/>
        <v>enter</v>
      </c>
      <c r="X40" s="119" t="str">
        <f t="shared" si="87"/>
        <v>enter</v>
      </c>
      <c r="Y40" s="119" t="str">
        <f t="shared" si="87"/>
        <v>enter</v>
      </c>
      <c r="Z40" s="119" t="str">
        <f t="shared" si="87"/>
        <v>enter</v>
      </c>
      <c r="AA40" s="119" t="str">
        <f t="shared" si="87"/>
        <v>enter</v>
      </c>
      <c r="AB40" s="119" t="str">
        <f t="shared" si="87"/>
        <v>enter</v>
      </c>
      <c r="AC40" s="126" t="str">
        <f t="shared" si="87"/>
        <v>enter</v>
      </c>
      <c r="AD40" s="126" t="str">
        <f t="shared" si="87"/>
        <v>enter</v>
      </c>
      <c r="AE40" s="126" t="str">
        <f t="shared" si="87"/>
        <v>enter</v>
      </c>
      <c r="AF40" s="126" t="str">
        <f t="shared" si="87"/>
        <v>enter</v>
      </c>
      <c r="AG40" s="126" t="str">
        <f t="shared" si="87"/>
        <v>enter</v>
      </c>
      <c r="AH40" s="126" t="str">
        <f t="shared" si="87"/>
        <v>enter</v>
      </c>
      <c r="AI40" s="126" t="str">
        <f t="shared" si="87"/>
        <v>enter</v>
      </c>
      <c r="AJ40" s="126" t="str">
        <f t="shared" si="87"/>
        <v>enter</v>
      </c>
      <c r="AK40" s="126" t="str">
        <f t="shared" si="87"/>
        <v>enter</v>
      </c>
      <c r="AL40" s="126" t="str">
        <f t="shared" si="87"/>
        <v>enter</v>
      </c>
      <c r="AM40" s="126" t="str">
        <f t="shared" si="87"/>
        <v>enter</v>
      </c>
      <c r="AN40" s="126" t="str">
        <f t="shared" si="87"/>
        <v>enter</v>
      </c>
      <c r="AO40" s="126" t="str">
        <f t="shared" si="87"/>
        <v>enter</v>
      </c>
      <c r="AP40" s="126" t="str">
        <f t="shared" si="87"/>
        <v>enter</v>
      </c>
      <c r="AQ40" s="126" t="str">
        <f t="shared" si="87"/>
        <v>enter</v>
      </c>
      <c r="AR40" s="126" t="str">
        <f t="shared" si="87"/>
        <v>enter</v>
      </c>
      <c r="AS40" s="126" t="str">
        <f t="shared" si="87"/>
        <v>enter</v>
      </c>
      <c r="AT40" s="126" t="str">
        <f t="shared" si="87"/>
        <v>enter</v>
      </c>
      <c r="AU40" s="126" t="str">
        <f t="shared" si="87"/>
        <v>enter</v>
      </c>
      <c r="AV40" s="126" t="str">
        <f t="shared" si="87"/>
        <v>enter</v>
      </c>
      <c r="AW40" s="126" t="str">
        <f t="shared" si="87"/>
        <v>enter</v>
      </c>
      <c r="AX40" s="126" t="str">
        <f t="shared" si="87"/>
        <v>enter</v>
      </c>
      <c r="AY40" s="126" t="str">
        <f t="shared" si="87"/>
        <v>enter</v>
      </c>
      <c r="AZ40" s="3" t="str">
        <f t="shared" si="62"/>
        <v>+ Expense Fee</v>
      </c>
      <c r="BA40" s="4"/>
      <c r="BB40" s="119" t="str">
        <f t="shared" ref="BB40:CX40" si="88">ExpFeePD</f>
        <v>enter</v>
      </c>
      <c r="BC40" s="119" t="str">
        <f t="shared" si="88"/>
        <v>enter</v>
      </c>
      <c r="BD40" s="119" t="str">
        <f t="shared" si="88"/>
        <v>enter</v>
      </c>
      <c r="BE40" s="119" t="str">
        <f t="shared" si="88"/>
        <v>enter</v>
      </c>
      <c r="BF40" s="119" t="str">
        <f t="shared" si="88"/>
        <v>enter</v>
      </c>
      <c r="BG40" s="119" t="str">
        <f t="shared" si="88"/>
        <v>enter</v>
      </c>
      <c r="BH40" s="119" t="str">
        <f t="shared" si="88"/>
        <v>enter</v>
      </c>
      <c r="BI40" s="119" t="str">
        <f t="shared" si="88"/>
        <v>enter</v>
      </c>
      <c r="BJ40" s="119" t="str">
        <f t="shared" si="88"/>
        <v>enter</v>
      </c>
      <c r="BK40" s="119" t="str">
        <f t="shared" si="88"/>
        <v>enter</v>
      </c>
      <c r="BL40" s="119" t="str">
        <f t="shared" si="88"/>
        <v>enter</v>
      </c>
      <c r="BM40" s="119" t="str">
        <f t="shared" si="88"/>
        <v>enter</v>
      </c>
      <c r="BN40" s="119" t="str">
        <f t="shared" si="88"/>
        <v>enter</v>
      </c>
      <c r="BO40" s="119" t="str">
        <f t="shared" si="88"/>
        <v>enter</v>
      </c>
      <c r="BP40" s="119" t="str">
        <f t="shared" si="88"/>
        <v>enter</v>
      </c>
      <c r="BQ40" s="119" t="str">
        <f t="shared" si="88"/>
        <v>enter</v>
      </c>
      <c r="BR40" s="119" t="str">
        <f t="shared" si="88"/>
        <v>enter</v>
      </c>
      <c r="BS40" s="119" t="str">
        <f t="shared" si="88"/>
        <v>enter</v>
      </c>
      <c r="BT40" s="119" t="str">
        <f t="shared" si="88"/>
        <v>enter</v>
      </c>
      <c r="BU40" s="119" t="str">
        <f t="shared" si="88"/>
        <v>enter</v>
      </c>
      <c r="BV40" s="119" t="str">
        <f t="shared" si="88"/>
        <v>enter</v>
      </c>
      <c r="BW40" s="119" t="str">
        <f t="shared" si="88"/>
        <v>enter</v>
      </c>
      <c r="BX40" s="119" t="str">
        <f t="shared" si="88"/>
        <v>enter</v>
      </c>
      <c r="BY40" s="119" t="str">
        <f t="shared" si="88"/>
        <v>enter</v>
      </c>
      <c r="BZ40" s="119" t="str">
        <f t="shared" si="88"/>
        <v>enter</v>
      </c>
      <c r="CA40" s="119" t="str">
        <f t="shared" si="88"/>
        <v>enter</v>
      </c>
      <c r="CB40" s="123" t="str">
        <f t="shared" si="88"/>
        <v>enter</v>
      </c>
      <c r="CC40" s="123" t="str">
        <f t="shared" si="88"/>
        <v>enter</v>
      </c>
      <c r="CD40" s="123" t="str">
        <f t="shared" si="88"/>
        <v>enter</v>
      </c>
      <c r="CE40" s="123" t="str">
        <f t="shared" si="88"/>
        <v>enter</v>
      </c>
      <c r="CF40" s="123" t="str">
        <f t="shared" si="88"/>
        <v>enter</v>
      </c>
      <c r="CG40" s="123" t="str">
        <f t="shared" si="88"/>
        <v>enter</v>
      </c>
      <c r="CH40" s="123" t="str">
        <f t="shared" si="88"/>
        <v>enter</v>
      </c>
      <c r="CI40" s="123" t="str">
        <f t="shared" si="88"/>
        <v>enter</v>
      </c>
      <c r="CJ40" s="123" t="str">
        <f t="shared" si="88"/>
        <v>enter</v>
      </c>
      <c r="CK40" s="123" t="str">
        <f t="shared" si="88"/>
        <v>enter</v>
      </c>
      <c r="CL40" s="123" t="str">
        <f t="shared" si="88"/>
        <v>enter</v>
      </c>
      <c r="CM40" s="123" t="str">
        <f t="shared" si="88"/>
        <v>enter</v>
      </c>
      <c r="CN40" s="123" t="str">
        <f t="shared" si="88"/>
        <v>enter</v>
      </c>
      <c r="CO40" s="123" t="str">
        <f t="shared" si="88"/>
        <v>enter</v>
      </c>
      <c r="CP40" s="123" t="str">
        <f t="shared" si="88"/>
        <v>enter</v>
      </c>
      <c r="CQ40" s="123" t="str">
        <f t="shared" si="88"/>
        <v>enter</v>
      </c>
      <c r="CR40" s="123" t="str">
        <f t="shared" si="88"/>
        <v>enter</v>
      </c>
      <c r="CS40" s="123" t="str">
        <f t="shared" si="88"/>
        <v>enter</v>
      </c>
      <c r="CT40" s="123" t="str">
        <f t="shared" si="88"/>
        <v>enter</v>
      </c>
      <c r="CU40" s="123" t="str">
        <f t="shared" si="88"/>
        <v>enter</v>
      </c>
      <c r="CV40" s="123" t="str">
        <f t="shared" si="88"/>
        <v>enter</v>
      </c>
      <c r="CW40" s="123" t="str">
        <f t="shared" si="88"/>
        <v>enter</v>
      </c>
      <c r="CX40" s="123" t="str">
        <f t="shared" si="88"/>
        <v>enter</v>
      </c>
      <c r="CY40" s="173"/>
      <c r="CZ40" s="173"/>
      <c r="DA40" s="173"/>
      <c r="DB40" s="173"/>
      <c r="DC40" s="173"/>
    </row>
    <row r="41" spans="1:107">
      <c r="A41" s="3" t="s">
        <v>170</v>
      </c>
      <c r="B41" s="4"/>
      <c r="C41" s="301" t="s">
        <v>166</v>
      </c>
      <c r="D41" s="119" t="str">
        <f t="shared" ref="D41:AC41" si="89">C41</f>
        <v>-----</v>
      </c>
      <c r="E41" s="119" t="str">
        <f t="shared" si="89"/>
        <v>-----</v>
      </c>
      <c r="F41" s="119" t="str">
        <f t="shared" si="89"/>
        <v>-----</v>
      </c>
      <c r="G41" s="119" t="str">
        <f t="shared" si="89"/>
        <v>-----</v>
      </c>
      <c r="H41" s="119" t="str">
        <f t="shared" si="89"/>
        <v>-----</v>
      </c>
      <c r="I41" s="119" t="str">
        <f t="shared" si="89"/>
        <v>-----</v>
      </c>
      <c r="J41" s="119" t="str">
        <f t="shared" si="89"/>
        <v>-----</v>
      </c>
      <c r="K41" s="119" t="str">
        <f t="shared" si="89"/>
        <v>-----</v>
      </c>
      <c r="L41" s="119" t="str">
        <f t="shared" si="89"/>
        <v>-----</v>
      </c>
      <c r="M41" s="119" t="str">
        <f t="shared" si="89"/>
        <v>-----</v>
      </c>
      <c r="N41" s="119" t="str">
        <f t="shared" si="89"/>
        <v>-----</v>
      </c>
      <c r="O41" s="119" t="str">
        <f t="shared" si="89"/>
        <v>-----</v>
      </c>
      <c r="P41" s="119" t="str">
        <f t="shared" si="89"/>
        <v>-----</v>
      </c>
      <c r="Q41" s="119" t="str">
        <f t="shared" si="89"/>
        <v>-----</v>
      </c>
      <c r="R41" s="119" t="str">
        <f t="shared" si="89"/>
        <v>-----</v>
      </c>
      <c r="S41" s="119" t="str">
        <f t="shared" si="89"/>
        <v>-----</v>
      </c>
      <c r="T41" s="119" t="str">
        <f t="shared" si="89"/>
        <v>-----</v>
      </c>
      <c r="U41" s="119" t="str">
        <f t="shared" si="89"/>
        <v>-----</v>
      </c>
      <c r="V41" s="119" t="str">
        <f t="shared" si="89"/>
        <v>-----</v>
      </c>
      <c r="W41" s="119" t="str">
        <f t="shared" si="89"/>
        <v>-----</v>
      </c>
      <c r="X41" s="119" t="str">
        <f t="shared" si="89"/>
        <v>-----</v>
      </c>
      <c r="Y41" s="119" t="str">
        <f t="shared" si="89"/>
        <v>-----</v>
      </c>
      <c r="Z41" s="119" t="str">
        <f t="shared" si="89"/>
        <v>-----</v>
      </c>
      <c r="AA41" s="119" t="str">
        <f t="shared" si="89"/>
        <v>-----</v>
      </c>
      <c r="AB41" s="119" t="str">
        <f t="shared" si="89"/>
        <v>-----</v>
      </c>
      <c r="AC41" s="126" t="str">
        <f t="shared" si="89"/>
        <v>-----</v>
      </c>
      <c r="AD41" s="126" t="str">
        <f t="shared" ref="AD41:AY41" si="90">AC41</f>
        <v>-----</v>
      </c>
      <c r="AE41" s="126" t="str">
        <f t="shared" si="90"/>
        <v>-----</v>
      </c>
      <c r="AF41" s="126" t="str">
        <f t="shared" si="90"/>
        <v>-----</v>
      </c>
      <c r="AG41" s="126" t="str">
        <f t="shared" si="90"/>
        <v>-----</v>
      </c>
      <c r="AH41" s="126" t="str">
        <f t="shared" si="90"/>
        <v>-----</v>
      </c>
      <c r="AI41" s="126" t="str">
        <f t="shared" si="90"/>
        <v>-----</v>
      </c>
      <c r="AJ41" s="126" t="str">
        <f t="shared" si="90"/>
        <v>-----</v>
      </c>
      <c r="AK41" s="126" t="str">
        <f t="shared" si="90"/>
        <v>-----</v>
      </c>
      <c r="AL41" s="126" t="str">
        <f t="shared" si="90"/>
        <v>-----</v>
      </c>
      <c r="AM41" s="126" t="str">
        <f t="shared" si="90"/>
        <v>-----</v>
      </c>
      <c r="AN41" s="126" t="str">
        <f t="shared" si="90"/>
        <v>-----</v>
      </c>
      <c r="AO41" s="126" t="str">
        <f t="shared" si="90"/>
        <v>-----</v>
      </c>
      <c r="AP41" s="126" t="str">
        <f t="shared" si="90"/>
        <v>-----</v>
      </c>
      <c r="AQ41" s="126" t="str">
        <f t="shared" si="90"/>
        <v>-----</v>
      </c>
      <c r="AR41" s="126" t="str">
        <f t="shared" si="90"/>
        <v>-----</v>
      </c>
      <c r="AS41" s="126" t="str">
        <f t="shared" si="90"/>
        <v>-----</v>
      </c>
      <c r="AT41" s="126" t="str">
        <f t="shared" si="90"/>
        <v>-----</v>
      </c>
      <c r="AU41" s="126" t="str">
        <f t="shared" si="90"/>
        <v>-----</v>
      </c>
      <c r="AV41" s="126" t="str">
        <f t="shared" si="90"/>
        <v>-----</v>
      </c>
      <c r="AW41" s="126" t="str">
        <f t="shared" si="90"/>
        <v>-----</v>
      </c>
      <c r="AX41" s="126" t="str">
        <f t="shared" si="90"/>
        <v>-----</v>
      </c>
      <c r="AY41" s="126" t="str">
        <f t="shared" si="90"/>
        <v>-----</v>
      </c>
      <c r="AZ41" s="3" t="str">
        <f t="shared" si="62"/>
        <v>x</v>
      </c>
      <c r="BA41" s="4"/>
      <c r="BB41" s="301" t="s">
        <v>166</v>
      </c>
      <c r="BC41" s="119" t="str">
        <f t="shared" ref="BC41:CB41" si="91">BB41</f>
        <v>-----</v>
      </c>
      <c r="BD41" s="119" t="str">
        <f t="shared" si="91"/>
        <v>-----</v>
      </c>
      <c r="BE41" s="119" t="str">
        <f t="shared" si="91"/>
        <v>-----</v>
      </c>
      <c r="BF41" s="119" t="str">
        <f t="shared" si="91"/>
        <v>-----</v>
      </c>
      <c r="BG41" s="119" t="str">
        <f t="shared" si="91"/>
        <v>-----</v>
      </c>
      <c r="BH41" s="119" t="str">
        <f t="shared" si="91"/>
        <v>-----</v>
      </c>
      <c r="BI41" s="119" t="str">
        <f t="shared" si="91"/>
        <v>-----</v>
      </c>
      <c r="BJ41" s="119" t="str">
        <f t="shared" si="91"/>
        <v>-----</v>
      </c>
      <c r="BK41" s="119" t="str">
        <f t="shared" si="91"/>
        <v>-----</v>
      </c>
      <c r="BL41" s="119" t="str">
        <f t="shared" si="91"/>
        <v>-----</v>
      </c>
      <c r="BM41" s="119" t="str">
        <f t="shared" si="91"/>
        <v>-----</v>
      </c>
      <c r="BN41" s="119" t="str">
        <f t="shared" si="91"/>
        <v>-----</v>
      </c>
      <c r="BO41" s="119" t="str">
        <f t="shared" si="91"/>
        <v>-----</v>
      </c>
      <c r="BP41" s="119" t="str">
        <f t="shared" si="91"/>
        <v>-----</v>
      </c>
      <c r="BQ41" s="119" t="str">
        <f t="shared" si="91"/>
        <v>-----</v>
      </c>
      <c r="BR41" s="119" t="str">
        <f t="shared" si="91"/>
        <v>-----</v>
      </c>
      <c r="BS41" s="119" t="str">
        <f t="shared" si="91"/>
        <v>-----</v>
      </c>
      <c r="BT41" s="119" t="str">
        <f t="shared" si="91"/>
        <v>-----</v>
      </c>
      <c r="BU41" s="119" t="str">
        <f t="shared" si="91"/>
        <v>-----</v>
      </c>
      <c r="BV41" s="119" t="str">
        <f t="shared" si="91"/>
        <v>-----</v>
      </c>
      <c r="BW41" s="119" t="str">
        <f t="shared" si="91"/>
        <v>-----</v>
      </c>
      <c r="BX41" s="119" t="str">
        <f t="shared" si="91"/>
        <v>-----</v>
      </c>
      <c r="BY41" s="119" t="str">
        <f t="shared" si="91"/>
        <v>-----</v>
      </c>
      <c r="BZ41" s="119" t="str">
        <f t="shared" si="91"/>
        <v>-----</v>
      </c>
      <c r="CA41" s="119" t="str">
        <f t="shared" si="91"/>
        <v>-----</v>
      </c>
      <c r="CB41" s="123" t="str">
        <f t="shared" si="91"/>
        <v>-----</v>
      </c>
      <c r="CC41" s="123" t="str">
        <f t="shared" ref="CC41:CX41" si="92">CB41</f>
        <v>-----</v>
      </c>
      <c r="CD41" s="123" t="str">
        <f t="shared" si="92"/>
        <v>-----</v>
      </c>
      <c r="CE41" s="123" t="str">
        <f t="shared" si="92"/>
        <v>-----</v>
      </c>
      <c r="CF41" s="123" t="str">
        <f t="shared" si="92"/>
        <v>-----</v>
      </c>
      <c r="CG41" s="123" t="str">
        <f t="shared" si="92"/>
        <v>-----</v>
      </c>
      <c r="CH41" s="123" t="str">
        <f t="shared" si="92"/>
        <v>-----</v>
      </c>
      <c r="CI41" s="123" t="str">
        <f t="shared" si="92"/>
        <v>-----</v>
      </c>
      <c r="CJ41" s="123" t="str">
        <f t="shared" si="92"/>
        <v>-----</v>
      </c>
      <c r="CK41" s="123" t="str">
        <f t="shared" si="92"/>
        <v>-----</v>
      </c>
      <c r="CL41" s="123" t="str">
        <f t="shared" si="92"/>
        <v>-----</v>
      </c>
      <c r="CM41" s="123" t="str">
        <f t="shared" si="92"/>
        <v>-----</v>
      </c>
      <c r="CN41" s="123" t="str">
        <f t="shared" si="92"/>
        <v>-----</v>
      </c>
      <c r="CO41" s="123" t="str">
        <f t="shared" si="92"/>
        <v>-----</v>
      </c>
      <c r="CP41" s="123" t="str">
        <f t="shared" si="92"/>
        <v>-----</v>
      </c>
      <c r="CQ41" s="123" t="str">
        <f t="shared" si="92"/>
        <v>-----</v>
      </c>
      <c r="CR41" s="123" t="str">
        <f t="shared" si="92"/>
        <v>-----</v>
      </c>
      <c r="CS41" s="123" t="str">
        <f t="shared" si="92"/>
        <v>-----</v>
      </c>
      <c r="CT41" s="123" t="str">
        <f t="shared" si="92"/>
        <v>-----</v>
      </c>
      <c r="CU41" s="123" t="str">
        <f t="shared" si="92"/>
        <v>-----</v>
      </c>
      <c r="CV41" s="123" t="str">
        <f t="shared" si="92"/>
        <v>-----</v>
      </c>
      <c r="CW41" s="123" t="str">
        <f t="shared" si="92"/>
        <v>-----</v>
      </c>
      <c r="CX41" s="123" t="str">
        <f t="shared" si="92"/>
        <v>-----</v>
      </c>
      <c r="CY41" s="173"/>
      <c r="CZ41" s="173"/>
      <c r="DA41" s="173"/>
      <c r="DB41" s="173"/>
      <c r="DC41" s="173"/>
    </row>
    <row r="42" spans="1:107" ht="16.2" thickBot="1">
      <c r="A42" s="76" t="s">
        <v>174</v>
      </c>
      <c r="B42" s="12"/>
      <c r="C42" s="75" t="e">
        <f t="shared" ref="C42:AH42" si="93">IF(PremiumLimit="Combined Single Limit",0,PRODUCT(PRODUCT(C33:C39)+C40,C41))</f>
        <v>#VALUE!</v>
      </c>
      <c r="D42" s="75" t="e">
        <f t="shared" si="93"/>
        <v>#VALUE!</v>
      </c>
      <c r="E42" s="75" t="e">
        <f t="shared" si="93"/>
        <v>#VALUE!</v>
      </c>
      <c r="F42" s="75" t="e">
        <f t="shared" si="93"/>
        <v>#VALUE!</v>
      </c>
      <c r="G42" s="75" t="e">
        <f t="shared" si="93"/>
        <v>#VALUE!</v>
      </c>
      <c r="H42" s="75" t="e">
        <f t="shared" si="93"/>
        <v>#VALUE!</v>
      </c>
      <c r="I42" s="75" t="e">
        <f t="shared" si="93"/>
        <v>#VALUE!</v>
      </c>
      <c r="J42" s="75" t="e">
        <f t="shared" si="93"/>
        <v>#VALUE!</v>
      </c>
      <c r="K42" s="75" t="e">
        <f t="shared" si="93"/>
        <v>#VALUE!</v>
      </c>
      <c r="L42" s="75" t="e">
        <f t="shared" si="93"/>
        <v>#VALUE!</v>
      </c>
      <c r="M42" s="75" t="e">
        <f t="shared" si="93"/>
        <v>#VALUE!</v>
      </c>
      <c r="N42" s="75" t="e">
        <f t="shared" si="93"/>
        <v>#VALUE!</v>
      </c>
      <c r="O42" s="75" t="e">
        <f t="shared" si="93"/>
        <v>#VALUE!</v>
      </c>
      <c r="P42" s="75" t="e">
        <f t="shared" si="93"/>
        <v>#VALUE!</v>
      </c>
      <c r="Q42" s="75" t="e">
        <f t="shared" si="93"/>
        <v>#VALUE!</v>
      </c>
      <c r="R42" s="75" t="e">
        <f t="shared" si="93"/>
        <v>#VALUE!</v>
      </c>
      <c r="S42" s="75" t="e">
        <f t="shared" si="93"/>
        <v>#VALUE!</v>
      </c>
      <c r="T42" s="75" t="e">
        <f t="shared" si="93"/>
        <v>#VALUE!</v>
      </c>
      <c r="U42" s="75" t="e">
        <f t="shared" si="93"/>
        <v>#VALUE!</v>
      </c>
      <c r="V42" s="75" t="e">
        <f t="shared" si="93"/>
        <v>#VALUE!</v>
      </c>
      <c r="W42" s="75" t="e">
        <f t="shared" si="93"/>
        <v>#VALUE!</v>
      </c>
      <c r="X42" s="75" t="e">
        <f t="shared" si="93"/>
        <v>#VALUE!</v>
      </c>
      <c r="Y42" s="75" t="e">
        <f t="shared" si="93"/>
        <v>#VALUE!</v>
      </c>
      <c r="Z42" s="75" t="e">
        <f t="shared" si="93"/>
        <v>#VALUE!</v>
      </c>
      <c r="AA42" s="75" t="e">
        <f t="shared" si="93"/>
        <v>#VALUE!</v>
      </c>
      <c r="AB42" s="75" t="e">
        <f t="shared" si="93"/>
        <v>#VALUE!</v>
      </c>
      <c r="AC42" s="75" t="e">
        <f t="shared" si="93"/>
        <v>#VALUE!</v>
      </c>
      <c r="AD42" s="75" t="e">
        <f t="shared" si="93"/>
        <v>#VALUE!</v>
      </c>
      <c r="AE42" s="75" t="e">
        <f t="shared" si="93"/>
        <v>#VALUE!</v>
      </c>
      <c r="AF42" s="75" t="e">
        <f t="shared" si="93"/>
        <v>#VALUE!</v>
      </c>
      <c r="AG42" s="75" t="e">
        <f t="shared" si="93"/>
        <v>#VALUE!</v>
      </c>
      <c r="AH42" s="75" t="e">
        <f t="shared" si="93"/>
        <v>#VALUE!</v>
      </c>
      <c r="AI42" s="75" t="e">
        <f t="shared" ref="AI42:AY42" si="94">IF(PremiumLimit="Combined Single Limit",0,PRODUCT(PRODUCT(AI33:AI39)+AI40,AI41))</f>
        <v>#VALUE!</v>
      </c>
      <c r="AJ42" s="75" t="e">
        <f t="shared" si="94"/>
        <v>#VALUE!</v>
      </c>
      <c r="AK42" s="75" t="e">
        <f t="shared" si="94"/>
        <v>#VALUE!</v>
      </c>
      <c r="AL42" s="75" t="e">
        <f t="shared" si="94"/>
        <v>#VALUE!</v>
      </c>
      <c r="AM42" s="75" t="e">
        <f t="shared" si="94"/>
        <v>#VALUE!</v>
      </c>
      <c r="AN42" s="75" t="e">
        <f t="shared" si="94"/>
        <v>#VALUE!</v>
      </c>
      <c r="AO42" s="75" t="e">
        <f t="shared" si="94"/>
        <v>#VALUE!</v>
      </c>
      <c r="AP42" s="75" t="e">
        <f t="shared" si="94"/>
        <v>#VALUE!</v>
      </c>
      <c r="AQ42" s="75" t="e">
        <f t="shared" si="94"/>
        <v>#VALUE!</v>
      </c>
      <c r="AR42" s="75" t="e">
        <f t="shared" si="94"/>
        <v>#VALUE!</v>
      </c>
      <c r="AS42" s="75" t="e">
        <f t="shared" si="94"/>
        <v>#VALUE!</v>
      </c>
      <c r="AT42" s="75" t="e">
        <f t="shared" si="94"/>
        <v>#VALUE!</v>
      </c>
      <c r="AU42" s="75" t="e">
        <f t="shared" si="94"/>
        <v>#VALUE!</v>
      </c>
      <c r="AV42" s="75" t="e">
        <f t="shared" si="94"/>
        <v>#VALUE!</v>
      </c>
      <c r="AW42" s="75" t="e">
        <f t="shared" si="94"/>
        <v>#VALUE!</v>
      </c>
      <c r="AX42" s="75" t="e">
        <f t="shared" si="94"/>
        <v>#VALUE!</v>
      </c>
      <c r="AY42" s="75" t="e">
        <f t="shared" si="94"/>
        <v>#VALUE!</v>
      </c>
      <c r="AZ42" s="75" t="str">
        <f>A42</f>
        <v>= Prop. Damage Rate</v>
      </c>
      <c r="BA42" s="75"/>
      <c r="BB42" s="75" t="e">
        <f t="shared" ref="BB42:CG42" si="95">IF(PremiumLimit="Combined Single Limit",0,PRODUCT(PRODUCT(BB33:BB39)+BB40,BB41))</f>
        <v>#VALUE!</v>
      </c>
      <c r="BC42" s="75" t="e">
        <f t="shared" si="95"/>
        <v>#VALUE!</v>
      </c>
      <c r="BD42" s="75" t="e">
        <f t="shared" si="95"/>
        <v>#VALUE!</v>
      </c>
      <c r="BE42" s="75" t="e">
        <f t="shared" si="95"/>
        <v>#VALUE!</v>
      </c>
      <c r="BF42" s="75" t="e">
        <f t="shared" si="95"/>
        <v>#VALUE!</v>
      </c>
      <c r="BG42" s="75" t="e">
        <f t="shared" si="95"/>
        <v>#VALUE!</v>
      </c>
      <c r="BH42" s="75" t="e">
        <f t="shared" si="95"/>
        <v>#VALUE!</v>
      </c>
      <c r="BI42" s="75" t="e">
        <f t="shared" si="95"/>
        <v>#VALUE!</v>
      </c>
      <c r="BJ42" s="75" t="e">
        <f t="shared" si="95"/>
        <v>#VALUE!</v>
      </c>
      <c r="BK42" s="75" t="e">
        <f t="shared" si="95"/>
        <v>#VALUE!</v>
      </c>
      <c r="BL42" s="75" t="e">
        <f t="shared" si="95"/>
        <v>#VALUE!</v>
      </c>
      <c r="BM42" s="75" t="e">
        <f t="shared" si="95"/>
        <v>#VALUE!</v>
      </c>
      <c r="BN42" s="75" t="e">
        <f t="shared" si="95"/>
        <v>#VALUE!</v>
      </c>
      <c r="BO42" s="75" t="e">
        <f t="shared" si="95"/>
        <v>#VALUE!</v>
      </c>
      <c r="BP42" s="75" t="e">
        <f t="shared" si="95"/>
        <v>#VALUE!</v>
      </c>
      <c r="BQ42" s="75" t="e">
        <f t="shared" si="95"/>
        <v>#VALUE!</v>
      </c>
      <c r="BR42" s="75" t="e">
        <f t="shared" si="95"/>
        <v>#VALUE!</v>
      </c>
      <c r="BS42" s="75" t="e">
        <f t="shared" si="95"/>
        <v>#VALUE!</v>
      </c>
      <c r="BT42" s="75" t="e">
        <f t="shared" si="95"/>
        <v>#VALUE!</v>
      </c>
      <c r="BU42" s="75" t="e">
        <f t="shared" si="95"/>
        <v>#VALUE!</v>
      </c>
      <c r="BV42" s="75" t="e">
        <f t="shared" si="95"/>
        <v>#VALUE!</v>
      </c>
      <c r="BW42" s="75" t="e">
        <f t="shared" si="95"/>
        <v>#VALUE!</v>
      </c>
      <c r="BX42" s="75" t="e">
        <f t="shared" si="95"/>
        <v>#VALUE!</v>
      </c>
      <c r="BY42" s="75" t="e">
        <f t="shared" si="95"/>
        <v>#VALUE!</v>
      </c>
      <c r="BZ42" s="75" t="e">
        <f t="shared" si="95"/>
        <v>#VALUE!</v>
      </c>
      <c r="CA42" s="75" t="e">
        <f t="shared" si="95"/>
        <v>#VALUE!</v>
      </c>
      <c r="CB42" s="75" t="e">
        <f t="shared" si="95"/>
        <v>#VALUE!</v>
      </c>
      <c r="CC42" s="75" t="e">
        <f t="shared" si="95"/>
        <v>#VALUE!</v>
      </c>
      <c r="CD42" s="75" t="e">
        <f t="shared" si="95"/>
        <v>#VALUE!</v>
      </c>
      <c r="CE42" s="75" t="e">
        <f t="shared" si="95"/>
        <v>#VALUE!</v>
      </c>
      <c r="CF42" s="75" t="e">
        <f t="shared" si="95"/>
        <v>#VALUE!</v>
      </c>
      <c r="CG42" s="75" t="e">
        <f t="shared" si="95"/>
        <v>#VALUE!</v>
      </c>
      <c r="CH42" s="75" t="e">
        <f t="shared" ref="CH42:CX42" si="96">IF(PremiumLimit="Combined Single Limit",0,PRODUCT(PRODUCT(CH33:CH39)+CH40,CH41))</f>
        <v>#VALUE!</v>
      </c>
      <c r="CI42" s="75" t="e">
        <f t="shared" si="96"/>
        <v>#VALUE!</v>
      </c>
      <c r="CJ42" s="75" t="e">
        <f t="shared" si="96"/>
        <v>#VALUE!</v>
      </c>
      <c r="CK42" s="75" t="e">
        <f t="shared" si="96"/>
        <v>#VALUE!</v>
      </c>
      <c r="CL42" s="75" t="e">
        <f t="shared" si="96"/>
        <v>#VALUE!</v>
      </c>
      <c r="CM42" s="75" t="e">
        <f t="shared" si="96"/>
        <v>#VALUE!</v>
      </c>
      <c r="CN42" s="75" t="e">
        <f t="shared" si="96"/>
        <v>#VALUE!</v>
      </c>
      <c r="CO42" s="75" t="e">
        <f t="shared" si="96"/>
        <v>#VALUE!</v>
      </c>
      <c r="CP42" s="75" t="e">
        <f t="shared" si="96"/>
        <v>#VALUE!</v>
      </c>
      <c r="CQ42" s="75" t="e">
        <f t="shared" si="96"/>
        <v>#VALUE!</v>
      </c>
      <c r="CR42" s="75" t="e">
        <f t="shared" si="96"/>
        <v>#VALUE!</v>
      </c>
      <c r="CS42" s="75" t="e">
        <f t="shared" si="96"/>
        <v>#VALUE!</v>
      </c>
      <c r="CT42" s="75" t="e">
        <f t="shared" si="96"/>
        <v>#VALUE!</v>
      </c>
      <c r="CU42" s="75" t="e">
        <f t="shared" si="96"/>
        <v>#VALUE!</v>
      </c>
      <c r="CV42" s="75" t="e">
        <f t="shared" si="96"/>
        <v>#VALUE!</v>
      </c>
      <c r="CW42" s="75" t="e">
        <f t="shared" si="96"/>
        <v>#VALUE!</v>
      </c>
      <c r="CX42" s="75" t="e">
        <f t="shared" si="96"/>
        <v>#VALUE!</v>
      </c>
      <c r="CY42" s="174"/>
      <c r="CZ42" s="174"/>
      <c r="DA42" s="174"/>
      <c r="DB42" s="174"/>
      <c r="DC42" s="174"/>
    </row>
    <row r="43" spans="1:107" ht="16.2" thickTop="1">
      <c r="A43" s="13" t="s">
        <v>173</v>
      </c>
      <c r="B43" s="6"/>
      <c r="C43" s="73" t="str">
        <f t="shared" ref="C43:AY43" si="97">"BaseRatePIPL_" &amp; TEXT(C$17,"00")</f>
        <v>BaseRatePIPL_101</v>
      </c>
      <c r="D43" s="73" t="str">
        <f t="shared" si="97"/>
        <v>BaseRatePIPL_102</v>
      </c>
      <c r="E43" s="73" t="str">
        <f t="shared" si="97"/>
        <v>BaseRatePIPL_103</v>
      </c>
      <c r="F43" s="73" t="str">
        <f t="shared" si="97"/>
        <v>BaseRatePIPL_104</v>
      </c>
      <c r="G43" s="73" t="str">
        <f t="shared" si="97"/>
        <v>BaseRatePIPL_105</v>
      </c>
      <c r="H43" s="73" t="str">
        <f t="shared" si="97"/>
        <v>BaseRatePIPL_106</v>
      </c>
      <c r="I43" s="73" t="str">
        <f t="shared" si="97"/>
        <v>BaseRatePIPL_107</v>
      </c>
      <c r="J43" s="73" t="str">
        <f t="shared" si="97"/>
        <v>BaseRatePIPL_108</v>
      </c>
      <c r="K43" s="73" t="str">
        <f t="shared" si="97"/>
        <v>BaseRatePIPL_109</v>
      </c>
      <c r="L43" s="73" t="str">
        <f t="shared" si="97"/>
        <v>BaseRatePIPL_110</v>
      </c>
      <c r="M43" s="73" t="str">
        <f t="shared" si="97"/>
        <v>BaseRatePIPL_111</v>
      </c>
      <c r="N43" s="73" t="str">
        <f t="shared" si="97"/>
        <v>BaseRatePIPL_112</v>
      </c>
      <c r="O43" s="73" t="str">
        <f t="shared" si="97"/>
        <v>BaseRatePIPL_113</v>
      </c>
      <c r="P43" s="73" t="str">
        <f t="shared" si="97"/>
        <v>BaseRatePIPL_114</v>
      </c>
      <c r="Q43" s="73" t="str">
        <f t="shared" si="97"/>
        <v>BaseRatePIPL_115</v>
      </c>
      <c r="R43" s="73" t="str">
        <f t="shared" si="97"/>
        <v>BaseRatePIPL_116</v>
      </c>
      <c r="S43" s="73" t="str">
        <f t="shared" si="97"/>
        <v>BaseRatePIPL_117</v>
      </c>
      <c r="T43" s="73" t="str">
        <f t="shared" si="97"/>
        <v>BaseRatePIPL_118</v>
      </c>
      <c r="U43" s="73" t="str">
        <f t="shared" si="97"/>
        <v>BaseRatePIPL_119</v>
      </c>
      <c r="V43" s="73" t="str">
        <f t="shared" si="97"/>
        <v>BaseRatePIPL_120</v>
      </c>
      <c r="W43" s="73" t="str">
        <f t="shared" si="97"/>
        <v>BaseRatePIPL_121</v>
      </c>
      <c r="X43" s="73" t="str">
        <f t="shared" si="97"/>
        <v>BaseRatePIPL_122</v>
      </c>
      <c r="Y43" s="73" t="str">
        <f t="shared" si="97"/>
        <v>BaseRatePIPL_123</v>
      </c>
      <c r="Z43" s="73" t="str">
        <f t="shared" si="97"/>
        <v>BaseRatePIPL_124</v>
      </c>
      <c r="AA43" s="73" t="str">
        <f t="shared" si="97"/>
        <v>BaseRatePIPL_125</v>
      </c>
      <c r="AB43" s="73" t="str">
        <f t="shared" si="97"/>
        <v>BaseRatePIPL_126</v>
      </c>
      <c r="AC43" s="134" t="str">
        <f t="shared" si="97"/>
        <v>BaseRatePIPL_127</v>
      </c>
      <c r="AD43" s="134" t="str">
        <f t="shared" si="97"/>
        <v>BaseRatePIPL_128</v>
      </c>
      <c r="AE43" s="134" t="str">
        <f t="shared" si="97"/>
        <v>BaseRatePIPL_129</v>
      </c>
      <c r="AF43" s="134" t="str">
        <f t="shared" si="97"/>
        <v>BaseRatePIPL_130</v>
      </c>
      <c r="AG43" s="134" t="str">
        <f t="shared" si="97"/>
        <v>BaseRatePIPL_131</v>
      </c>
      <c r="AH43" s="134" t="str">
        <f t="shared" si="97"/>
        <v>BaseRatePIPL_132</v>
      </c>
      <c r="AI43" s="134" t="str">
        <f t="shared" si="97"/>
        <v>BaseRatePIPL_133</v>
      </c>
      <c r="AJ43" s="134" t="str">
        <f t="shared" si="97"/>
        <v>BaseRatePIPL_134</v>
      </c>
      <c r="AK43" s="134" t="str">
        <f t="shared" si="97"/>
        <v>BaseRatePIPL_135</v>
      </c>
      <c r="AL43" s="134" t="str">
        <f t="shared" si="97"/>
        <v>BaseRatePIPL_136</v>
      </c>
      <c r="AM43" s="134" t="str">
        <f t="shared" si="97"/>
        <v>BaseRatePIPL_137</v>
      </c>
      <c r="AN43" s="134" t="str">
        <f t="shared" si="97"/>
        <v>BaseRatePIPL_138</v>
      </c>
      <c r="AO43" s="134" t="str">
        <f t="shared" si="97"/>
        <v>BaseRatePIPL_139</v>
      </c>
      <c r="AP43" s="134" t="str">
        <f t="shared" si="97"/>
        <v>BaseRatePIPL_140</v>
      </c>
      <c r="AQ43" s="134" t="str">
        <f t="shared" si="97"/>
        <v>BaseRatePIPL_141</v>
      </c>
      <c r="AR43" s="134" t="str">
        <f t="shared" si="97"/>
        <v>BaseRatePIPL_142</v>
      </c>
      <c r="AS43" s="134" t="str">
        <f t="shared" si="97"/>
        <v>BaseRatePIPL_143</v>
      </c>
      <c r="AT43" s="134" t="str">
        <f t="shared" si="97"/>
        <v>BaseRatePIPL_144</v>
      </c>
      <c r="AU43" s="134" t="str">
        <f t="shared" si="97"/>
        <v>BaseRatePIPL_145</v>
      </c>
      <c r="AV43" s="134" t="str">
        <f t="shared" si="97"/>
        <v>BaseRatePIPL_146</v>
      </c>
      <c r="AW43" s="134" t="str">
        <f t="shared" si="97"/>
        <v>BaseRatePIPL_147</v>
      </c>
      <c r="AX43" s="134" t="str">
        <f t="shared" si="97"/>
        <v>BaseRatePIPL_148</v>
      </c>
      <c r="AY43" s="134" t="str">
        <f t="shared" si="97"/>
        <v>BaseRatePIPL_149</v>
      </c>
      <c r="AZ43" s="5"/>
      <c r="BA43" s="6"/>
      <c r="BB43" s="73" t="str">
        <f t="shared" ref="BB43:CX43" si="98">"BaseRatePIPL_" &amp; TEXT(BB$17,"00")</f>
        <v>BaseRatePIPL_101</v>
      </c>
      <c r="BC43" s="73" t="str">
        <f t="shared" si="98"/>
        <v>BaseRatePIPL_102</v>
      </c>
      <c r="BD43" s="73" t="str">
        <f t="shared" si="98"/>
        <v>BaseRatePIPL_103</v>
      </c>
      <c r="BE43" s="73" t="str">
        <f t="shared" si="98"/>
        <v>BaseRatePIPL_104</v>
      </c>
      <c r="BF43" s="73" t="str">
        <f t="shared" si="98"/>
        <v>BaseRatePIPL_105</v>
      </c>
      <c r="BG43" s="73" t="str">
        <f t="shared" si="98"/>
        <v>BaseRatePIPL_106</v>
      </c>
      <c r="BH43" s="73" t="str">
        <f t="shared" si="98"/>
        <v>BaseRatePIPL_107</v>
      </c>
      <c r="BI43" s="73" t="str">
        <f t="shared" si="98"/>
        <v>BaseRatePIPL_108</v>
      </c>
      <c r="BJ43" s="73" t="str">
        <f t="shared" si="98"/>
        <v>BaseRatePIPL_109</v>
      </c>
      <c r="BK43" s="73" t="str">
        <f t="shared" si="98"/>
        <v>BaseRatePIPL_110</v>
      </c>
      <c r="BL43" s="73" t="str">
        <f t="shared" si="98"/>
        <v>BaseRatePIPL_111</v>
      </c>
      <c r="BM43" s="73" t="str">
        <f t="shared" si="98"/>
        <v>BaseRatePIPL_112</v>
      </c>
      <c r="BN43" s="73" t="str">
        <f t="shared" si="98"/>
        <v>BaseRatePIPL_113</v>
      </c>
      <c r="BO43" s="73" t="str">
        <f t="shared" si="98"/>
        <v>BaseRatePIPL_114</v>
      </c>
      <c r="BP43" s="73" t="str">
        <f t="shared" si="98"/>
        <v>BaseRatePIPL_115</v>
      </c>
      <c r="BQ43" s="73" t="str">
        <f t="shared" si="98"/>
        <v>BaseRatePIPL_116</v>
      </c>
      <c r="BR43" s="73" t="str">
        <f t="shared" si="98"/>
        <v>BaseRatePIPL_117</v>
      </c>
      <c r="BS43" s="73" t="str">
        <f t="shared" si="98"/>
        <v>BaseRatePIPL_118</v>
      </c>
      <c r="BT43" s="73" t="str">
        <f t="shared" si="98"/>
        <v>BaseRatePIPL_119</v>
      </c>
      <c r="BU43" s="73" t="str">
        <f t="shared" si="98"/>
        <v>BaseRatePIPL_120</v>
      </c>
      <c r="BV43" s="73" t="str">
        <f t="shared" si="98"/>
        <v>BaseRatePIPL_121</v>
      </c>
      <c r="BW43" s="73" t="str">
        <f t="shared" si="98"/>
        <v>BaseRatePIPL_122</v>
      </c>
      <c r="BX43" s="73" t="str">
        <f t="shared" si="98"/>
        <v>BaseRatePIPL_123</v>
      </c>
      <c r="BY43" s="73" t="str">
        <f t="shared" si="98"/>
        <v>BaseRatePIPL_124</v>
      </c>
      <c r="BZ43" s="73" t="str">
        <f t="shared" si="98"/>
        <v>BaseRatePIPL_125</v>
      </c>
      <c r="CA43" s="73" t="str">
        <f t="shared" si="98"/>
        <v>BaseRatePIPL_126</v>
      </c>
      <c r="CB43" s="154" t="str">
        <f t="shared" si="98"/>
        <v>BaseRatePIPL_127</v>
      </c>
      <c r="CC43" s="154" t="str">
        <f t="shared" si="98"/>
        <v>BaseRatePIPL_128</v>
      </c>
      <c r="CD43" s="154" t="str">
        <f t="shared" si="98"/>
        <v>BaseRatePIPL_129</v>
      </c>
      <c r="CE43" s="154" t="str">
        <f t="shared" si="98"/>
        <v>BaseRatePIPL_130</v>
      </c>
      <c r="CF43" s="154" t="str">
        <f t="shared" si="98"/>
        <v>BaseRatePIPL_131</v>
      </c>
      <c r="CG43" s="154" t="str">
        <f t="shared" si="98"/>
        <v>BaseRatePIPL_132</v>
      </c>
      <c r="CH43" s="154" t="str">
        <f t="shared" si="98"/>
        <v>BaseRatePIPL_133</v>
      </c>
      <c r="CI43" s="154" t="str">
        <f t="shared" si="98"/>
        <v>BaseRatePIPL_134</v>
      </c>
      <c r="CJ43" s="154" t="str">
        <f t="shared" si="98"/>
        <v>BaseRatePIPL_135</v>
      </c>
      <c r="CK43" s="154" t="str">
        <f t="shared" si="98"/>
        <v>BaseRatePIPL_136</v>
      </c>
      <c r="CL43" s="154" t="str">
        <f t="shared" si="98"/>
        <v>BaseRatePIPL_137</v>
      </c>
      <c r="CM43" s="154" t="str">
        <f t="shared" si="98"/>
        <v>BaseRatePIPL_138</v>
      </c>
      <c r="CN43" s="154" t="str">
        <f t="shared" si="98"/>
        <v>BaseRatePIPL_139</v>
      </c>
      <c r="CO43" s="154" t="str">
        <f t="shared" si="98"/>
        <v>BaseRatePIPL_140</v>
      </c>
      <c r="CP43" s="154" t="str">
        <f t="shared" si="98"/>
        <v>BaseRatePIPL_141</v>
      </c>
      <c r="CQ43" s="154" t="str">
        <f t="shared" si="98"/>
        <v>BaseRatePIPL_142</v>
      </c>
      <c r="CR43" s="154" t="str">
        <f t="shared" si="98"/>
        <v>BaseRatePIPL_143</v>
      </c>
      <c r="CS43" s="154" t="str">
        <f t="shared" si="98"/>
        <v>BaseRatePIPL_144</v>
      </c>
      <c r="CT43" s="154" t="str">
        <f t="shared" si="98"/>
        <v>BaseRatePIPL_145</v>
      </c>
      <c r="CU43" s="154" t="str">
        <f t="shared" si="98"/>
        <v>BaseRatePIPL_146</v>
      </c>
      <c r="CV43" s="154" t="str">
        <f t="shared" si="98"/>
        <v>BaseRatePIPL_147</v>
      </c>
      <c r="CW43" s="154" t="str">
        <f t="shared" si="98"/>
        <v>BaseRatePIPL_148</v>
      </c>
      <c r="CX43" s="154" t="str">
        <f t="shared" si="98"/>
        <v>BaseRatePIPL_149</v>
      </c>
      <c r="CY43" s="178"/>
      <c r="CZ43" s="178"/>
      <c r="DA43" s="178"/>
      <c r="DB43" s="178"/>
      <c r="DC43" s="178"/>
    </row>
    <row r="44" spans="1:107">
      <c r="A44" s="21" t="s">
        <v>175</v>
      </c>
      <c r="B44" s="4"/>
      <c r="C44" s="124" t="str">
        <f>'Example 1A'!C44</f>
        <v xml:space="preserve">enter   </v>
      </c>
      <c r="D44" s="124" t="str">
        <f>'Example 1A'!D44</f>
        <v xml:space="preserve">enter   </v>
      </c>
      <c r="E44" s="124" t="str">
        <f>'Example 1A'!E44</f>
        <v xml:space="preserve">enter   </v>
      </c>
      <c r="F44" s="124" t="str">
        <f>'Example 1A'!F44</f>
        <v xml:space="preserve">enter   </v>
      </c>
      <c r="G44" s="124" t="str">
        <f>'Example 1A'!G44</f>
        <v xml:space="preserve">enter   </v>
      </c>
      <c r="H44" s="124" t="str">
        <f>'Example 1A'!H44</f>
        <v xml:space="preserve">enter   </v>
      </c>
      <c r="I44" s="124" t="str">
        <f>'Example 1A'!I44</f>
        <v xml:space="preserve">enter   </v>
      </c>
      <c r="J44" s="124" t="str">
        <f>'Example 1A'!J44</f>
        <v xml:space="preserve">enter   </v>
      </c>
      <c r="K44" s="124" t="str">
        <f>'Example 1A'!K44</f>
        <v xml:space="preserve">enter   </v>
      </c>
      <c r="L44" s="124" t="str">
        <f>'Example 1A'!L44</f>
        <v xml:space="preserve">enter   </v>
      </c>
      <c r="M44" s="124" t="str">
        <f>'Example 1A'!M44</f>
        <v xml:space="preserve">enter   </v>
      </c>
      <c r="N44" s="124" t="str">
        <f>'Example 1A'!N44</f>
        <v xml:space="preserve">enter   </v>
      </c>
      <c r="O44" s="124" t="str">
        <f>'Example 1A'!O44</f>
        <v xml:space="preserve">enter   </v>
      </c>
      <c r="P44" s="124" t="str">
        <f>'Example 1A'!P44</f>
        <v xml:space="preserve">enter   </v>
      </c>
      <c r="Q44" s="124" t="str">
        <f>'Example 1A'!Q44</f>
        <v xml:space="preserve">enter   </v>
      </c>
      <c r="R44" s="124" t="str">
        <f>'Example 1A'!R44</f>
        <v xml:space="preserve">enter   </v>
      </c>
      <c r="S44" s="124" t="str">
        <f>'Example 1A'!S44</f>
        <v xml:space="preserve">enter   </v>
      </c>
      <c r="T44" s="124" t="str">
        <f>'Example 1A'!T44</f>
        <v xml:space="preserve">enter   </v>
      </c>
      <c r="U44" s="124" t="str">
        <f>'Example 1A'!U44</f>
        <v xml:space="preserve">enter   </v>
      </c>
      <c r="V44" s="124" t="str">
        <f>'Example 1A'!V44</f>
        <v xml:space="preserve">enter   </v>
      </c>
      <c r="W44" s="124" t="str">
        <f>'Example 1A'!W44</f>
        <v xml:space="preserve">enter   </v>
      </c>
      <c r="X44" s="124" t="str">
        <f>'Example 1A'!X44</f>
        <v xml:space="preserve">enter   </v>
      </c>
      <c r="Y44" s="124" t="str">
        <f>'Example 1A'!Y44</f>
        <v xml:space="preserve">enter   </v>
      </c>
      <c r="Z44" s="124" t="str">
        <f>'Example 1A'!Z44</f>
        <v xml:space="preserve">enter   </v>
      </c>
      <c r="AA44" s="124" t="str">
        <f>'Example 1A'!AA44</f>
        <v xml:space="preserve">enter   </v>
      </c>
      <c r="AB44" s="124" t="str">
        <f>'Example 1A'!AB44</f>
        <v xml:space="preserve">enter   </v>
      </c>
      <c r="AC44" s="124" t="str">
        <f>'Example 1A'!AC44</f>
        <v xml:space="preserve">enter   </v>
      </c>
      <c r="AD44" s="124" t="str">
        <f>'Example 1A'!AD44</f>
        <v xml:space="preserve">enter   </v>
      </c>
      <c r="AE44" s="124" t="str">
        <f>'Example 1A'!AE44</f>
        <v xml:space="preserve">enter   </v>
      </c>
      <c r="AF44" s="124" t="str">
        <f>'Example 1A'!AF44</f>
        <v xml:space="preserve">enter   </v>
      </c>
      <c r="AG44" s="124" t="str">
        <f>'Example 1A'!AG44</f>
        <v xml:space="preserve">enter   </v>
      </c>
      <c r="AH44" s="124" t="str">
        <f>'Example 1A'!AH44</f>
        <v xml:space="preserve">enter   </v>
      </c>
      <c r="AI44" s="124" t="str">
        <f>'Example 1A'!AI44</f>
        <v xml:space="preserve">enter   </v>
      </c>
      <c r="AJ44" s="124" t="str">
        <f>'Example 1A'!AJ44</f>
        <v xml:space="preserve">enter   </v>
      </c>
      <c r="AK44" s="124" t="str">
        <f>'Example 1A'!AK44</f>
        <v xml:space="preserve">enter   </v>
      </c>
      <c r="AL44" s="124" t="str">
        <f>'Example 1A'!AL44</f>
        <v xml:space="preserve">enter   </v>
      </c>
      <c r="AM44" s="124" t="str">
        <f>'Example 1A'!AM44</f>
        <v xml:space="preserve">enter   </v>
      </c>
      <c r="AN44" s="124" t="str">
        <f>'Example 1A'!AN44</f>
        <v xml:space="preserve">enter   </v>
      </c>
      <c r="AO44" s="124" t="str">
        <f>'Example 1A'!AO44</f>
        <v xml:space="preserve">enter   </v>
      </c>
      <c r="AP44" s="124" t="str">
        <f>'Example 1A'!AP44</f>
        <v xml:space="preserve">enter   </v>
      </c>
      <c r="AQ44" s="124" t="str">
        <f>'Example 1A'!AQ44</f>
        <v xml:space="preserve">enter   </v>
      </c>
      <c r="AR44" s="124" t="str">
        <f>'Example 1A'!AR44</f>
        <v xml:space="preserve">enter   </v>
      </c>
      <c r="AS44" s="124" t="str">
        <f>'Example 1A'!AS44</f>
        <v xml:space="preserve">enter   </v>
      </c>
      <c r="AT44" s="124" t="str">
        <f>'Example 1A'!AT44</f>
        <v xml:space="preserve">enter   </v>
      </c>
      <c r="AU44" s="124" t="str">
        <f>'Example 1A'!AU44</f>
        <v xml:space="preserve">enter   </v>
      </c>
      <c r="AV44" s="124" t="str">
        <f>'Example 1A'!AV44</f>
        <v xml:space="preserve">enter   </v>
      </c>
      <c r="AW44" s="124" t="str">
        <f>'Example 1A'!AW44</f>
        <v xml:space="preserve">enter   </v>
      </c>
      <c r="AX44" s="124" t="str">
        <f>'Example 1A'!AX44</f>
        <v xml:space="preserve">enter   </v>
      </c>
      <c r="AY44" s="124" t="str">
        <f>'Example 1A'!AY44</f>
        <v xml:space="preserve">enter   </v>
      </c>
      <c r="AZ44" s="21" t="str">
        <f t="shared" ref="AZ44:AZ55" si="99">A44</f>
        <v>PIP Limited Base Rate</v>
      </c>
      <c r="BA44" s="4"/>
      <c r="BB44" s="124" t="str">
        <f>'Example 1A'!C44</f>
        <v xml:space="preserve">enter   </v>
      </c>
      <c r="BC44" s="124" t="str">
        <f>'Example 1A'!D44</f>
        <v xml:space="preserve">enter   </v>
      </c>
      <c r="BD44" s="124" t="str">
        <f>'Example 1A'!E44</f>
        <v xml:space="preserve">enter   </v>
      </c>
      <c r="BE44" s="124" t="str">
        <f>'Example 1A'!F44</f>
        <v xml:space="preserve">enter   </v>
      </c>
      <c r="BF44" s="124" t="str">
        <f>'Example 1A'!G44</f>
        <v xml:space="preserve">enter   </v>
      </c>
      <c r="BG44" s="124" t="str">
        <f>'Example 1A'!H44</f>
        <v xml:space="preserve">enter   </v>
      </c>
      <c r="BH44" s="124" t="str">
        <f>'Example 1A'!I44</f>
        <v xml:space="preserve">enter   </v>
      </c>
      <c r="BI44" s="124" t="str">
        <f>'Example 1A'!J44</f>
        <v xml:space="preserve">enter   </v>
      </c>
      <c r="BJ44" s="124" t="str">
        <f>'Example 1A'!K44</f>
        <v xml:space="preserve">enter   </v>
      </c>
      <c r="BK44" s="124" t="str">
        <f>'Example 1A'!L44</f>
        <v xml:space="preserve">enter   </v>
      </c>
      <c r="BL44" s="124" t="str">
        <f>'Example 1A'!M44</f>
        <v xml:space="preserve">enter   </v>
      </c>
      <c r="BM44" s="124" t="str">
        <f>'Example 1A'!N44</f>
        <v xml:space="preserve">enter   </v>
      </c>
      <c r="BN44" s="124" t="str">
        <f>'Example 1A'!O44</f>
        <v xml:space="preserve">enter   </v>
      </c>
      <c r="BO44" s="124" t="str">
        <f>'Example 1A'!P44</f>
        <v xml:space="preserve">enter   </v>
      </c>
      <c r="BP44" s="124" t="str">
        <f>'Example 1A'!Q44</f>
        <v xml:space="preserve">enter   </v>
      </c>
      <c r="BQ44" s="124" t="str">
        <f>'Example 1A'!R44</f>
        <v xml:space="preserve">enter   </v>
      </c>
      <c r="BR44" s="124" t="str">
        <f>'Example 1A'!S44</f>
        <v xml:space="preserve">enter   </v>
      </c>
      <c r="BS44" s="124" t="str">
        <f>'Example 1A'!T44</f>
        <v xml:space="preserve">enter   </v>
      </c>
      <c r="BT44" s="124" t="str">
        <f>'Example 1A'!U44</f>
        <v xml:space="preserve">enter   </v>
      </c>
      <c r="BU44" s="124" t="str">
        <f>'Example 1A'!V44</f>
        <v xml:space="preserve">enter   </v>
      </c>
      <c r="BV44" s="124" t="str">
        <f>'Example 1A'!W44</f>
        <v xml:space="preserve">enter   </v>
      </c>
      <c r="BW44" s="124" t="str">
        <f>'Example 1A'!X44</f>
        <v xml:space="preserve">enter   </v>
      </c>
      <c r="BX44" s="124" t="str">
        <f>'Example 1A'!Y44</f>
        <v xml:space="preserve">enter   </v>
      </c>
      <c r="BY44" s="124" t="str">
        <f>'Example 1A'!Z44</f>
        <v xml:space="preserve">enter   </v>
      </c>
      <c r="BZ44" s="124" t="str">
        <f>'Example 1A'!AA44</f>
        <v xml:space="preserve">enter   </v>
      </c>
      <c r="CA44" s="124" t="str">
        <f>'Example 1A'!AB44</f>
        <v xml:space="preserve">enter   </v>
      </c>
      <c r="CB44" s="124" t="str">
        <f>'Example 1A'!AC44</f>
        <v xml:space="preserve">enter   </v>
      </c>
      <c r="CC44" s="124" t="str">
        <f>'Example 1A'!AD44</f>
        <v xml:space="preserve">enter   </v>
      </c>
      <c r="CD44" s="124" t="str">
        <f>'Example 1A'!AE44</f>
        <v xml:space="preserve">enter   </v>
      </c>
      <c r="CE44" s="124" t="str">
        <f>'Example 1A'!AF44</f>
        <v xml:space="preserve">enter   </v>
      </c>
      <c r="CF44" s="124" t="str">
        <f>'Example 1A'!AG44</f>
        <v xml:space="preserve">enter   </v>
      </c>
      <c r="CG44" s="124" t="str">
        <f>'Example 1A'!AH44</f>
        <v xml:space="preserve">enter   </v>
      </c>
      <c r="CH44" s="124" t="str">
        <f>'Example 1A'!AI44</f>
        <v xml:space="preserve">enter   </v>
      </c>
      <c r="CI44" s="124" t="str">
        <f>'Example 1A'!AJ44</f>
        <v xml:space="preserve">enter   </v>
      </c>
      <c r="CJ44" s="124" t="str">
        <f>'Example 1A'!AK44</f>
        <v xml:space="preserve">enter   </v>
      </c>
      <c r="CK44" s="124" t="str">
        <f>'Example 1A'!AL44</f>
        <v xml:space="preserve">enter   </v>
      </c>
      <c r="CL44" s="124" t="str">
        <f>'Example 1A'!AM44</f>
        <v xml:space="preserve">enter   </v>
      </c>
      <c r="CM44" s="124" t="str">
        <f>'Example 1A'!AN44</f>
        <v xml:space="preserve">enter   </v>
      </c>
      <c r="CN44" s="124" t="str">
        <f>'Example 1A'!AO44</f>
        <v xml:space="preserve">enter   </v>
      </c>
      <c r="CO44" s="124" t="str">
        <f>'Example 1A'!AP44</f>
        <v xml:space="preserve">enter   </v>
      </c>
      <c r="CP44" s="124" t="str">
        <f>'Example 1A'!AQ44</f>
        <v xml:space="preserve">enter   </v>
      </c>
      <c r="CQ44" s="124" t="str">
        <f>'Example 1A'!AR44</f>
        <v xml:space="preserve">enter   </v>
      </c>
      <c r="CR44" s="124" t="str">
        <f>'Example 1A'!AS44</f>
        <v xml:space="preserve">enter   </v>
      </c>
      <c r="CS44" s="124" t="str">
        <f>'Example 1A'!AT44</f>
        <v xml:space="preserve">enter   </v>
      </c>
      <c r="CT44" s="124" t="str">
        <f>'Example 1A'!AU44</f>
        <v xml:space="preserve">enter   </v>
      </c>
      <c r="CU44" s="124" t="str">
        <f>'Example 1A'!AV44</f>
        <v xml:space="preserve">enter   </v>
      </c>
      <c r="CV44" s="124" t="str">
        <f>'Example 1A'!AW44</f>
        <v xml:space="preserve">enter   </v>
      </c>
      <c r="CW44" s="124" t="str">
        <f>'Example 1A'!AX44</f>
        <v xml:space="preserve">enter   </v>
      </c>
      <c r="CX44" s="124" t="str">
        <f>'Example 1A'!AY44</f>
        <v xml:space="preserve">enter   </v>
      </c>
      <c r="CY44" s="177"/>
      <c r="CZ44" s="177"/>
      <c r="DA44" s="177"/>
      <c r="DB44" s="177"/>
      <c r="DC44" s="177"/>
    </row>
    <row r="45" spans="1:107">
      <c r="A45" s="3" t="s">
        <v>165</v>
      </c>
      <c r="B45" s="4"/>
      <c r="C45" s="301" t="s">
        <v>166</v>
      </c>
      <c r="D45" s="119" t="str">
        <f t="shared" ref="D45:AC45" si="100">C45</f>
        <v>-----</v>
      </c>
      <c r="E45" s="119" t="str">
        <f t="shared" si="100"/>
        <v>-----</v>
      </c>
      <c r="F45" s="119" t="str">
        <f t="shared" si="100"/>
        <v>-----</v>
      </c>
      <c r="G45" s="119" t="str">
        <f t="shared" si="100"/>
        <v>-----</v>
      </c>
      <c r="H45" s="119" t="str">
        <f t="shared" si="100"/>
        <v>-----</v>
      </c>
      <c r="I45" s="119" t="str">
        <f t="shared" si="100"/>
        <v>-----</v>
      </c>
      <c r="J45" s="119" t="str">
        <f t="shared" si="100"/>
        <v>-----</v>
      </c>
      <c r="K45" s="119" t="str">
        <f t="shared" si="100"/>
        <v>-----</v>
      </c>
      <c r="L45" s="119" t="str">
        <f t="shared" si="100"/>
        <v>-----</v>
      </c>
      <c r="M45" s="119" t="str">
        <f t="shared" si="100"/>
        <v>-----</v>
      </c>
      <c r="N45" s="119" t="str">
        <f t="shared" si="100"/>
        <v>-----</v>
      </c>
      <c r="O45" s="119" t="str">
        <f t="shared" si="100"/>
        <v>-----</v>
      </c>
      <c r="P45" s="119" t="str">
        <f t="shared" si="100"/>
        <v>-----</v>
      </c>
      <c r="Q45" s="119" t="str">
        <f t="shared" si="100"/>
        <v>-----</v>
      </c>
      <c r="R45" s="119" t="str">
        <f t="shared" si="100"/>
        <v>-----</v>
      </c>
      <c r="S45" s="119" t="str">
        <f t="shared" si="100"/>
        <v>-----</v>
      </c>
      <c r="T45" s="119" t="str">
        <f t="shared" si="100"/>
        <v>-----</v>
      </c>
      <c r="U45" s="119" t="str">
        <f t="shared" si="100"/>
        <v>-----</v>
      </c>
      <c r="V45" s="119" t="str">
        <f t="shared" si="100"/>
        <v>-----</v>
      </c>
      <c r="W45" s="119" t="str">
        <f t="shared" si="100"/>
        <v>-----</v>
      </c>
      <c r="X45" s="119" t="str">
        <f t="shared" si="100"/>
        <v>-----</v>
      </c>
      <c r="Y45" s="119" t="str">
        <f t="shared" si="100"/>
        <v>-----</v>
      </c>
      <c r="Z45" s="119" t="str">
        <f t="shared" si="100"/>
        <v>-----</v>
      </c>
      <c r="AA45" s="119" t="str">
        <f t="shared" si="100"/>
        <v>-----</v>
      </c>
      <c r="AB45" s="119" t="str">
        <f t="shared" si="100"/>
        <v>-----</v>
      </c>
      <c r="AC45" s="126" t="str">
        <f t="shared" si="100"/>
        <v>-----</v>
      </c>
      <c r="AD45" s="126" t="str">
        <f t="shared" ref="AD45:AY45" si="101">AC45</f>
        <v>-----</v>
      </c>
      <c r="AE45" s="126" t="str">
        <f t="shared" si="101"/>
        <v>-----</v>
      </c>
      <c r="AF45" s="126" t="str">
        <f t="shared" si="101"/>
        <v>-----</v>
      </c>
      <c r="AG45" s="126" t="str">
        <f t="shared" si="101"/>
        <v>-----</v>
      </c>
      <c r="AH45" s="126" t="str">
        <f t="shared" si="101"/>
        <v>-----</v>
      </c>
      <c r="AI45" s="126" t="str">
        <f t="shared" si="101"/>
        <v>-----</v>
      </c>
      <c r="AJ45" s="126" t="str">
        <f t="shared" si="101"/>
        <v>-----</v>
      </c>
      <c r="AK45" s="126" t="str">
        <f t="shared" si="101"/>
        <v>-----</v>
      </c>
      <c r="AL45" s="126" t="str">
        <f t="shared" si="101"/>
        <v>-----</v>
      </c>
      <c r="AM45" s="126" t="str">
        <f t="shared" si="101"/>
        <v>-----</v>
      </c>
      <c r="AN45" s="126" t="str">
        <f t="shared" si="101"/>
        <v>-----</v>
      </c>
      <c r="AO45" s="126" t="str">
        <f t="shared" si="101"/>
        <v>-----</v>
      </c>
      <c r="AP45" s="126" t="str">
        <f t="shared" si="101"/>
        <v>-----</v>
      </c>
      <c r="AQ45" s="126" t="str">
        <f t="shared" si="101"/>
        <v>-----</v>
      </c>
      <c r="AR45" s="126" t="str">
        <f t="shared" si="101"/>
        <v>-----</v>
      </c>
      <c r="AS45" s="126" t="str">
        <f t="shared" si="101"/>
        <v>-----</v>
      </c>
      <c r="AT45" s="126" t="str">
        <f t="shared" si="101"/>
        <v>-----</v>
      </c>
      <c r="AU45" s="126" t="str">
        <f t="shared" si="101"/>
        <v>-----</v>
      </c>
      <c r="AV45" s="126" t="str">
        <f t="shared" si="101"/>
        <v>-----</v>
      </c>
      <c r="AW45" s="126" t="str">
        <f t="shared" si="101"/>
        <v>-----</v>
      </c>
      <c r="AX45" s="126" t="str">
        <f t="shared" si="101"/>
        <v>-----</v>
      </c>
      <c r="AY45" s="126" t="str">
        <f t="shared" si="101"/>
        <v>-----</v>
      </c>
      <c r="AZ45" s="3" t="str">
        <f t="shared" si="99"/>
        <v>x Increased Limits Factor</v>
      </c>
      <c r="BA45" s="4"/>
      <c r="BB45" s="301" t="s">
        <v>166</v>
      </c>
      <c r="BC45" s="119" t="str">
        <f t="shared" ref="BC45:CB45" si="102">BB45</f>
        <v>-----</v>
      </c>
      <c r="BD45" s="119" t="str">
        <f t="shared" si="102"/>
        <v>-----</v>
      </c>
      <c r="BE45" s="119" t="str">
        <f t="shared" si="102"/>
        <v>-----</v>
      </c>
      <c r="BF45" s="119" t="str">
        <f t="shared" si="102"/>
        <v>-----</v>
      </c>
      <c r="BG45" s="119" t="str">
        <f t="shared" si="102"/>
        <v>-----</v>
      </c>
      <c r="BH45" s="119" t="str">
        <f t="shared" si="102"/>
        <v>-----</v>
      </c>
      <c r="BI45" s="119" t="str">
        <f t="shared" si="102"/>
        <v>-----</v>
      </c>
      <c r="BJ45" s="119" t="str">
        <f t="shared" si="102"/>
        <v>-----</v>
      </c>
      <c r="BK45" s="119" t="str">
        <f t="shared" si="102"/>
        <v>-----</v>
      </c>
      <c r="BL45" s="119" t="str">
        <f t="shared" si="102"/>
        <v>-----</v>
      </c>
      <c r="BM45" s="119" t="str">
        <f t="shared" si="102"/>
        <v>-----</v>
      </c>
      <c r="BN45" s="119" t="str">
        <f t="shared" si="102"/>
        <v>-----</v>
      </c>
      <c r="BO45" s="119" t="str">
        <f t="shared" si="102"/>
        <v>-----</v>
      </c>
      <c r="BP45" s="119" t="str">
        <f t="shared" si="102"/>
        <v>-----</v>
      </c>
      <c r="BQ45" s="119" t="str">
        <f t="shared" si="102"/>
        <v>-----</v>
      </c>
      <c r="BR45" s="119" t="str">
        <f t="shared" si="102"/>
        <v>-----</v>
      </c>
      <c r="BS45" s="119" t="str">
        <f t="shared" si="102"/>
        <v>-----</v>
      </c>
      <c r="BT45" s="119" t="str">
        <f t="shared" si="102"/>
        <v>-----</v>
      </c>
      <c r="BU45" s="119" t="str">
        <f t="shared" si="102"/>
        <v>-----</v>
      </c>
      <c r="BV45" s="119" t="str">
        <f t="shared" si="102"/>
        <v>-----</v>
      </c>
      <c r="BW45" s="119" t="str">
        <f t="shared" si="102"/>
        <v>-----</v>
      </c>
      <c r="BX45" s="119" t="str">
        <f t="shared" si="102"/>
        <v>-----</v>
      </c>
      <c r="BY45" s="119" t="str">
        <f t="shared" si="102"/>
        <v>-----</v>
      </c>
      <c r="BZ45" s="119" t="str">
        <f t="shared" si="102"/>
        <v>-----</v>
      </c>
      <c r="CA45" s="119" t="str">
        <f t="shared" si="102"/>
        <v>-----</v>
      </c>
      <c r="CB45" s="123" t="str">
        <f t="shared" si="102"/>
        <v>-----</v>
      </c>
      <c r="CC45" s="123" t="str">
        <f t="shared" ref="CC45:CX45" si="103">CB45</f>
        <v>-----</v>
      </c>
      <c r="CD45" s="123" t="str">
        <f t="shared" si="103"/>
        <v>-----</v>
      </c>
      <c r="CE45" s="123" t="str">
        <f t="shared" si="103"/>
        <v>-----</v>
      </c>
      <c r="CF45" s="123" t="str">
        <f t="shared" si="103"/>
        <v>-----</v>
      </c>
      <c r="CG45" s="123" t="str">
        <f t="shared" si="103"/>
        <v>-----</v>
      </c>
      <c r="CH45" s="123" t="str">
        <f t="shared" si="103"/>
        <v>-----</v>
      </c>
      <c r="CI45" s="123" t="str">
        <f t="shared" si="103"/>
        <v>-----</v>
      </c>
      <c r="CJ45" s="123" t="str">
        <f t="shared" si="103"/>
        <v>-----</v>
      </c>
      <c r="CK45" s="123" t="str">
        <f t="shared" si="103"/>
        <v>-----</v>
      </c>
      <c r="CL45" s="123" t="str">
        <f t="shared" si="103"/>
        <v>-----</v>
      </c>
      <c r="CM45" s="123" t="str">
        <f t="shared" si="103"/>
        <v>-----</v>
      </c>
      <c r="CN45" s="123" t="str">
        <f t="shared" si="103"/>
        <v>-----</v>
      </c>
      <c r="CO45" s="123" t="str">
        <f t="shared" si="103"/>
        <v>-----</v>
      </c>
      <c r="CP45" s="123" t="str">
        <f t="shared" si="103"/>
        <v>-----</v>
      </c>
      <c r="CQ45" s="123" t="str">
        <f t="shared" si="103"/>
        <v>-----</v>
      </c>
      <c r="CR45" s="123" t="str">
        <f t="shared" si="103"/>
        <v>-----</v>
      </c>
      <c r="CS45" s="123" t="str">
        <f t="shared" si="103"/>
        <v>-----</v>
      </c>
      <c r="CT45" s="123" t="str">
        <f t="shared" si="103"/>
        <v>-----</v>
      </c>
      <c r="CU45" s="123" t="str">
        <f t="shared" si="103"/>
        <v>-----</v>
      </c>
      <c r="CV45" s="123" t="str">
        <f t="shared" si="103"/>
        <v>-----</v>
      </c>
      <c r="CW45" s="123" t="str">
        <f t="shared" si="103"/>
        <v>-----</v>
      </c>
      <c r="CX45" s="123" t="str">
        <f t="shared" si="103"/>
        <v>-----</v>
      </c>
      <c r="CY45" s="173"/>
      <c r="CZ45" s="173"/>
      <c r="DA45" s="173"/>
      <c r="DB45" s="173"/>
      <c r="DC45" s="173"/>
    </row>
    <row r="46" spans="1:107">
      <c r="A46" s="3" t="s">
        <v>167</v>
      </c>
      <c r="B46" s="4"/>
      <c r="C46" s="301" t="s">
        <v>166</v>
      </c>
      <c r="D46" s="119" t="str">
        <f t="shared" ref="D46:AC46" si="104">C46</f>
        <v>-----</v>
      </c>
      <c r="E46" s="119" t="str">
        <f t="shared" si="104"/>
        <v>-----</v>
      </c>
      <c r="F46" s="119" t="str">
        <f t="shared" si="104"/>
        <v>-----</v>
      </c>
      <c r="G46" s="119" t="str">
        <f t="shared" si="104"/>
        <v>-----</v>
      </c>
      <c r="H46" s="119" t="str">
        <f t="shared" si="104"/>
        <v>-----</v>
      </c>
      <c r="I46" s="119" t="str">
        <f t="shared" si="104"/>
        <v>-----</v>
      </c>
      <c r="J46" s="119" t="str">
        <f t="shared" si="104"/>
        <v>-----</v>
      </c>
      <c r="K46" s="119" t="str">
        <f t="shared" si="104"/>
        <v>-----</v>
      </c>
      <c r="L46" s="119" t="str">
        <f t="shared" si="104"/>
        <v>-----</v>
      </c>
      <c r="M46" s="119" t="str">
        <f t="shared" si="104"/>
        <v>-----</v>
      </c>
      <c r="N46" s="119" t="str">
        <f t="shared" si="104"/>
        <v>-----</v>
      </c>
      <c r="O46" s="119" t="str">
        <f t="shared" si="104"/>
        <v>-----</v>
      </c>
      <c r="P46" s="119" t="str">
        <f t="shared" si="104"/>
        <v>-----</v>
      </c>
      <c r="Q46" s="119" t="str">
        <f t="shared" si="104"/>
        <v>-----</v>
      </c>
      <c r="R46" s="119" t="str">
        <f t="shared" si="104"/>
        <v>-----</v>
      </c>
      <c r="S46" s="119" t="str">
        <f t="shared" si="104"/>
        <v>-----</v>
      </c>
      <c r="T46" s="119" t="str">
        <f t="shared" si="104"/>
        <v>-----</v>
      </c>
      <c r="U46" s="119" t="str">
        <f t="shared" si="104"/>
        <v>-----</v>
      </c>
      <c r="V46" s="119" t="str">
        <f t="shared" si="104"/>
        <v>-----</v>
      </c>
      <c r="W46" s="119" t="str">
        <f t="shared" si="104"/>
        <v>-----</v>
      </c>
      <c r="X46" s="119" t="str">
        <f t="shared" si="104"/>
        <v>-----</v>
      </c>
      <c r="Y46" s="119" t="str">
        <f t="shared" si="104"/>
        <v>-----</v>
      </c>
      <c r="Z46" s="119" t="str">
        <f t="shared" si="104"/>
        <v>-----</v>
      </c>
      <c r="AA46" s="119" t="str">
        <f t="shared" si="104"/>
        <v>-----</v>
      </c>
      <c r="AB46" s="119" t="str">
        <f t="shared" si="104"/>
        <v>-----</v>
      </c>
      <c r="AC46" s="126" t="str">
        <f t="shared" si="104"/>
        <v>-----</v>
      </c>
      <c r="AD46" s="126" t="str">
        <f t="shared" ref="AD46:AY46" si="105">AC46</f>
        <v>-----</v>
      </c>
      <c r="AE46" s="126" t="str">
        <f t="shared" si="105"/>
        <v>-----</v>
      </c>
      <c r="AF46" s="126" t="str">
        <f t="shared" si="105"/>
        <v>-----</v>
      </c>
      <c r="AG46" s="126" t="str">
        <f t="shared" si="105"/>
        <v>-----</v>
      </c>
      <c r="AH46" s="126" t="str">
        <f t="shared" si="105"/>
        <v>-----</v>
      </c>
      <c r="AI46" s="126" t="str">
        <f t="shared" si="105"/>
        <v>-----</v>
      </c>
      <c r="AJ46" s="126" t="str">
        <f t="shared" si="105"/>
        <v>-----</v>
      </c>
      <c r="AK46" s="126" t="str">
        <f t="shared" si="105"/>
        <v>-----</v>
      </c>
      <c r="AL46" s="126" t="str">
        <f t="shared" si="105"/>
        <v>-----</v>
      </c>
      <c r="AM46" s="126" t="str">
        <f t="shared" si="105"/>
        <v>-----</v>
      </c>
      <c r="AN46" s="126" t="str">
        <f t="shared" si="105"/>
        <v>-----</v>
      </c>
      <c r="AO46" s="126" t="str">
        <f t="shared" si="105"/>
        <v>-----</v>
      </c>
      <c r="AP46" s="126" t="str">
        <f t="shared" si="105"/>
        <v>-----</v>
      </c>
      <c r="AQ46" s="126" t="str">
        <f t="shared" si="105"/>
        <v>-----</v>
      </c>
      <c r="AR46" s="126" t="str">
        <f t="shared" si="105"/>
        <v>-----</v>
      </c>
      <c r="AS46" s="126" t="str">
        <f t="shared" si="105"/>
        <v>-----</v>
      </c>
      <c r="AT46" s="126" t="str">
        <f t="shared" si="105"/>
        <v>-----</v>
      </c>
      <c r="AU46" s="126" t="str">
        <f t="shared" si="105"/>
        <v>-----</v>
      </c>
      <c r="AV46" s="126" t="str">
        <f t="shared" si="105"/>
        <v>-----</v>
      </c>
      <c r="AW46" s="126" t="str">
        <f t="shared" si="105"/>
        <v>-----</v>
      </c>
      <c r="AX46" s="126" t="str">
        <f t="shared" si="105"/>
        <v>-----</v>
      </c>
      <c r="AY46" s="126" t="str">
        <f t="shared" si="105"/>
        <v>-----</v>
      </c>
      <c r="AZ46" s="3" t="str">
        <f t="shared" si="99"/>
        <v>x Tier Factor</v>
      </c>
      <c r="BA46" s="4"/>
      <c r="BB46" s="301" t="s">
        <v>166</v>
      </c>
      <c r="BC46" s="119" t="str">
        <f t="shared" ref="BC46:CB46" si="106">BB46</f>
        <v>-----</v>
      </c>
      <c r="BD46" s="119" t="str">
        <f t="shared" si="106"/>
        <v>-----</v>
      </c>
      <c r="BE46" s="119" t="str">
        <f t="shared" si="106"/>
        <v>-----</v>
      </c>
      <c r="BF46" s="119" t="str">
        <f t="shared" si="106"/>
        <v>-----</v>
      </c>
      <c r="BG46" s="119" t="str">
        <f t="shared" si="106"/>
        <v>-----</v>
      </c>
      <c r="BH46" s="119" t="str">
        <f t="shared" si="106"/>
        <v>-----</v>
      </c>
      <c r="BI46" s="119" t="str">
        <f t="shared" si="106"/>
        <v>-----</v>
      </c>
      <c r="BJ46" s="119" t="str">
        <f t="shared" si="106"/>
        <v>-----</v>
      </c>
      <c r="BK46" s="119" t="str">
        <f t="shared" si="106"/>
        <v>-----</v>
      </c>
      <c r="BL46" s="119" t="str">
        <f t="shared" si="106"/>
        <v>-----</v>
      </c>
      <c r="BM46" s="119" t="str">
        <f t="shared" si="106"/>
        <v>-----</v>
      </c>
      <c r="BN46" s="119" t="str">
        <f t="shared" si="106"/>
        <v>-----</v>
      </c>
      <c r="BO46" s="119" t="str">
        <f t="shared" si="106"/>
        <v>-----</v>
      </c>
      <c r="BP46" s="119" t="str">
        <f t="shared" si="106"/>
        <v>-----</v>
      </c>
      <c r="BQ46" s="119" t="str">
        <f t="shared" si="106"/>
        <v>-----</v>
      </c>
      <c r="BR46" s="119" t="str">
        <f t="shared" si="106"/>
        <v>-----</v>
      </c>
      <c r="BS46" s="119" t="str">
        <f t="shared" si="106"/>
        <v>-----</v>
      </c>
      <c r="BT46" s="119" t="str">
        <f t="shared" si="106"/>
        <v>-----</v>
      </c>
      <c r="BU46" s="119" t="str">
        <f t="shared" si="106"/>
        <v>-----</v>
      </c>
      <c r="BV46" s="119" t="str">
        <f t="shared" si="106"/>
        <v>-----</v>
      </c>
      <c r="BW46" s="119" t="str">
        <f t="shared" si="106"/>
        <v>-----</v>
      </c>
      <c r="BX46" s="119" t="str">
        <f t="shared" si="106"/>
        <v>-----</v>
      </c>
      <c r="BY46" s="119" t="str">
        <f t="shared" si="106"/>
        <v>-----</v>
      </c>
      <c r="BZ46" s="119" t="str">
        <f t="shared" si="106"/>
        <v>-----</v>
      </c>
      <c r="CA46" s="119" t="str">
        <f t="shared" si="106"/>
        <v>-----</v>
      </c>
      <c r="CB46" s="123" t="str">
        <f t="shared" si="106"/>
        <v>-----</v>
      </c>
      <c r="CC46" s="123" t="str">
        <f t="shared" ref="CC46:CX46" si="107">CB46</f>
        <v>-----</v>
      </c>
      <c r="CD46" s="123" t="str">
        <f t="shared" si="107"/>
        <v>-----</v>
      </c>
      <c r="CE46" s="123" t="str">
        <f t="shared" si="107"/>
        <v>-----</v>
      </c>
      <c r="CF46" s="123" t="str">
        <f t="shared" si="107"/>
        <v>-----</v>
      </c>
      <c r="CG46" s="123" t="str">
        <f t="shared" si="107"/>
        <v>-----</v>
      </c>
      <c r="CH46" s="123" t="str">
        <f t="shared" si="107"/>
        <v>-----</v>
      </c>
      <c r="CI46" s="123" t="str">
        <f t="shared" si="107"/>
        <v>-----</v>
      </c>
      <c r="CJ46" s="123" t="str">
        <f t="shared" si="107"/>
        <v>-----</v>
      </c>
      <c r="CK46" s="123" t="str">
        <f t="shared" si="107"/>
        <v>-----</v>
      </c>
      <c r="CL46" s="123" t="str">
        <f t="shared" si="107"/>
        <v>-----</v>
      </c>
      <c r="CM46" s="123" t="str">
        <f t="shared" si="107"/>
        <v>-----</v>
      </c>
      <c r="CN46" s="123" t="str">
        <f t="shared" si="107"/>
        <v>-----</v>
      </c>
      <c r="CO46" s="123" t="str">
        <f t="shared" si="107"/>
        <v>-----</v>
      </c>
      <c r="CP46" s="123" t="str">
        <f t="shared" si="107"/>
        <v>-----</v>
      </c>
      <c r="CQ46" s="123" t="str">
        <f t="shared" si="107"/>
        <v>-----</v>
      </c>
      <c r="CR46" s="123" t="str">
        <f t="shared" si="107"/>
        <v>-----</v>
      </c>
      <c r="CS46" s="123" t="str">
        <f t="shared" si="107"/>
        <v>-----</v>
      </c>
      <c r="CT46" s="123" t="str">
        <f t="shared" si="107"/>
        <v>-----</v>
      </c>
      <c r="CU46" s="123" t="str">
        <f t="shared" si="107"/>
        <v>-----</v>
      </c>
      <c r="CV46" s="123" t="str">
        <f t="shared" si="107"/>
        <v>-----</v>
      </c>
      <c r="CW46" s="123" t="str">
        <f t="shared" si="107"/>
        <v>-----</v>
      </c>
      <c r="CX46" s="123" t="str">
        <f t="shared" si="107"/>
        <v>-----</v>
      </c>
      <c r="CY46" s="173"/>
      <c r="CZ46" s="173"/>
      <c r="DA46" s="173"/>
      <c r="DB46" s="173"/>
      <c r="DC46" s="173"/>
    </row>
    <row r="47" spans="1:107">
      <c r="A47" s="3" t="s">
        <v>168</v>
      </c>
      <c r="B47" s="4"/>
      <c r="C47" s="301" t="s">
        <v>166</v>
      </c>
      <c r="D47" s="119" t="str">
        <f t="shared" ref="D47:AC47" si="108">C47</f>
        <v>-----</v>
      </c>
      <c r="E47" s="119" t="str">
        <f t="shared" si="108"/>
        <v>-----</v>
      </c>
      <c r="F47" s="119" t="str">
        <f t="shared" si="108"/>
        <v>-----</v>
      </c>
      <c r="G47" s="119" t="str">
        <f t="shared" si="108"/>
        <v>-----</v>
      </c>
      <c r="H47" s="119" t="str">
        <f t="shared" si="108"/>
        <v>-----</v>
      </c>
      <c r="I47" s="119" t="str">
        <f t="shared" si="108"/>
        <v>-----</v>
      </c>
      <c r="J47" s="119" t="str">
        <f t="shared" si="108"/>
        <v>-----</v>
      </c>
      <c r="K47" s="119" t="str">
        <f t="shared" si="108"/>
        <v>-----</v>
      </c>
      <c r="L47" s="119" t="str">
        <f t="shared" si="108"/>
        <v>-----</v>
      </c>
      <c r="M47" s="119" t="str">
        <f t="shared" si="108"/>
        <v>-----</v>
      </c>
      <c r="N47" s="119" t="str">
        <f t="shared" si="108"/>
        <v>-----</v>
      </c>
      <c r="O47" s="119" t="str">
        <f t="shared" si="108"/>
        <v>-----</v>
      </c>
      <c r="P47" s="119" t="str">
        <f t="shared" si="108"/>
        <v>-----</v>
      </c>
      <c r="Q47" s="119" t="str">
        <f t="shared" si="108"/>
        <v>-----</v>
      </c>
      <c r="R47" s="119" t="str">
        <f t="shared" si="108"/>
        <v>-----</v>
      </c>
      <c r="S47" s="119" t="str">
        <f t="shared" si="108"/>
        <v>-----</v>
      </c>
      <c r="T47" s="119" t="str">
        <f t="shared" si="108"/>
        <v>-----</v>
      </c>
      <c r="U47" s="119" t="str">
        <f t="shared" si="108"/>
        <v>-----</v>
      </c>
      <c r="V47" s="119" t="str">
        <f t="shared" si="108"/>
        <v>-----</v>
      </c>
      <c r="W47" s="119" t="str">
        <f t="shared" si="108"/>
        <v>-----</v>
      </c>
      <c r="X47" s="119" t="str">
        <f t="shared" si="108"/>
        <v>-----</v>
      </c>
      <c r="Y47" s="119" t="str">
        <f t="shared" si="108"/>
        <v>-----</v>
      </c>
      <c r="Z47" s="119" t="str">
        <f t="shared" si="108"/>
        <v>-----</v>
      </c>
      <c r="AA47" s="119" t="str">
        <f t="shared" si="108"/>
        <v>-----</v>
      </c>
      <c r="AB47" s="119" t="str">
        <f t="shared" si="108"/>
        <v>-----</v>
      </c>
      <c r="AC47" s="126" t="str">
        <f t="shared" si="108"/>
        <v>-----</v>
      </c>
      <c r="AD47" s="126" t="str">
        <f t="shared" ref="AD47:AY47" si="109">AC47</f>
        <v>-----</v>
      </c>
      <c r="AE47" s="126" t="str">
        <f t="shared" si="109"/>
        <v>-----</v>
      </c>
      <c r="AF47" s="126" t="str">
        <f t="shared" si="109"/>
        <v>-----</v>
      </c>
      <c r="AG47" s="126" t="str">
        <f t="shared" si="109"/>
        <v>-----</v>
      </c>
      <c r="AH47" s="126" t="str">
        <f t="shared" si="109"/>
        <v>-----</v>
      </c>
      <c r="AI47" s="126" t="str">
        <f t="shared" si="109"/>
        <v>-----</v>
      </c>
      <c r="AJ47" s="126" t="str">
        <f t="shared" si="109"/>
        <v>-----</v>
      </c>
      <c r="AK47" s="126" t="str">
        <f t="shared" si="109"/>
        <v>-----</v>
      </c>
      <c r="AL47" s="126" t="str">
        <f t="shared" si="109"/>
        <v>-----</v>
      </c>
      <c r="AM47" s="126" t="str">
        <f t="shared" si="109"/>
        <v>-----</v>
      </c>
      <c r="AN47" s="126" t="str">
        <f t="shared" si="109"/>
        <v>-----</v>
      </c>
      <c r="AO47" s="126" t="str">
        <f t="shared" si="109"/>
        <v>-----</v>
      </c>
      <c r="AP47" s="126" t="str">
        <f t="shared" si="109"/>
        <v>-----</v>
      </c>
      <c r="AQ47" s="126" t="str">
        <f t="shared" si="109"/>
        <v>-----</v>
      </c>
      <c r="AR47" s="126" t="str">
        <f t="shared" si="109"/>
        <v>-----</v>
      </c>
      <c r="AS47" s="126" t="str">
        <f t="shared" si="109"/>
        <v>-----</v>
      </c>
      <c r="AT47" s="126" t="str">
        <f t="shared" si="109"/>
        <v>-----</v>
      </c>
      <c r="AU47" s="126" t="str">
        <f t="shared" si="109"/>
        <v>-----</v>
      </c>
      <c r="AV47" s="126" t="str">
        <f t="shared" si="109"/>
        <v>-----</v>
      </c>
      <c r="AW47" s="126" t="str">
        <f t="shared" si="109"/>
        <v>-----</v>
      </c>
      <c r="AX47" s="126" t="str">
        <f t="shared" si="109"/>
        <v>-----</v>
      </c>
      <c r="AY47" s="126" t="str">
        <f t="shared" si="109"/>
        <v>-----</v>
      </c>
      <c r="AZ47" s="3" t="str">
        <f t="shared" si="99"/>
        <v>x Class Factor</v>
      </c>
      <c r="BA47" s="4"/>
      <c r="BB47" s="301" t="s">
        <v>166</v>
      </c>
      <c r="BC47" s="119" t="str">
        <f t="shared" ref="BC47:CB47" si="110">BB47</f>
        <v>-----</v>
      </c>
      <c r="BD47" s="119" t="str">
        <f t="shared" si="110"/>
        <v>-----</v>
      </c>
      <c r="BE47" s="119" t="str">
        <f t="shared" si="110"/>
        <v>-----</v>
      </c>
      <c r="BF47" s="119" t="str">
        <f t="shared" si="110"/>
        <v>-----</v>
      </c>
      <c r="BG47" s="119" t="str">
        <f t="shared" si="110"/>
        <v>-----</v>
      </c>
      <c r="BH47" s="119" t="str">
        <f t="shared" si="110"/>
        <v>-----</v>
      </c>
      <c r="BI47" s="119" t="str">
        <f t="shared" si="110"/>
        <v>-----</v>
      </c>
      <c r="BJ47" s="119" t="str">
        <f t="shared" si="110"/>
        <v>-----</v>
      </c>
      <c r="BK47" s="119" t="str">
        <f t="shared" si="110"/>
        <v>-----</v>
      </c>
      <c r="BL47" s="119" t="str">
        <f t="shared" si="110"/>
        <v>-----</v>
      </c>
      <c r="BM47" s="119" t="str">
        <f t="shared" si="110"/>
        <v>-----</v>
      </c>
      <c r="BN47" s="119" t="str">
        <f t="shared" si="110"/>
        <v>-----</v>
      </c>
      <c r="BO47" s="119" t="str">
        <f t="shared" si="110"/>
        <v>-----</v>
      </c>
      <c r="BP47" s="119" t="str">
        <f t="shared" si="110"/>
        <v>-----</v>
      </c>
      <c r="BQ47" s="119" t="str">
        <f t="shared" si="110"/>
        <v>-----</v>
      </c>
      <c r="BR47" s="119" t="str">
        <f t="shared" si="110"/>
        <v>-----</v>
      </c>
      <c r="BS47" s="119" t="str">
        <f t="shared" si="110"/>
        <v>-----</v>
      </c>
      <c r="BT47" s="119" t="str">
        <f t="shared" si="110"/>
        <v>-----</v>
      </c>
      <c r="BU47" s="119" t="str">
        <f t="shared" si="110"/>
        <v>-----</v>
      </c>
      <c r="BV47" s="119" t="str">
        <f t="shared" si="110"/>
        <v>-----</v>
      </c>
      <c r="BW47" s="119" t="str">
        <f t="shared" si="110"/>
        <v>-----</v>
      </c>
      <c r="BX47" s="119" t="str">
        <f t="shared" si="110"/>
        <v>-----</v>
      </c>
      <c r="BY47" s="119" t="str">
        <f t="shared" si="110"/>
        <v>-----</v>
      </c>
      <c r="BZ47" s="119" t="str">
        <f t="shared" si="110"/>
        <v>-----</v>
      </c>
      <c r="CA47" s="119" t="str">
        <f t="shared" si="110"/>
        <v>-----</v>
      </c>
      <c r="CB47" s="123" t="str">
        <f t="shared" si="110"/>
        <v>-----</v>
      </c>
      <c r="CC47" s="123" t="str">
        <f t="shared" ref="CC47:CX47" si="111">CB47</f>
        <v>-----</v>
      </c>
      <c r="CD47" s="123" t="str">
        <f t="shared" si="111"/>
        <v>-----</v>
      </c>
      <c r="CE47" s="123" t="str">
        <f t="shared" si="111"/>
        <v>-----</v>
      </c>
      <c r="CF47" s="123" t="str">
        <f t="shared" si="111"/>
        <v>-----</v>
      </c>
      <c r="CG47" s="123" t="str">
        <f t="shared" si="111"/>
        <v>-----</v>
      </c>
      <c r="CH47" s="123" t="str">
        <f t="shared" si="111"/>
        <v>-----</v>
      </c>
      <c r="CI47" s="123" t="str">
        <f t="shared" si="111"/>
        <v>-----</v>
      </c>
      <c r="CJ47" s="123" t="str">
        <f t="shared" si="111"/>
        <v>-----</v>
      </c>
      <c r="CK47" s="123" t="str">
        <f t="shared" si="111"/>
        <v>-----</v>
      </c>
      <c r="CL47" s="123" t="str">
        <f t="shared" si="111"/>
        <v>-----</v>
      </c>
      <c r="CM47" s="123" t="str">
        <f t="shared" si="111"/>
        <v>-----</v>
      </c>
      <c r="CN47" s="123" t="str">
        <f t="shared" si="111"/>
        <v>-----</v>
      </c>
      <c r="CO47" s="123" t="str">
        <f t="shared" si="111"/>
        <v>-----</v>
      </c>
      <c r="CP47" s="123" t="str">
        <f t="shared" si="111"/>
        <v>-----</v>
      </c>
      <c r="CQ47" s="123" t="str">
        <f t="shared" si="111"/>
        <v>-----</v>
      </c>
      <c r="CR47" s="123" t="str">
        <f t="shared" si="111"/>
        <v>-----</v>
      </c>
      <c r="CS47" s="123" t="str">
        <f t="shared" si="111"/>
        <v>-----</v>
      </c>
      <c r="CT47" s="123" t="str">
        <f t="shared" si="111"/>
        <v>-----</v>
      </c>
      <c r="CU47" s="123" t="str">
        <f t="shared" si="111"/>
        <v>-----</v>
      </c>
      <c r="CV47" s="123" t="str">
        <f t="shared" si="111"/>
        <v>-----</v>
      </c>
      <c r="CW47" s="123" t="str">
        <f t="shared" si="111"/>
        <v>-----</v>
      </c>
      <c r="CX47" s="123" t="str">
        <f t="shared" si="111"/>
        <v>-----</v>
      </c>
      <c r="CY47" s="173"/>
      <c r="CZ47" s="173"/>
      <c r="DA47" s="173"/>
      <c r="DB47" s="173"/>
      <c r="DC47" s="173"/>
    </row>
    <row r="48" spans="1:107">
      <c r="A48" s="3" t="s">
        <v>176</v>
      </c>
      <c r="B48" s="4"/>
      <c r="C48" s="301" t="s">
        <v>166</v>
      </c>
      <c r="D48" s="119" t="str">
        <f t="shared" ref="D48:AC48" si="112">C48</f>
        <v>-----</v>
      </c>
      <c r="E48" s="119" t="str">
        <f t="shared" si="112"/>
        <v>-----</v>
      </c>
      <c r="F48" s="119" t="str">
        <f t="shared" si="112"/>
        <v>-----</v>
      </c>
      <c r="G48" s="119" t="str">
        <f t="shared" si="112"/>
        <v>-----</v>
      </c>
      <c r="H48" s="119" t="str">
        <f t="shared" si="112"/>
        <v>-----</v>
      </c>
      <c r="I48" s="119" t="str">
        <f t="shared" si="112"/>
        <v>-----</v>
      </c>
      <c r="J48" s="119" t="str">
        <f t="shared" si="112"/>
        <v>-----</v>
      </c>
      <c r="K48" s="119" t="str">
        <f t="shared" si="112"/>
        <v>-----</v>
      </c>
      <c r="L48" s="119" t="str">
        <f t="shared" si="112"/>
        <v>-----</v>
      </c>
      <c r="M48" s="119" t="str">
        <f t="shared" si="112"/>
        <v>-----</v>
      </c>
      <c r="N48" s="119" t="str">
        <f t="shared" si="112"/>
        <v>-----</v>
      </c>
      <c r="O48" s="119" t="str">
        <f t="shared" si="112"/>
        <v>-----</v>
      </c>
      <c r="P48" s="119" t="str">
        <f t="shared" si="112"/>
        <v>-----</v>
      </c>
      <c r="Q48" s="119" t="str">
        <f t="shared" si="112"/>
        <v>-----</v>
      </c>
      <c r="R48" s="119" t="str">
        <f t="shared" si="112"/>
        <v>-----</v>
      </c>
      <c r="S48" s="119" t="str">
        <f t="shared" si="112"/>
        <v>-----</v>
      </c>
      <c r="T48" s="119" t="str">
        <f t="shared" si="112"/>
        <v>-----</v>
      </c>
      <c r="U48" s="119" t="str">
        <f t="shared" si="112"/>
        <v>-----</v>
      </c>
      <c r="V48" s="119" t="str">
        <f t="shared" si="112"/>
        <v>-----</v>
      </c>
      <c r="W48" s="119" t="str">
        <f t="shared" si="112"/>
        <v>-----</v>
      </c>
      <c r="X48" s="119" t="str">
        <f t="shared" si="112"/>
        <v>-----</v>
      </c>
      <c r="Y48" s="119" t="str">
        <f t="shared" si="112"/>
        <v>-----</v>
      </c>
      <c r="Z48" s="119" t="str">
        <f t="shared" si="112"/>
        <v>-----</v>
      </c>
      <c r="AA48" s="119" t="str">
        <f t="shared" si="112"/>
        <v>-----</v>
      </c>
      <c r="AB48" s="119" t="str">
        <f t="shared" si="112"/>
        <v>-----</v>
      </c>
      <c r="AC48" s="126" t="str">
        <f t="shared" si="112"/>
        <v>-----</v>
      </c>
      <c r="AD48" s="126" t="str">
        <f t="shared" ref="AD48:AY48" si="113">AC48</f>
        <v>-----</v>
      </c>
      <c r="AE48" s="126" t="str">
        <f t="shared" si="113"/>
        <v>-----</v>
      </c>
      <c r="AF48" s="126" t="str">
        <f t="shared" si="113"/>
        <v>-----</v>
      </c>
      <c r="AG48" s="126" t="str">
        <f t="shared" si="113"/>
        <v>-----</v>
      </c>
      <c r="AH48" s="126" t="str">
        <f t="shared" si="113"/>
        <v>-----</v>
      </c>
      <c r="AI48" s="126" t="str">
        <f t="shared" si="113"/>
        <v>-----</v>
      </c>
      <c r="AJ48" s="126" t="str">
        <f t="shared" si="113"/>
        <v>-----</v>
      </c>
      <c r="AK48" s="126" t="str">
        <f t="shared" si="113"/>
        <v>-----</v>
      </c>
      <c r="AL48" s="126" t="str">
        <f t="shared" si="113"/>
        <v>-----</v>
      </c>
      <c r="AM48" s="126" t="str">
        <f t="shared" si="113"/>
        <v>-----</v>
      </c>
      <c r="AN48" s="126" t="str">
        <f t="shared" si="113"/>
        <v>-----</v>
      </c>
      <c r="AO48" s="126" t="str">
        <f t="shared" si="113"/>
        <v>-----</v>
      </c>
      <c r="AP48" s="126" t="str">
        <f t="shared" si="113"/>
        <v>-----</v>
      </c>
      <c r="AQ48" s="126" t="str">
        <f t="shared" si="113"/>
        <v>-----</v>
      </c>
      <c r="AR48" s="126" t="str">
        <f t="shared" si="113"/>
        <v>-----</v>
      </c>
      <c r="AS48" s="126" t="str">
        <f t="shared" si="113"/>
        <v>-----</v>
      </c>
      <c r="AT48" s="126" t="str">
        <f t="shared" si="113"/>
        <v>-----</v>
      </c>
      <c r="AU48" s="126" t="str">
        <f t="shared" si="113"/>
        <v>-----</v>
      </c>
      <c r="AV48" s="126" t="str">
        <f t="shared" si="113"/>
        <v>-----</v>
      </c>
      <c r="AW48" s="126" t="str">
        <f t="shared" si="113"/>
        <v>-----</v>
      </c>
      <c r="AX48" s="126" t="str">
        <f t="shared" si="113"/>
        <v>-----</v>
      </c>
      <c r="AY48" s="126" t="str">
        <f t="shared" si="113"/>
        <v>-----</v>
      </c>
      <c r="AZ48" s="3" t="str">
        <f t="shared" si="99"/>
        <v>x Passive Restraint</v>
      </c>
      <c r="BA48" s="4"/>
      <c r="BB48" s="301" t="s">
        <v>166</v>
      </c>
      <c r="BC48" s="119" t="str">
        <f t="shared" ref="BC48:CB48" si="114">BB48</f>
        <v>-----</v>
      </c>
      <c r="BD48" s="119" t="str">
        <f t="shared" si="114"/>
        <v>-----</v>
      </c>
      <c r="BE48" s="119" t="str">
        <f t="shared" si="114"/>
        <v>-----</v>
      </c>
      <c r="BF48" s="119" t="str">
        <f t="shared" si="114"/>
        <v>-----</v>
      </c>
      <c r="BG48" s="119" t="str">
        <f t="shared" si="114"/>
        <v>-----</v>
      </c>
      <c r="BH48" s="119" t="str">
        <f t="shared" si="114"/>
        <v>-----</v>
      </c>
      <c r="BI48" s="119" t="str">
        <f t="shared" si="114"/>
        <v>-----</v>
      </c>
      <c r="BJ48" s="119" t="str">
        <f t="shared" si="114"/>
        <v>-----</v>
      </c>
      <c r="BK48" s="119" t="str">
        <f t="shared" si="114"/>
        <v>-----</v>
      </c>
      <c r="BL48" s="119" t="str">
        <f t="shared" si="114"/>
        <v>-----</v>
      </c>
      <c r="BM48" s="119" t="str">
        <f t="shared" si="114"/>
        <v>-----</v>
      </c>
      <c r="BN48" s="119" t="str">
        <f t="shared" si="114"/>
        <v>-----</v>
      </c>
      <c r="BO48" s="119" t="str">
        <f t="shared" si="114"/>
        <v>-----</v>
      </c>
      <c r="BP48" s="119" t="str">
        <f t="shared" si="114"/>
        <v>-----</v>
      </c>
      <c r="BQ48" s="119" t="str">
        <f t="shared" si="114"/>
        <v>-----</v>
      </c>
      <c r="BR48" s="119" t="str">
        <f t="shared" si="114"/>
        <v>-----</v>
      </c>
      <c r="BS48" s="119" t="str">
        <f t="shared" si="114"/>
        <v>-----</v>
      </c>
      <c r="BT48" s="119" t="str">
        <f t="shared" si="114"/>
        <v>-----</v>
      </c>
      <c r="BU48" s="119" t="str">
        <f t="shared" si="114"/>
        <v>-----</v>
      </c>
      <c r="BV48" s="119" t="str">
        <f t="shared" si="114"/>
        <v>-----</v>
      </c>
      <c r="BW48" s="119" t="str">
        <f t="shared" si="114"/>
        <v>-----</v>
      </c>
      <c r="BX48" s="119" t="str">
        <f t="shared" si="114"/>
        <v>-----</v>
      </c>
      <c r="BY48" s="119" t="str">
        <f t="shared" si="114"/>
        <v>-----</v>
      </c>
      <c r="BZ48" s="119" t="str">
        <f t="shared" si="114"/>
        <v>-----</v>
      </c>
      <c r="CA48" s="119" t="str">
        <f t="shared" si="114"/>
        <v>-----</v>
      </c>
      <c r="CB48" s="123" t="str">
        <f t="shared" si="114"/>
        <v>-----</v>
      </c>
      <c r="CC48" s="123" t="str">
        <f t="shared" ref="CC48:CX48" si="115">CB48</f>
        <v>-----</v>
      </c>
      <c r="CD48" s="123" t="str">
        <f t="shared" si="115"/>
        <v>-----</v>
      </c>
      <c r="CE48" s="123" t="str">
        <f t="shared" si="115"/>
        <v>-----</v>
      </c>
      <c r="CF48" s="123" t="str">
        <f t="shared" si="115"/>
        <v>-----</v>
      </c>
      <c r="CG48" s="123" t="str">
        <f t="shared" si="115"/>
        <v>-----</v>
      </c>
      <c r="CH48" s="123" t="str">
        <f t="shared" si="115"/>
        <v>-----</v>
      </c>
      <c r="CI48" s="123" t="str">
        <f t="shared" si="115"/>
        <v>-----</v>
      </c>
      <c r="CJ48" s="123" t="str">
        <f t="shared" si="115"/>
        <v>-----</v>
      </c>
      <c r="CK48" s="123" t="str">
        <f t="shared" si="115"/>
        <v>-----</v>
      </c>
      <c r="CL48" s="123" t="str">
        <f t="shared" si="115"/>
        <v>-----</v>
      </c>
      <c r="CM48" s="123" t="str">
        <f t="shared" si="115"/>
        <v>-----</v>
      </c>
      <c r="CN48" s="123" t="str">
        <f t="shared" si="115"/>
        <v>-----</v>
      </c>
      <c r="CO48" s="123" t="str">
        <f t="shared" si="115"/>
        <v>-----</v>
      </c>
      <c r="CP48" s="123" t="str">
        <f t="shared" si="115"/>
        <v>-----</v>
      </c>
      <c r="CQ48" s="123" t="str">
        <f t="shared" si="115"/>
        <v>-----</v>
      </c>
      <c r="CR48" s="123" t="str">
        <f t="shared" si="115"/>
        <v>-----</v>
      </c>
      <c r="CS48" s="123" t="str">
        <f t="shared" si="115"/>
        <v>-----</v>
      </c>
      <c r="CT48" s="123" t="str">
        <f t="shared" si="115"/>
        <v>-----</v>
      </c>
      <c r="CU48" s="123" t="str">
        <f t="shared" si="115"/>
        <v>-----</v>
      </c>
      <c r="CV48" s="123" t="str">
        <f t="shared" si="115"/>
        <v>-----</v>
      </c>
      <c r="CW48" s="123" t="str">
        <f t="shared" si="115"/>
        <v>-----</v>
      </c>
      <c r="CX48" s="123" t="str">
        <f t="shared" si="115"/>
        <v>-----</v>
      </c>
      <c r="CY48" s="173"/>
      <c r="CZ48" s="173"/>
      <c r="DA48" s="173"/>
      <c r="DB48" s="173"/>
      <c r="DC48" s="173"/>
    </row>
    <row r="49" spans="1:107">
      <c r="A49" s="3" t="s">
        <v>170</v>
      </c>
      <c r="B49" s="47"/>
      <c r="C49" s="301" t="s">
        <v>166</v>
      </c>
      <c r="D49" s="119" t="str">
        <f t="shared" ref="D49:AC51" si="116">C49</f>
        <v>-----</v>
      </c>
      <c r="E49" s="119" t="str">
        <f t="shared" si="116"/>
        <v>-----</v>
      </c>
      <c r="F49" s="119" t="str">
        <f t="shared" si="116"/>
        <v>-----</v>
      </c>
      <c r="G49" s="119" t="str">
        <f t="shared" si="116"/>
        <v>-----</v>
      </c>
      <c r="H49" s="119" t="str">
        <f t="shared" si="116"/>
        <v>-----</v>
      </c>
      <c r="I49" s="119" t="str">
        <f t="shared" si="116"/>
        <v>-----</v>
      </c>
      <c r="J49" s="119" t="str">
        <f t="shared" si="116"/>
        <v>-----</v>
      </c>
      <c r="K49" s="119" t="str">
        <f t="shared" si="116"/>
        <v>-----</v>
      </c>
      <c r="L49" s="119" t="str">
        <f t="shared" si="116"/>
        <v>-----</v>
      </c>
      <c r="M49" s="119" t="str">
        <f t="shared" si="116"/>
        <v>-----</v>
      </c>
      <c r="N49" s="119" t="str">
        <f t="shared" si="116"/>
        <v>-----</v>
      </c>
      <c r="O49" s="119" t="str">
        <f t="shared" si="116"/>
        <v>-----</v>
      </c>
      <c r="P49" s="119" t="str">
        <f t="shared" si="116"/>
        <v>-----</v>
      </c>
      <c r="Q49" s="119" t="str">
        <f t="shared" si="116"/>
        <v>-----</v>
      </c>
      <c r="R49" s="119" t="str">
        <f t="shared" si="116"/>
        <v>-----</v>
      </c>
      <c r="S49" s="119" t="str">
        <f t="shared" si="116"/>
        <v>-----</v>
      </c>
      <c r="T49" s="119" t="str">
        <f t="shared" si="116"/>
        <v>-----</v>
      </c>
      <c r="U49" s="119" t="str">
        <f t="shared" si="116"/>
        <v>-----</v>
      </c>
      <c r="V49" s="119" t="str">
        <f t="shared" si="116"/>
        <v>-----</v>
      </c>
      <c r="W49" s="119" t="str">
        <f t="shared" si="116"/>
        <v>-----</v>
      </c>
      <c r="X49" s="119" t="str">
        <f t="shared" si="116"/>
        <v>-----</v>
      </c>
      <c r="Y49" s="119" t="str">
        <f t="shared" si="116"/>
        <v>-----</v>
      </c>
      <c r="Z49" s="119" t="str">
        <f t="shared" si="116"/>
        <v>-----</v>
      </c>
      <c r="AA49" s="119" t="str">
        <f t="shared" si="116"/>
        <v>-----</v>
      </c>
      <c r="AB49" s="119" t="str">
        <f t="shared" si="116"/>
        <v>-----</v>
      </c>
      <c r="AC49" s="126" t="str">
        <f t="shared" si="116"/>
        <v>-----</v>
      </c>
      <c r="AD49" s="126" t="str">
        <f t="shared" ref="AD49:AY49" si="117">AC49</f>
        <v>-----</v>
      </c>
      <c r="AE49" s="126" t="str">
        <f t="shared" si="117"/>
        <v>-----</v>
      </c>
      <c r="AF49" s="126" t="str">
        <f t="shared" si="117"/>
        <v>-----</v>
      </c>
      <c r="AG49" s="126" t="str">
        <f t="shared" si="117"/>
        <v>-----</v>
      </c>
      <c r="AH49" s="126" t="str">
        <f t="shared" si="117"/>
        <v>-----</v>
      </c>
      <c r="AI49" s="126" t="str">
        <f t="shared" si="117"/>
        <v>-----</v>
      </c>
      <c r="AJ49" s="126" t="str">
        <f t="shared" si="117"/>
        <v>-----</v>
      </c>
      <c r="AK49" s="126" t="str">
        <f t="shared" si="117"/>
        <v>-----</v>
      </c>
      <c r="AL49" s="126" t="str">
        <f t="shared" si="117"/>
        <v>-----</v>
      </c>
      <c r="AM49" s="126" t="str">
        <f t="shared" si="117"/>
        <v>-----</v>
      </c>
      <c r="AN49" s="126" t="str">
        <f t="shared" si="117"/>
        <v>-----</v>
      </c>
      <c r="AO49" s="126" t="str">
        <f t="shared" si="117"/>
        <v>-----</v>
      </c>
      <c r="AP49" s="126" t="str">
        <f t="shared" si="117"/>
        <v>-----</v>
      </c>
      <c r="AQ49" s="126" t="str">
        <f t="shared" si="117"/>
        <v>-----</v>
      </c>
      <c r="AR49" s="126" t="str">
        <f t="shared" si="117"/>
        <v>-----</v>
      </c>
      <c r="AS49" s="126" t="str">
        <f t="shared" si="117"/>
        <v>-----</v>
      </c>
      <c r="AT49" s="126" t="str">
        <f t="shared" si="117"/>
        <v>-----</v>
      </c>
      <c r="AU49" s="126" t="str">
        <f t="shared" si="117"/>
        <v>-----</v>
      </c>
      <c r="AV49" s="126" t="str">
        <f t="shared" si="117"/>
        <v>-----</v>
      </c>
      <c r="AW49" s="126" t="str">
        <f t="shared" si="117"/>
        <v>-----</v>
      </c>
      <c r="AX49" s="126" t="str">
        <f t="shared" si="117"/>
        <v>-----</v>
      </c>
      <c r="AY49" s="126" t="str">
        <f t="shared" si="117"/>
        <v>-----</v>
      </c>
      <c r="AZ49" s="3" t="str">
        <f t="shared" si="99"/>
        <v>x</v>
      </c>
      <c r="BA49" s="47"/>
      <c r="BB49" s="301" t="s">
        <v>166</v>
      </c>
      <c r="BC49" s="119" t="str">
        <f t="shared" ref="BC49:CB51" si="118">BB49</f>
        <v>-----</v>
      </c>
      <c r="BD49" s="119" t="str">
        <f t="shared" si="118"/>
        <v>-----</v>
      </c>
      <c r="BE49" s="119" t="str">
        <f t="shared" si="118"/>
        <v>-----</v>
      </c>
      <c r="BF49" s="119" t="str">
        <f t="shared" si="118"/>
        <v>-----</v>
      </c>
      <c r="BG49" s="119" t="str">
        <f t="shared" si="118"/>
        <v>-----</v>
      </c>
      <c r="BH49" s="119" t="str">
        <f t="shared" si="118"/>
        <v>-----</v>
      </c>
      <c r="BI49" s="119" t="str">
        <f t="shared" si="118"/>
        <v>-----</v>
      </c>
      <c r="BJ49" s="119" t="str">
        <f t="shared" si="118"/>
        <v>-----</v>
      </c>
      <c r="BK49" s="119" t="str">
        <f t="shared" si="118"/>
        <v>-----</v>
      </c>
      <c r="BL49" s="119" t="str">
        <f t="shared" si="118"/>
        <v>-----</v>
      </c>
      <c r="BM49" s="119" t="str">
        <f t="shared" si="118"/>
        <v>-----</v>
      </c>
      <c r="BN49" s="119" t="str">
        <f t="shared" si="118"/>
        <v>-----</v>
      </c>
      <c r="BO49" s="119" t="str">
        <f t="shared" si="118"/>
        <v>-----</v>
      </c>
      <c r="BP49" s="119" t="str">
        <f t="shared" si="118"/>
        <v>-----</v>
      </c>
      <c r="BQ49" s="119" t="str">
        <f t="shared" si="118"/>
        <v>-----</v>
      </c>
      <c r="BR49" s="119" t="str">
        <f t="shared" si="118"/>
        <v>-----</v>
      </c>
      <c r="BS49" s="119" t="str">
        <f t="shared" si="118"/>
        <v>-----</v>
      </c>
      <c r="BT49" s="119" t="str">
        <f t="shared" si="118"/>
        <v>-----</v>
      </c>
      <c r="BU49" s="119" t="str">
        <f t="shared" si="118"/>
        <v>-----</v>
      </c>
      <c r="BV49" s="119" t="str">
        <f t="shared" si="118"/>
        <v>-----</v>
      </c>
      <c r="BW49" s="119" t="str">
        <f t="shared" si="118"/>
        <v>-----</v>
      </c>
      <c r="BX49" s="119" t="str">
        <f t="shared" si="118"/>
        <v>-----</v>
      </c>
      <c r="BY49" s="119" t="str">
        <f t="shared" si="118"/>
        <v>-----</v>
      </c>
      <c r="BZ49" s="119" t="str">
        <f t="shared" si="118"/>
        <v>-----</v>
      </c>
      <c r="CA49" s="119" t="str">
        <f t="shared" si="118"/>
        <v>-----</v>
      </c>
      <c r="CB49" s="123" t="str">
        <f t="shared" si="118"/>
        <v>-----</v>
      </c>
      <c r="CC49" s="123" t="str">
        <f t="shared" ref="CC49:CX49" si="119">CB49</f>
        <v>-----</v>
      </c>
      <c r="CD49" s="123" t="str">
        <f t="shared" si="119"/>
        <v>-----</v>
      </c>
      <c r="CE49" s="123" t="str">
        <f t="shared" si="119"/>
        <v>-----</v>
      </c>
      <c r="CF49" s="123" t="str">
        <f t="shared" si="119"/>
        <v>-----</v>
      </c>
      <c r="CG49" s="123" t="str">
        <f t="shared" si="119"/>
        <v>-----</v>
      </c>
      <c r="CH49" s="123" t="str">
        <f t="shared" si="119"/>
        <v>-----</v>
      </c>
      <c r="CI49" s="123" t="str">
        <f t="shared" si="119"/>
        <v>-----</v>
      </c>
      <c r="CJ49" s="123" t="str">
        <f t="shared" si="119"/>
        <v>-----</v>
      </c>
      <c r="CK49" s="123" t="str">
        <f t="shared" si="119"/>
        <v>-----</v>
      </c>
      <c r="CL49" s="123" t="str">
        <f t="shared" si="119"/>
        <v>-----</v>
      </c>
      <c r="CM49" s="123" t="str">
        <f t="shared" si="119"/>
        <v>-----</v>
      </c>
      <c r="CN49" s="123" t="str">
        <f t="shared" si="119"/>
        <v>-----</v>
      </c>
      <c r="CO49" s="123" t="str">
        <f t="shared" si="119"/>
        <v>-----</v>
      </c>
      <c r="CP49" s="123" t="str">
        <f t="shared" si="119"/>
        <v>-----</v>
      </c>
      <c r="CQ49" s="123" t="str">
        <f t="shared" si="119"/>
        <v>-----</v>
      </c>
      <c r="CR49" s="123" t="str">
        <f t="shared" si="119"/>
        <v>-----</v>
      </c>
      <c r="CS49" s="123" t="str">
        <f t="shared" si="119"/>
        <v>-----</v>
      </c>
      <c r="CT49" s="123" t="str">
        <f t="shared" si="119"/>
        <v>-----</v>
      </c>
      <c r="CU49" s="123" t="str">
        <f t="shared" si="119"/>
        <v>-----</v>
      </c>
      <c r="CV49" s="123" t="str">
        <f t="shared" si="119"/>
        <v>-----</v>
      </c>
      <c r="CW49" s="123" t="str">
        <f t="shared" si="119"/>
        <v>-----</v>
      </c>
      <c r="CX49" s="123" t="str">
        <f t="shared" si="119"/>
        <v>-----</v>
      </c>
      <c r="CY49" s="173"/>
      <c r="CZ49" s="173"/>
      <c r="DA49" s="173"/>
      <c r="DB49" s="173"/>
      <c r="DC49" s="173"/>
    </row>
    <row r="50" spans="1:107">
      <c r="A50" s="3" t="s">
        <v>170</v>
      </c>
      <c r="B50" s="47"/>
      <c r="C50" s="301" t="s">
        <v>166</v>
      </c>
      <c r="D50" s="119" t="str">
        <f t="shared" si="116"/>
        <v>-----</v>
      </c>
      <c r="E50" s="119" t="str">
        <f t="shared" si="116"/>
        <v>-----</v>
      </c>
      <c r="F50" s="119" t="str">
        <f t="shared" si="116"/>
        <v>-----</v>
      </c>
      <c r="G50" s="119" t="str">
        <f t="shared" si="116"/>
        <v>-----</v>
      </c>
      <c r="H50" s="119" t="str">
        <f t="shared" si="116"/>
        <v>-----</v>
      </c>
      <c r="I50" s="119" t="str">
        <f t="shared" si="116"/>
        <v>-----</v>
      </c>
      <c r="J50" s="119" t="str">
        <f t="shared" si="116"/>
        <v>-----</v>
      </c>
      <c r="K50" s="119" t="str">
        <f t="shared" si="116"/>
        <v>-----</v>
      </c>
      <c r="L50" s="119" t="str">
        <f t="shared" si="116"/>
        <v>-----</v>
      </c>
      <c r="M50" s="119" t="str">
        <f t="shared" si="116"/>
        <v>-----</v>
      </c>
      <c r="N50" s="119" t="str">
        <f t="shared" si="116"/>
        <v>-----</v>
      </c>
      <c r="O50" s="119" t="str">
        <f t="shared" si="116"/>
        <v>-----</v>
      </c>
      <c r="P50" s="119" t="str">
        <f t="shared" si="116"/>
        <v>-----</v>
      </c>
      <c r="Q50" s="119" t="str">
        <f t="shared" si="116"/>
        <v>-----</v>
      </c>
      <c r="R50" s="119" t="str">
        <f t="shared" si="116"/>
        <v>-----</v>
      </c>
      <c r="S50" s="119" t="str">
        <f t="shared" si="116"/>
        <v>-----</v>
      </c>
      <c r="T50" s="119" t="str">
        <f t="shared" si="116"/>
        <v>-----</v>
      </c>
      <c r="U50" s="119" t="str">
        <f t="shared" si="116"/>
        <v>-----</v>
      </c>
      <c r="V50" s="119" t="str">
        <f t="shared" si="116"/>
        <v>-----</v>
      </c>
      <c r="W50" s="119" t="str">
        <f t="shared" si="116"/>
        <v>-----</v>
      </c>
      <c r="X50" s="119" t="str">
        <f t="shared" si="116"/>
        <v>-----</v>
      </c>
      <c r="Y50" s="119" t="str">
        <f t="shared" si="116"/>
        <v>-----</v>
      </c>
      <c r="Z50" s="119" t="str">
        <f t="shared" si="116"/>
        <v>-----</v>
      </c>
      <c r="AA50" s="119" t="str">
        <f t="shared" si="116"/>
        <v>-----</v>
      </c>
      <c r="AB50" s="119" t="str">
        <f t="shared" si="116"/>
        <v>-----</v>
      </c>
      <c r="AC50" s="126" t="str">
        <f t="shared" si="116"/>
        <v>-----</v>
      </c>
      <c r="AD50" s="126" t="str">
        <f t="shared" ref="AD50:AY50" si="120">AC50</f>
        <v>-----</v>
      </c>
      <c r="AE50" s="126" t="str">
        <f t="shared" si="120"/>
        <v>-----</v>
      </c>
      <c r="AF50" s="126" t="str">
        <f t="shared" si="120"/>
        <v>-----</v>
      </c>
      <c r="AG50" s="126" t="str">
        <f t="shared" si="120"/>
        <v>-----</v>
      </c>
      <c r="AH50" s="126" t="str">
        <f t="shared" si="120"/>
        <v>-----</v>
      </c>
      <c r="AI50" s="126" t="str">
        <f t="shared" si="120"/>
        <v>-----</v>
      </c>
      <c r="AJ50" s="126" t="str">
        <f t="shared" si="120"/>
        <v>-----</v>
      </c>
      <c r="AK50" s="126" t="str">
        <f t="shared" si="120"/>
        <v>-----</v>
      </c>
      <c r="AL50" s="126" t="str">
        <f t="shared" si="120"/>
        <v>-----</v>
      </c>
      <c r="AM50" s="126" t="str">
        <f t="shared" si="120"/>
        <v>-----</v>
      </c>
      <c r="AN50" s="126" t="str">
        <f t="shared" si="120"/>
        <v>-----</v>
      </c>
      <c r="AO50" s="126" t="str">
        <f t="shared" si="120"/>
        <v>-----</v>
      </c>
      <c r="AP50" s="126" t="str">
        <f t="shared" si="120"/>
        <v>-----</v>
      </c>
      <c r="AQ50" s="126" t="str">
        <f t="shared" si="120"/>
        <v>-----</v>
      </c>
      <c r="AR50" s="126" t="str">
        <f t="shared" si="120"/>
        <v>-----</v>
      </c>
      <c r="AS50" s="126" t="str">
        <f t="shared" si="120"/>
        <v>-----</v>
      </c>
      <c r="AT50" s="126" t="str">
        <f t="shared" si="120"/>
        <v>-----</v>
      </c>
      <c r="AU50" s="126" t="str">
        <f t="shared" si="120"/>
        <v>-----</v>
      </c>
      <c r="AV50" s="126" t="str">
        <f t="shared" si="120"/>
        <v>-----</v>
      </c>
      <c r="AW50" s="126" t="str">
        <f t="shared" si="120"/>
        <v>-----</v>
      </c>
      <c r="AX50" s="126" t="str">
        <f t="shared" si="120"/>
        <v>-----</v>
      </c>
      <c r="AY50" s="126" t="str">
        <f t="shared" si="120"/>
        <v>-----</v>
      </c>
      <c r="AZ50" s="3" t="str">
        <f>A50</f>
        <v>x</v>
      </c>
      <c r="BA50" s="47"/>
      <c r="BB50" s="301" t="s">
        <v>166</v>
      </c>
      <c r="BC50" s="119" t="str">
        <f t="shared" si="118"/>
        <v>-----</v>
      </c>
      <c r="BD50" s="119" t="str">
        <f t="shared" si="118"/>
        <v>-----</v>
      </c>
      <c r="BE50" s="119" t="str">
        <f t="shared" si="118"/>
        <v>-----</v>
      </c>
      <c r="BF50" s="119" t="str">
        <f t="shared" si="118"/>
        <v>-----</v>
      </c>
      <c r="BG50" s="119" t="str">
        <f t="shared" si="118"/>
        <v>-----</v>
      </c>
      <c r="BH50" s="119" t="str">
        <f t="shared" si="118"/>
        <v>-----</v>
      </c>
      <c r="BI50" s="119" t="str">
        <f t="shared" si="118"/>
        <v>-----</v>
      </c>
      <c r="BJ50" s="119" t="str">
        <f t="shared" si="118"/>
        <v>-----</v>
      </c>
      <c r="BK50" s="119" t="str">
        <f t="shared" si="118"/>
        <v>-----</v>
      </c>
      <c r="BL50" s="119" t="str">
        <f t="shared" si="118"/>
        <v>-----</v>
      </c>
      <c r="BM50" s="119" t="str">
        <f t="shared" si="118"/>
        <v>-----</v>
      </c>
      <c r="BN50" s="119" t="str">
        <f t="shared" si="118"/>
        <v>-----</v>
      </c>
      <c r="BO50" s="119" t="str">
        <f t="shared" si="118"/>
        <v>-----</v>
      </c>
      <c r="BP50" s="119" t="str">
        <f t="shared" si="118"/>
        <v>-----</v>
      </c>
      <c r="BQ50" s="119" t="str">
        <f t="shared" si="118"/>
        <v>-----</v>
      </c>
      <c r="BR50" s="119" t="str">
        <f t="shared" si="118"/>
        <v>-----</v>
      </c>
      <c r="BS50" s="119" t="str">
        <f t="shared" si="118"/>
        <v>-----</v>
      </c>
      <c r="BT50" s="119" t="str">
        <f t="shared" si="118"/>
        <v>-----</v>
      </c>
      <c r="BU50" s="119" t="str">
        <f t="shared" si="118"/>
        <v>-----</v>
      </c>
      <c r="BV50" s="119" t="str">
        <f t="shared" si="118"/>
        <v>-----</v>
      </c>
      <c r="BW50" s="119" t="str">
        <f t="shared" si="118"/>
        <v>-----</v>
      </c>
      <c r="BX50" s="119" t="str">
        <f t="shared" si="118"/>
        <v>-----</v>
      </c>
      <c r="BY50" s="119" t="str">
        <f t="shared" si="118"/>
        <v>-----</v>
      </c>
      <c r="BZ50" s="119" t="str">
        <f t="shared" si="118"/>
        <v>-----</v>
      </c>
      <c r="CA50" s="119" t="str">
        <f t="shared" si="118"/>
        <v>-----</v>
      </c>
      <c r="CB50" s="123" t="str">
        <f t="shared" si="118"/>
        <v>-----</v>
      </c>
      <c r="CC50" s="123" t="str">
        <f t="shared" ref="CC50:CX50" si="121">CB50</f>
        <v>-----</v>
      </c>
      <c r="CD50" s="123" t="str">
        <f t="shared" si="121"/>
        <v>-----</v>
      </c>
      <c r="CE50" s="123" t="str">
        <f t="shared" si="121"/>
        <v>-----</v>
      </c>
      <c r="CF50" s="123" t="str">
        <f t="shared" si="121"/>
        <v>-----</v>
      </c>
      <c r="CG50" s="123" t="str">
        <f t="shared" si="121"/>
        <v>-----</v>
      </c>
      <c r="CH50" s="123" t="str">
        <f t="shared" si="121"/>
        <v>-----</v>
      </c>
      <c r="CI50" s="123" t="str">
        <f t="shared" si="121"/>
        <v>-----</v>
      </c>
      <c r="CJ50" s="123" t="str">
        <f t="shared" si="121"/>
        <v>-----</v>
      </c>
      <c r="CK50" s="123" t="str">
        <f t="shared" si="121"/>
        <v>-----</v>
      </c>
      <c r="CL50" s="123" t="str">
        <f t="shared" si="121"/>
        <v>-----</v>
      </c>
      <c r="CM50" s="123" t="str">
        <f t="shared" si="121"/>
        <v>-----</v>
      </c>
      <c r="CN50" s="123" t="str">
        <f t="shared" si="121"/>
        <v>-----</v>
      </c>
      <c r="CO50" s="123" t="str">
        <f t="shared" si="121"/>
        <v>-----</v>
      </c>
      <c r="CP50" s="123" t="str">
        <f t="shared" si="121"/>
        <v>-----</v>
      </c>
      <c r="CQ50" s="123" t="str">
        <f t="shared" si="121"/>
        <v>-----</v>
      </c>
      <c r="CR50" s="123" t="str">
        <f t="shared" si="121"/>
        <v>-----</v>
      </c>
      <c r="CS50" s="123" t="str">
        <f t="shared" si="121"/>
        <v>-----</v>
      </c>
      <c r="CT50" s="123" t="str">
        <f t="shared" si="121"/>
        <v>-----</v>
      </c>
      <c r="CU50" s="123" t="str">
        <f t="shared" si="121"/>
        <v>-----</v>
      </c>
      <c r="CV50" s="123" t="str">
        <f t="shared" si="121"/>
        <v>-----</v>
      </c>
      <c r="CW50" s="123" t="str">
        <f t="shared" si="121"/>
        <v>-----</v>
      </c>
      <c r="CX50" s="123" t="str">
        <f t="shared" si="121"/>
        <v>-----</v>
      </c>
      <c r="CY50" s="173"/>
      <c r="CZ50" s="173"/>
      <c r="DA50" s="173"/>
      <c r="DB50" s="173"/>
      <c r="DC50" s="173"/>
    </row>
    <row r="51" spans="1:107">
      <c r="A51" s="3" t="s">
        <v>170</v>
      </c>
      <c r="B51" s="47"/>
      <c r="C51" s="301" t="s">
        <v>166</v>
      </c>
      <c r="D51" s="119" t="str">
        <f t="shared" si="116"/>
        <v>-----</v>
      </c>
      <c r="E51" s="119" t="str">
        <f t="shared" si="116"/>
        <v>-----</v>
      </c>
      <c r="F51" s="119" t="str">
        <f t="shared" si="116"/>
        <v>-----</v>
      </c>
      <c r="G51" s="119" t="str">
        <f t="shared" si="116"/>
        <v>-----</v>
      </c>
      <c r="H51" s="119" t="str">
        <f t="shared" si="116"/>
        <v>-----</v>
      </c>
      <c r="I51" s="119" t="str">
        <f t="shared" si="116"/>
        <v>-----</v>
      </c>
      <c r="J51" s="119" t="str">
        <f t="shared" si="116"/>
        <v>-----</v>
      </c>
      <c r="K51" s="119" t="str">
        <f t="shared" si="116"/>
        <v>-----</v>
      </c>
      <c r="L51" s="119" t="str">
        <f t="shared" si="116"/>
        <v>-----</v>
      </c>
      <c r="M51" s="119" t="str">
        <f t="shared" si="116"/>
        <v>-----</v>
      </c>
      <c r="N51" s="119" t="str">
        <f t="shared" si="116"/>
        <v>-----</v>
      </c>
      <c r="O51" s="119" t="str">
        <f t="shared" si="116"/>
        <v>-----</v>
      </c>
      <c r="P51" s="119" t="str">
        <f t="shared" si="116"/>
        <v>-----</v>
      </c>
      <c r="Q51" s="119" t="str">
        <f t="shared" si="116"/>
        <v>-----</v>
      </c>
      <c r="R51" s="119" t="str">
        <f t="shared" si="116"/>
        <v>-----</v>
      </c>
      <c r="S51" s="119" t="str">
        <f t="shared" si="116"/>
        <v>-----</v>
      </c>
      <c r="T51" s="119" t="str">
        <f t="shared" si="116"/>
        <v>-----</v>
      </c>
      <c r="U51" s="119" t="str">
        <f t="shared" si="116"/>
        <v>-----</v>
      </c>
      <c r="V51" s="119" t="str">
        <f t="shared" si="116"/>
        <v>-----</v>
      </c>
      <c r="W51" s="119" t="str">
        <f t="shared" si="116"/>
        <v>-----</v>
      </c>
      <c r="X51" s="119" t="str">
        <f t="shared" si="116"/>
        <v>-----</v>
      </c>
      <c r="Y51" s="119" t="str">
        <f t="shared" si="116"/>
        <v>-----</v>
      </c>
      <c r="Z51" s="119" t="str">
        <f t="shared" si="116"/>
        <v>-----</v>
      </c>
      <c r="AA51" s="119" t="str">
        <f t="shared" si="116"/>
        <v>-----</v>
      </c>
      <c r="AB51" s="119" t="str">
        <f t="shared" si="116"/>
        <v>-----</v>
      </c>
      <c r="AC51" s="126" t="str">
        <f t="shared" si="116"/>
        <v>-----</v>
      </c>
      <c r="AD51" s="126" t="str">
        <f t="shared" ref="AD51:AY51" si="122">AC51</f>
        <v>-----</v>
      </c>
      <c r="AE51" s="126" t="str">
        <f t="shared" si="122"/>
        <v>-----</v>
      </c>
      <c r="AF51" s="126" t="str">
        <f t="shared" si="122"/>
        <v>-----</v>
      </c>
      <c r="AG51" s="126" t="str">
        <f t="shared" si="122"/>
        <v>-----</v>
      </c>
      <c r="AH51" s="126" t="str">
        <f t="shared" si="122"/>
        <v>-----</v>
      </c>
      <c r="AI51" s="126" t="str">
        <f t="shared" si="122"/>
        <v>-----</v>
      </c>
      <c r="AJ51" s="126" t="str">
        <f t="shared" si="122"/>
        <v>-----</v>
      </c>
      <c r="AK51" s="126" t="str">
        <f t="shared" si="122"/>
        <v>-----</v>
      </c>
      <c r="AL51" s="126" t="str">
        <f t="shared" si="122"/>
        <v>-----</v>
      </c>
      <c r="AM51" s="126" t="str">
        <f t="shared" si="122"/>
        <v>-----</v>
      </c>
      <c r="AN51" s="126" t="str">
        <f t="shared" si="122"/>
        <v>-----</v>
      </c>
      <c r="AO51" s="126" t="str">
        <f t="shared" si="122"/>
        <v>-----</v>
      </c>
      <c r="AP51" s="126" t="str">
        <f t="shared" si="122"/>
        <v>-----</v>
      </c>
      <c r="AQ51" s="126" t="str">
        <f t="shared" si="122"/>
        <v>-----</v>
      </c>
      <c r="AR51" s="126" t="str">
        <f t="shared" si="122"/>
        <v>-----</v>
      </c>
      <c r="AS51" s="126" t="str">
        <f t="shared" si="122"/>
        <v>-----</v>
      </c>
      <c r="AT51" s="126" t="str">
        <f t="shared" si="122"/>
        <v>-----</v>
      </c>
      <c r="AU51" s="126" t="str">
        <f t="shared" si="122"/>
        <v>-----</v>
      </c>
      <c r="AV51" s="126" t="str">
        <f t="shared" si="122"/>
        <v>-----</v>
      </c>
      <c r="AW51" s="126" t="str">
        <f t="shared" si="122"/>
        <v>-----</v>
      </c>
      <c r="AX51" s="126" t="str">
        <f t="shared" si="122"/>
        <v>-----</v>
      </c>
      <c r="AY51" s="126" t="str">
        <f t="shared" si="122"/>
        <v>-----</v>
      </c>
      <c r="AZ51" s="3" t="str">
        <f t="shared" si="99"/>
        <v>x</v>
      </c>
      <c r="BA51" s="47"/>
      <c r="BB51" s="301" t="s">
        <v>166</v>
      </c>
      <c r="BC51" s="119" t="str">
        <f t="shared" si="118"/>
        <v>-----</v>
      </c>
      <c r="BD51" s="119" t="str">
        <f t="shared" si="118"/>
        <v>-----</v>
      </c>
      <c r="BE51" s="119" t="str">
        <f t="shared" si="118"/>
        <v>-----</v>
      </c>
      <c r="BF51" s="119" t="str">
        <f t="shared" si="118"/>
        <v>-----</v>
      </c>
      <c r="BG51" s="119" t="str">
        <f t="shared" si="118"/>
        <v>-----</v>
      </c>
      <c r="BH51" s="119" t="str">
        <f t="shared" si="118"/>
        <v>-----</v>
      </c>
      <c r="BI51" s="119" t="str">
        <f t="shared" si="118"/>
        <v>-----</v>
      </c>
      <c r="BJ51" s="119" t="str">
        <f t="shared" si="118"/>
        <v>-----</v>
      </c>
      <c r="BK51" s="119" t="str">
        <f t="shared" si="118"/>
        <v>-----</v>
      </c>
      <c r="BL51" s="119" t="str">
        <f t="shared" si="118"/>
        <v>-----</v>
      </c>
      <c r="BM51" s="119" t="str">
        <f t="shared" si="118"/>
        <v>-----</v>
      </c>
      <c r="BN51" s="119" t="str">
        <f t="shared" si="118"/>
        <v>-----</v>
      </c>
      <c r="BO51" s="119" t="str">
        <f t="shared" si="118"/>
        <v>-----</v>
      </c>
      <c r="BP51" s="119" t="str">
        <f t="shared" si="118"/>
        <v>-----</v>
      </c>
      <c r="BQ51" s="119" t="str">
        <f t="shared" si="118"/>
        <v>-----</v>
      </c>
      <c r="BR51" s="119" t="str">
        <f t="shared" si="118"/>
        <v>-----</v>
      </c>
      <c r="BS51" s="119" t="str">
        <f t="shared" si="118"/>
        <v>-----</v>
      </c>
      <c r="BT51" s="119" t="str">
        <f t="shared" si="118"/>
        <v>-----</v>
      </c>
      <c r="BU51" s="119" t="str">
        <f t="shared" si="118"/>
        <v>-----</v>
      </c>
      <c r="BV51" s="119" t="str">
        <f t="shared" si="118"/>
        <v>-----</v>
      </c>
      <c r="BW51" s="119" t="str">
        <f t="shared" si="118"/>
        <v>-----</v>
      </c>
      <c r="BX51" s="119" t="str">
        <f t="shared" si="118"/>
        <v>-----</v>
      </c>
      <c r="BY51" s="119" t="str">
        <f t="shared" si="118"/>
        <v>-----</v>
      </c>
      <c r="BZ51" s="119" t="str">
        <f t="shared" si="118"/>
        <v>-----</v>
      </c>
      <c r="CA51" s="119" t="str">
        <f t="shared" si="118"/>
        <v>-----</v>
      </c>
      <c r="CB51" s="123" t="str">
        <f t="shared" si="118"/>
        <v>-----</v>
      </c>
      <c r="CC51" s="123" t="str">
        <f t="shared" ref="CC51:CX51" si="123">CB51</f>
        <v>-----</v>
      </c>
      <c r="CD51" s="123" t="str">
        <f t="shared" si="123"/>
        <v>-----</v>
      </c>
      <c r="CE51" s="123" t="str">
        <f t="shared" si="123"/>
        <v>-----</v>
      </c>
      <c r="CF51" s="123" t="str">
        <f t="shared" si="123"/>
        <v>-----</v>
      </c>
      <c r="CG51" s="123" t="str">
        <f t="shared" si="123"/>
        <v>-----</v>
      </c>
      <c r="CH51" s="123" t="str">
        <f t="shared" si="123"/>
        <v>-----</v>
      </c>
      <c r="CI51" s="123" t="str">
        <f t="shared" si="123"/>
        <v>-----</v>
      </c>
      <c r="CJ51" s="123" t="str">
        <f t="shared" si="123"/>
        <v>-----</v>
      </c>
      <c r="CK51" s="123" t="str">
        <f t="shared" si="123"/>
        <v>-----</v>
      </c>
      <c r="CL51" s="123" t="str">
        <f t="shared" si="123"/>
        <v>-----</v>
      </c>
      <c r="CM51" s="123" t="str">
        <f t="shared" si="123"/>
        <v>-----</v>
      </c>
      <c r="CN51" s="123" t="str">
        <f t="shared" si="123"/>
        <v>-----</v>
      </c>
      <c r="CO51" s="123" t="str">
        <f t="shared" si="123"/>
        <v>-----</v>
      </c>
      <c r="CP51" s="123" t="str">
        <f t="shared" si="123"/>
        <v>-----</v>
      </c>
      <c r="CQ51" s="123" t="str">
        <f t="shared" si="123"/>
        <v>-----</v>
      </c>
      <c r="CR51" s="123" t="str">
        <f t="shared" si="123"/>
        <v>-----</v>
      </c>
      <c r="CS51" s="123" t="str">
        <f t="shared" si="123"/>
        <v>-----</v>
      </c>
      <c r="CT51" s="123" t="str">
        <f t="shared" si="123"/>
        <v>-----</v>
      </c>
      <c r="CU51" s="123" t="str">
        <f t="shared" si="123"/>
        <v>-----</v>
      </c>
      <c r="CV51" s="123" t="str">
        <f t="shared" si="123"/>
        <v>-----</v>
      </c>
      <c r="CW51" s="123" t="str">
        <f t="shared" si="123"/>
        <v>-----</v>
      </c>
      <c r="CX51" s="123" t="str">
        <f t="shared" si="123"/>
        <v>-----</v>
      </c>
      <c r="CY51" s="173"/>
      <c r="CZ51" s="173"/>
      <c r="DA51" s="173"/>
      <c r="DB51" s="173"/>
      <c r="DC51" s="173"/>
    </row>
    <row r="52" spans="1:107">
      <c r="A52" s="3" t="s">
        <v>171</v>
      </c>
      <c r="B52" s="4"/>
      <c r="C52" s="124" t="str">
        <f t="shared" ref="C52:AY52" si="124">ExpFeePIP</f>
        <v>enter</v>
      </c>
      <c r="D52" s="124" t="str">
        <f t="shared" si="124"/>
        <v>enter</v>
      </c>
      <c r="E52" s="124" t="str">
        <f t="shared" si="124"/>
        <v>enter</v>
      </c>
      <c r="F52" s="124" t="str">
        <f t="shared" si="124"/>
        <v>enter</v>
      </c>
      <c r="G52" s="124" t="str">
        <f t="shared" si="124"/>
        <v>enter</v>
      </c>
      <c r="H52" s="124" t="str">
        <f t="shared" si="124"/>
        <v>enter</v>
      </c>
      <c r="I52" s="124" t="str">
        <f t="shared" si="124"/>
        <v>enter</v>
      </c>
      <c r="J52" s="124" t="str">
        <f t="shared" si="124"/>
        <v>enter</v>
      </c>
      <c r="K52" s="124" t="str">
        <f t="shared" si="124"/>
        <v>enter</v>
      </c>
      <c r="L52" s="124" t="str">
        <f t="shared" si="124"/>
        <v>enter</v>
      </c>
      <c r="M52" s="124" t="str">
        <f t="shared" si="124"/>
        <v>enter</v>
      </c>
      <c r="N52" s="124" t="str">
        <f t="shared" si="124"/>
        <v>enter</v>
      </c>
      <c r="O52" s="124" t="str">
        <f t="shared" si="124"/>
        <v>enter</v>
      </c>
      <c r="P52" s="124" t="str">
        <f t="shared" si="124"/>
        <v>enter</v>
      </c>
      <c r="Q52" s="124" t="str">
        <f t="shared" si="124"/>
        <v>enter</v>
      </c>
      <c r="R52" s="124" t="str">
        <f t="shared" si="124"/>
        <v>enter</v>
      </c>
      <c r="S52" s="124" t="str">
        <f t="shared" si="124"/>
        <v>enter</v>
      </c>
      <c r="T52" s="124" t="str">
        <f t="shared" si="124"/>
        <v>enter</v>
      </c>
      <c r="U52" s="124" t="str">
        <f t="shared" si="124"/>
        <v>enter</v>
      </c>
      <c r="V52" s="124" t="str">
        <f t="shared" si="124"/>
        <v>enter</v>
      </c>
      <c r="W52" s="124" t="str">
        <f t="shared" si="124"/>
        <v>enter</v>
      </c>
      <c r="X52" s="124" t="str">
        <f t="shared" si="124"/>
        <v>enter</v>
      </c>
      <c r="Y52" s="124" t="str">
        <f t="shared" si="124"/>
        <v>enter</v>
      </c>
      <c r="Z52" s="124" t="str">
        <f t="shared" si="124"/>
        <v>enter</v>
      </c>
      <c r="AA52" s="124" t="str">
        <f t="shared" si="124"/>
        <v>enter</v>
      </c>
      <c r="AB52" s="124" t="str">
        <f t="shared" si="124"/>
        <v>enter</v>
      </c>
      <c r="AC52" s="155" t="str">
        <f t="shared" si="124"/>
        <v>enter</v>
      </c>
      <c r="AD52" s="155" t="str">
        <f t="shared" si="124"/>
        <v>enter</v>
      </c>
      <c r="AE52" s="155" t="str">
        <f t="shared" si="124"/>
        <v>enter</v>
      </c>
      <c r="AF52" s="155" t="str">
        <f t="shared" si="124"/>
        <v>enter</v>
      </c>
      <c r="AG52" s="155" t="str">
        <f t="shared" si="124"/>
        <v>enter</v>
      </c>
      <c r="AH52" s="155" t="str">
        <f t="shared" si="124"/>
        <v>enter</v>
      </c>
      <c r="AI52" s="155" t="str">
        <f t="shared" si="124"/>
        <v>enter</v>
      </c>
      <c r="AJ52" s="155" t="str">
        <f t="shared" si="124"/>
        <v>enter</v>
      </c>
      <c r="AK52" s="155" t="str">
        <f t="shared" si="124"/>
        <v>enter</v>
      </c>
      <c r="AL52" s="155" t="str">
        <f t="shared" si="124"/>
        <v>enter</v>
      </c>
      <c r="AM52" s="155" t="str">
        <f t="shared" si="124"/>
        <v>enter</v>
      </c>
      <c r="AN52" s="155" t="str">
        <f t="shared" si="124"/>
        <v>enter</v>
      </c>
      <c r="AO52" s="155" t="str">
        <f t="shared" si="124"/>
        <v>enter</v>
      </c>
      <c r="AP52" s="155" t="str">
        <f t="shared" si="124"/>
        <v>enter</v>
      </c>
      <c r="AQ52" s="155" t="str">
        <f t="shared" si="124"/>
        <v>enter</v>
      </c>
      <c r="AR52" s="155" t="str">
        <f t="shared" si="124"/>
        <v>enter</v>
      </c>
      <c r="AS52" s="155" t="str">
        <f t="shared" si="124"/>
        <v>enter</v>
      </c>
      <c r="AT52" s="155" t="str">
        <f t="shared" si="124"/>
        <v>enter</v>
      </c>
      <c r="AU52" s="155" t="str">
        <f t="shared" si="124"/>
        <v>enter</v>
      </c>
      <c r="AV52" s="155" t="str">
        <f t="shared" si="124"/>
        <v>enter</v>
      </c>
      <c r="AW52" s="155" t="str">
        <f t="shared" si="124"/>
        <v>enter</v>
      </c>
      <c r="AX52" s="155" t="str">
        <f t="shared" si="124"/>
        <v>enter</v>
      </c>
      <c r="AY52" s="155" t="str">
        <f t="shared" si="124"/>
        <v>enter</v>
      </c>
      <c r="AZ52" s="3" t="str">
        <f t="shared" si="99"/>
        <v>+ Expense Fee</v>
      </c>
      <c r="BA52" s="4"/>
      <c r="BB52" s="124" t="str">
        <f t="shared" ref="BB52:CX52" si="125">ExpFeePIP</f>
        <v>enter</v>
      </c>
      <c r="BC52" s="124" t="str">
        <f t="shared" si="125"/>
        <v>enter</v>
      </c>
      <c r="BD52" s="124" t="str">
        <f t="shared" si="125"/>
        <v>enter</v>
      </c>
      <c r="BE52" s="124" t="str">
        <f t="shared" si="125"/>
        <v>enter</v>
      </c>
      <c r="BF52" s="124" t="str">
        <f t="shared" si="125"/>
        <v>enter</v>
      </c>
      <c r="BG52" s="124" t="str">
        <f t="shared" si="125"/>
        <v>enter</v>
      </c>
      <c r="BH52" s="124" t="str">
        <f t="shared" si="125"/>
        <v>enter</v>
      </c>
      <c r="BI52" s="124" t="str">
        <f t="shared" si="125"/>
        <v>enter</v>
      </c>
      <c r="BJ52" s="124" t="str">
        <f t="shared" si="125"/>
        <v>enter</v>
      </c>
      <c r="BK52" s="124" t="str">
        <f t="shared" si="125"/>
        <v>enter</v>
      </c>
      <c r="BL52" s="124" t="str">
        <f t="shared" si="125"/>
        <v>enter</v>
      </c>
      <c r="BM52" s="124" t="str">
        <f t="shared" si="125"/>
        <v>enter</v>
      </c>
      <c r="BN52" s="124" t="str">
        <f t="shared" si="125"/>
        <v>enter</v>
      </c>
      <c r="BO52" s="124" t="str">
        <f t="shared" si="125"/>
        <v>enter</v>
      </c>
      <c r="BP52" s="124" t="str">
        <f t="shared" si="125"/>
        <v>enter</v>
      </c>
      <c r="BQ52" s="124" t="str">
        <f t="shared" si="125"/>
        <v>enter</v>
      </c>
      <c r="BR52" s="124" t="str">
        <f t="shared" si="125"/>
        <v>enter</v>
      </c>
      <c r="BS52" s="124" t="str">
        <f t="shared" si="125"/>
        <v>enter</v>
      </c>
      <c r="BT52" s="124" t="str">
        <f t="shared" si="125"/>
        <v>enter</v>
      </c>
      <c r="BU52" s="124" t="str">
        <f t="shared" si="125"/>
        <v>enter</v>
      </c>
      <c r="BV52" s="124" t="str">
        <f t="shared" si="125"/>
        <v>enter</v>
      </c>
      <c r="BW52" s="124" t="str">
        <f t="shared" si="125"/>
        <v>enter</v>
      </c>
      <c r="BX52" s="124" t="str">
        <f t="shared" si="125"/>
        <v>enter</v>
      </c>
      <c r="BY52" s="124" t="str">
        <f t="shared" si="125"/>
        <v>enter</v>
      </c>
      <c r="BZ52" s="124" t="str">
        <f t="shared" si="125"/>
        <v>enter</v>
      </c>
      <c r="CA52" s="124" t="str">
        <f t="shared" si="125"/>
        <v>enter</v>
      </c>
      <c r="CB52" s="125" t="str">
        <f t="shared" si="125"/>
        <v>enter</v>
      </c>
      <c r="CC52" s="125" t="str">
        <f t="shared" si="125"/>
        <v>enter</v>
      </c>
      <c r="CD52" s="125" t="str">
        <f t="shared" si="125"/>
        <v>enter</v>
      </c>
      <c r="CE52" s="125" t="str">
        <f t="shared" si="125"/>
        <v>enter</v>
      </c>
      <c r="CF52" s="125" t="str">
        <f t="shared" si="125"/>
        <v>enter</v>
      </c>
      <c r="CG52" s="125" t="str">
        <f t="shared" si="125"/>
        <v>enter</v>
      </c>
      <c r="CH52" s="125" t="str">
        <f t="shared" si="125"/>
        <v>enter</v>
      </c>
      <c r="CI52" s="125" t="str">
        <f t="shared" si="125"/>
        <v>enter</v>
      </c>
      <c r="CJ52" s="125" t="str">
        <f t="shared" si="125"/>
        <v>enter</v>
      </c>
      <c r="CK52" s="125" t="str">
        <f t="shared" si="125"/>
        <v>enter</v>
      </c>
      <c r="CL52" s="125" t="str">
        <f t="shared" si="125"/>
        <v>enter</v>
      </c>
      <c r="CM52" s="125" t="str">
        <f t="shared" si="125"/>
        <v>enter</v>
      </c>
      <c r="CN52" s="125" t="str">
        <f t="shared" si="125"/>
        <v>enter</v>
      </c>
      <c r="CO52" s="125" t="str">
        <f t="shared" si="125"/>
        <v>enter</v>
      </c>
      <c r="CP52" s="125" t="str">
        <f t="shared" si="125"/>
        <v>enter</v>
      </c>
      <c r="CQ52" s="125" t="str">
        <f t="shared" si="125"/>
        <v>enter</v>
      </c>
      <c r="CR52" s="125" t="str">
        <f t="shared" si="125"/>
        <v>enter</v>
      </c>
      <c r="CS52" s="125" t="str">
        <f t="shared" si="125"/>
        <v>enter</v>
      </c>
      <c r="CT52" s="125" t="str">
        <f t="shared" si="125"/>
        <v>enter</v>
      </c>
      <c r="CU52" s="125" t="str">
        <f t="shared" si="125"/>
        <v>enter</v>
      </c>
      <c r="CV52" s="125" t="str">
        <f t="shared" si="125"/>
        <v>enter</v>
      </c>
      <c r="CW52" s="125" t="str">
        <f t="shared" si="125"/>
        <v>enter</v>
      </c>
      <c r="CX52" s="125" t="str">
        <f t="shared" si="125"/>
        <v>enter</v>
      </c>
      <c r="CY52" s="177"/>
      <c r="CZ52" s="177"/>
      <c r="DA52" s="177"/>
      <c r="DB52" s="177"/>
      <c r="DC52" s="177"/>
    </row>
    <row r="53" spans="1:107">
      <c r="A53" s="3" t="s">
        <v>170</v>
      </c>
      <c r="B53" s="4"/>
      <c r="C53" s="301" t="s">
        <v>166</v>
      </c>
      <c r="D53" s="119" t="str">
        <f t="shared" ref="D53:AC53" si="126">C53</f>
        <v>-----</v>
      </c>
      <c r="E53" s="119" t="str">
        <f t="shared" si="126"/>
        <v>-----</v>
      </c>
      <c r="F53" s="119" t="str">
        <f t="shared" si="126"/>
        <v>-----</v>
      </c>
      <c r="G53" s="119" t="str">
        <f t="shared" si="126"/>
        <v>-----</v>
      </c>
      <c r="H53" s="119" t="str">
        <f t="shared" si="126"/>
        <v>-----</v>
      </c>
      <c r="I53" s="119" t="str">
        <f t="shared" si="126"/>
        <v>-----</v>
      </c>
      <c r="J53" s="119" t="str">
        <f t="shared" si="126"/>
        <v>-----</v>
      </c>
      <c r="K53" s="119" t="str">
        <f t="shared" si="126"/>
        <v>-----</v>
      </c>
      <c r="L53" s="119" t="str">
        <f t="shared" si="126"/>
        <v>-----</v>
      </c>
      <c r="M53" s="119" t="str">
        <f t="shared" si="126"/>
        <v>-----</v>
      </c>
      <c r="N53" s="119" t="str">
        <f t="shared" si="126"/>
        <v>-----</v>
      </c>
      <c r="O53" s="119" t="str">
        <f t="shared" si="126"/>
        <v>-----</v>
      </c>
      <c r="P53" s="119" t="str">
        <f t="shared" si="126"/>
        <v>-----</v>
      </c>
      <c r="Q53" s="119" t="str">
        <f t="shared" si="126"/>
        <v>-----</v>
      </c>
      <c r="R53" s="119" t="str">
        <f t="shared" si="126"/>
        <v>-----</v>
      </c>
      <c r="S53" s="119" t="str">
        <f t="shared" si="126"/>
        <v>-----</v>
      </c>
      <c r="T53" s="119" t="str">
        <f t="shared" si="126"/>
        <v>-----</v>
      </c>
      <c r="U53" s="119" t="str">
        <f t="shared" si="126"/>
        <v>-----</v>
      </c>
      <c r="V53" s="119" t="str">
        <f t="shared" si="126"/>
        <v>-----</v>
      </c>
      <c r="W53" s="119" t="str">
        <f t="shared" si="126"/>
        <v>-----</v>
      </c>
      <c r="X53" s="119" t="str">
        <f t="shared" si="126"/>
        <v>-----</v>
      </c>
      <c r="Y53" s="119" t="str">
        <f t="shared" si="126"/>
        <v>-----</v>
      </c>
      <c r="Z53" s="119" t="str">
        <f t="shared" si="126"/>
        <v>-----</v>
      </c>
      <c r="AA53" s="119" t="str">
        <f t="shared" si="126"/>
        <v>-----</v>
      </c>
      <c r="AB53" s="119" t="str">
        <f t="shared" si="126"/>
        <v>-----</v>
      </c>
      <c r="AC53" s="126" t="str">
        <f t="shared" si="126"/>
        <v>-----</v>
      </c>
      <c r="AD53" s="126" t="str">
        <f t="shared" ref="AD53:AY53" si="127">AC53</f>
        <v>-----</v>
      </c>
      <c r="AE53" s="126" t="str">
        <f t="shared" si="127"/>
        <v>-----</v>
      </c>
      <c r="AF53" s="126" t="str">
        <f t="shared" si="127"/>
        <v>-----</v>
      </c>
      <c r="AG53" s="126" t="str">
        <f t="shared" si="127"/>
        <v>-----</v>
      </c>
      <c r="AH53" s="126" t="str">
        <f t="shared" si="127"/>
        <v>-----</v>
      </c>
      <c r="AI53" s="126" t="str">
        <f t="shared" si="127"/>
        <v>-----</v>
      </c>
      <c r="AJ53" s="126" t="str">
        <f t="shared" si="127"/>
        <v>-----</v>
      </c>
      <c r="AK53" s="126" t="str">
        <f t="shared" si="127"/>
        <v>-----</v>
      </c>
      <c r="AL53" s="126" t="str">
        <f t="shared" si="127"/>
        <v>-----</v>
      </c>
      <c r="AM53" s="126" t="str">
        <f t="shared" si="127"/>
        <v>-----</v>
      </c>
      <c r="AN53" s="126" t="str">
        <f t="shared" si="127"/>
        <v>-----</v>
      </c>
      <c r="AO53" s="126" t="str">
        <f t="shared" si="127"/>
        <v>-----</v>
      </c>
      <c r="AP53" s="126" t="str">
        <f t="shared" si="127"/>
        <v>-----</v>
      </c>
      <c r="AQ53" s="126" t="str">
        <f t="shared" si="127"/>
        <v>-----</v>
      </c>
      <c r="AR53" s="126" t="str">
        <f t="shared" si="127"/>
        <v>-----</v>
      </c>
      <c r="AS53" s="126" t="str">
        <f t="shared" si="127"/>
        <v>-----</v>
      </c>
      <c r="AT53" s="126" t="str">
        <f t="shared" si="127"/>
        <v>-----</v>
      </c>
      <c r="AU53" s="126" t="str">
        <f t="shared" si="127"/>
        <v>-----</v>
      </c>
      <c r="AV53" s="126" t="str">
        <f t="shared" si="127"/>
        <v>-----</v>
      </c>
      <c r="AW53" s="126" t="str">
        <f t="shared" si="127"/>
        <v>-----</v>
      </c>
      <c r="AX53" s="126" t="str">
        <f t="shared" si="127"/>
        <v>-----</v>
      </c>
      <c r="AY53" s="126" t="str">
        <f t="shared" si="127"/>
        <v>-----</v>
      </c>
      <c r="AZ53" s="3" t="str">
        <f t="shared" si="99"/>
        <v>x</v>
      </c>
      <c r="BA53" s="4"/>
      <c r="BB53" s="301" t="s">
        <v>166</v>
      </c>
      <c r="BC53" s="119" t="str">
        <f t="shared" ref="BC53:CB53" si="128">BB53</f>
        <v>-----</v>
      </c>
      <c r="BD53" s="119" t="str">
        <f t="shared" si="128"/>
        <v>-----</v>
      </c>
      <c r="BE53" s="119" t="str">
        <f t="shared" si="128"/>
        <v>-----</v>
      </c>
      <c r="BF53" s="119" t="str">
        <f t="shared" si="128"/>
        <v>-----</v>
      </c>
      <c r="BG53" s="119" t="str">
        <f t="shared" si="128"/>
        <v>-----</v>
      </c>
      <c r="BH53" s="119" t="str">
        <f t="shared" si="128"/>
        <v>-----</v>
      </c>
      <c r="BI53" s="119" t="str">
        <f t="shared" si="128"/>
        <v>-----</v>
      </c>
      <c r="BJ53" s="119" t="str">
        <f t="shared" si="128"/>
        <v>-----</v>
      </c>
      <c r="BK53" s="119" t="str">
        <f t="shared" si="128"/>
        <v>-----</v>
      </c>
      <c r="BL53" s="119" t="str">
        <f t="shared" si="128"/>
        <v>-----</v>
      </c>
      <c r="BM53" s="119" t="str">
        <f t="shared" si="128"/>
        <v>-----</v>
      </c>
      <c r="BN53" s="119" t="str">
        <f t="shared" si="128"/>
        <v>-----</v>
      </c>
      <c r="BO53" s="119" t="str">
        <f t="shared" si="128"/>
        <v>-----</v>
      </c>
      <c r="BP53" s="119" t="str">
        <f t="shared" si="128"/>
        <v>-----</v>
      </c>
      <c r="BQ53" s="119" t="str">
        <f t="shared" si="128"/>
        <v>-----</v>
      </c>
      <c r="BR53" s="119" t="str">
        <f t="shared" si="128"/>
        <v>-----</v>
      </c>
      <c r="BS53" s="119" t="str">
        <f t="shared" si="128"/>
        <v>-----</v>
      </c>
      <c r="BT53" s="119" t="str">
        <f t="shared" si="128"/>
        <v>-----</v>
      </c>
      <c r="BU53" s="119" t="str">
        <f t="shared" si="128"/>
        <v>-----</v>
      </c>
      <c r="BV53" s="119" t="str">
        <f t="shared" si="128"/>
        <v>-----</v>
      </c>
      <c r="BW53" s="119" t="str">
        <f t="shared" si="128"/>
        <v>-----</v>
      </c>
      <c r="BX53" s="119" t="str">
        <f t="shared" si="128"/>
        <v>-----</v>
      </c>
      <c r="BY53" s="119" t="str">
        <f t="shared" si="128"/>
        <v>-----</v>
      </c>
      <c r="BZ53" s="119" t="str">
        <f t="shared" si="128"/>
        <v>-----</v>
      </c>
      <c r="CA53" s="119" t="str">
        <f t="shared" si="128"/>
        <v>-----</v>
      </c>
      <c r="CB53" s="123" t="str">
        <f t="shared" si="128"/>
        <v>-----</v>
      </c>
      <c r="CC53" s="123" t="str">
        <f t="shared" ref="CC53:CX53" si="129">CB53</f>
        <v>-----</v>
      </c>
      <c r="CD53" s="123" t="str">
        <f t="shared" si="129"/>
        <v>-----</v>
      </c>
      <c r="CE53" s="123" t="str">
        <f t="shared" si="129"/>
        <v>-----</v>
      </c>
      <c r="CF53" s="123" t="str">
        <f t="shared" si="129"/>
        <v>-----</v>
      </c>
      <c r="CG53" s="123" t="str">
        <f t="shared" si="129"/>
        <v>-----</v>
      </c>
      <c r="CH53" s="123" t="str">
        <f t="shared" si="129"/>
        <v>-----</v>
      </c>
      <c r="CI53" s="123" t="str">
        <f t="shared" si="129"/>
        <v>-----</v>
      </c>
      <c r="CJ53" s="123" t="str">
        <f t="shared" si="129"/>
        <v>-----</v>
      </c>
      <c r="CK53" s="123" t="str">
        <f t="shared" si="129"/>
        <v>-----</v>
      </c>
      <c r="CL53" s="123" t="str">
        <f t="shared" si="129"/>
        <v>-----</v>
      </c>
      <c r="CM53" s="123" t="str">
        <f t="shared" si="129"/>
        <v>-----</v>
      </c>
      <c r="CN53" s="123" t="str">
        <f t="shared" si="129"/>
        <v>-----</v>
      </c>
      <c r="CO53" s="123" t="str">
        <f t="shared" si="129"/>
        <v>-----</v>
      </c>
      <c r="CP53" s="123" t="str">
        <f t="shared" si="129"/>
        <v>-----</v>
      </c>
      <c r="CQ53" s="123" t="str">
        <f t="shared" si="129"/>
        <v>-----</v>
      </c>
      <c r="CR53" s="123" t="str">
        <f t="shared" si="129"/>
        <v>-----</v>
      </c>
      <c r="CS53" s="123" t="str">
        <f t="shared" si="129"/>
        <v>-----</v>
      </c>
      <c r="CT53" s="123" t="str">
        <f t="shared" si="129"/>
        <v>-----</v>
      </c>
      <c r="CU53" s="123" t="str">
        <f t="shared" si="129"/>
        <v>-----</v>
      </c>
      <c r="CV53" s="123" t="str">
        <f t="shared" si="129"/>
        <v>-----</v>
      </c>
      <c r="CW53" s="123" t="str">
        <f t="shared" si="129"/>
        <v>-----</v>
      </c>
      <c r="CX53" s="123" t="str">
        <f t="shared" si="129"/>
        <v>-----</v>
      </c>
      <c r="CY53" s="173"/>
      <c r="CZ53" s="173"/>
      <c r="DA53" s="173"/>
      <c r="DB53" s="173"/>
      <c r="DC53" s="173"/>
    </row>
    <row r="54" spans="1:107">
      <c r="A54" s="11" t="s">
        <v>177</v>
      </c>
      <c r="B54" s="12"/>
      <c r="C54" s="38" t="e">
        <f t="shared" ref="C54:AC54" si="130">PRODUCT(PRODUCT(C44:C51)+C52,C53)</f>
        <v>#VALUE!</v>
      </c>
      <c r="D54" s="38" t="e">
        <f t="shared" si="130"/>
        <v>#VALUE!</v>
      </c>
      <c r="E54" s="38" t="e">
        <f t="shared" si="130"/>
        <v>#VALUE!</v>
      </c>
      <c r="F54" s="38" t="e">
        <f t="shared" si="130"/>
        <v>#VALUE!</v>
      </c>
      <c r="G54" s="38" t="e">
        <f t="shared" si="130"/>
        <v>#VALUE!</v>
      </c>
      <c r="H54" s="38" t="e">
        <f t="shared" si="130"/>
        <v>#VALUE!</v>
      </c>
      <c r="I54" s="38" t="e">
        <f t="shared" si="130"/>
        <v>#VALUE!</v>
      </c>
      <c r="J54" s="38" t="e">
        <f t="shared" si="130"/>
        <v>#VALUE!</v>
      </c>
      <c r="K54" s="38" t="e">
        <f t="shared" si="130"/>
        <v>#VALUE!</v>
      </c>
      <c r="L54" s="38" t="e">
        <f t="shared" si="130"/>
        <v>#VALUE!</v>
      </c>
      <c r="M54" s="38" t="e">
        <f t="shared" si="130"/>
        <v>#VALUE!</v>
      </c>
      <c r="N54" s="38" t="e">
        <f t="shared" si="130"/>
        <v>#VALUE!</v>
      </c>
      <c r="O54" s="38" t="e">
        <f t="shared" si="130"/>
        <v>#VALUE!</v>
      </c>
      <c r="P54" s="38" t="e">
        <f t="shared" si="130"/>
        <v>#VALUE!</v>
      </c>
      <c r="Q54" s="38" t="e">
        <f t="shared" si="130"/>
        <v>#VALUE!</v>
      </c>
      <c r="R54" s="38" t="e">
        <f t="shared" si="130"/>
        <v>#VALUE!</v>
      </c>
      <c r="S54" s="38" t="e">
        <f t="shared" si="130"/>
        <v>#VALUE!</v>
      </c>
      <c r="T54" s="38" t="e">
        <f t="shared" si="130"/>
        <v>#VALUE!</v>
      </c>
      <c r="U54" s="38" t="e">
        <f t="shared" si="130"/>
        <v>#VALUE!</v>
      </c>
      <c r="V54" s="38" t="e">
        <f t="shared" si="130"/>
        <v>#VALUE!</v>
      </c>
      <c r="W54" s="38" t="e">
        <f t="shared" si="130"/>
        <v>#VALUE!</v>
      </c>
      <c r="X54" s="38" t="e">
        <f t="shared" si="130"/>
        <v>#VALUE!</v>
      </c>
      <c r="Y54" s="38" t="e">
        <f t="shared" si="130"/>
        <v>#VALUE!</v>
      </c>
      <c r="Z54" s="38" t="e">
        <f t="shared" si="130"/>
        <v>#VALUE!</v>
      </c>
      <c r="AA54" s="38" t="e">
        <f t="shared" si="130"/>
        <v>#VALUE!</v>
      </c>
      <c r="AB54" s="38" t="e">
        <f t="shared" si="130"/>
        <v>#VALUE!</v>
      </c>
      <c r="AC54" s="39" t="e">
        <f t="shared" si="130"/>
        <v>#VALUE!</v>
      </c>
      <c r="AD54" s="39" t="e">
        <f t="shared" ref="AD54:AY54" si="131">PRODUCT(PRODUCT(AD44:AD51)+AD52,AD53)</f>
        <v>#VALUE!</v>
      </c>
      <c r="AE54" s="39" t="e">
        <f t="shared" si="131"/>
        <v>#VALUE!</v>
      </c>
      <c r="AF54" s="39" t="e">
        <f t="shared" si="131"/>
        <v>#VALUE!</v>
      </c>
      <c r="AG54" s="39" t="e">
        <f t="shared" si="131"/>
        <v>#VALUE!</v>
      </c>
      <c r="AH54" s="39" t="e">
        <f t="shared" si="131"/>
        <v>#VALUE!</v>
      </c>
      <c r="AI54" s="39" t="e">
        <f t="shared" si="131"/>
        <v>#VALUE!</v>
      </c>
      <c r="AJ54" s="39" t="e">
        <f t="shared" si="131"/>
        <v>#VALUE!</v>
      </c>
      <c r="AK54" s="39" t="e">
        <f t="shared" si="131"/>
        <v>#VALUE!</v>
      </c>
      <c r="AL54" s="39" t="e">
        <f t="shared" si="131"/>
        <v>#VALUE!</v>
      </c>
      <c r="AM54" s="39" t="e">
        <f t="shared" si="131"/>
        <v>#VALUE!</v>
      </c>
      <c r="AN54" s="39" t="e">
        <f t="shared" si="131"/>
        <v>#VALUE!</v>
      </c>
      <c r="AO54" s="39" t="e">
        <f t="shared" si="131"/>
        <v>#VALUE!</v>
      </c>
      <c r="AP54" s="39" t="e">
        <f t="shared" si="131"/>
        <v>#VALUE!</v>
      </c>
      <c r="AQ54" s="39" t="e">
        <f t="shared" si="131"/>
        <v>#VALUE!</v>
      </c>
      <c r="AR54" s="39" t="e">
        <f t="shared" si="131"/>
        <v>#VALUE!</v>
      </c>
      <c r="AS54" s="39" t="e">
        <f t="shared" si="131"/>
        <v>#VALUE!</v>
      </c>
      <c r="AT54" s="39" t="e">
        <f t="shared" si="131"/>
        <v>#VALUE!</v>
      </c>
      <c r="AU54" s="39" t="e">
        <f t="shared" si="131"/>
        <v>#VALUE!</v>
      </c>
      <c r="AV54" s="39" t="e">
        <f t="shared" si="131"/>
        <v>#VALUE!</v>
      </c>
      <c r="AW54" s="39" t="e">
        <f t="shared" si="131"/>
        <v>#VALUE!</v>
      </c>
      <c r="AX54" s="39" t="e">
        <f t="shared" si="131"/>
        <v>#VALUE!</v>
      </c>
      <c r="AY54" s="39" t="e">
        <f t="shared" si="131"/>
        <v>#VALUE!</v>
      </c>
      <c r="AZ54" s="11" t="str">
        <f t="shared" si="99"/>
        <v>= PIP Rate</v>
      </c>
      <c r="BA54" s="12"/>
      <c r="BB54" s="38" t="e">
        <f t="shared" ref="BB54:CB54" si="132">PRODUCT(PRODUCT(BB44:BB51)+BB52,BB53)</f>
        <v>#VALUE!</v>
      </c>
      <c r="BC54" s="38" t="e">
        <f t="shared" si="132"/>
        <v>#VALUE!</v>
      </c>
      <c r="BD54" s="38" t="e">
        <f t="shared" si="132"/>
        <v>#VALUE!</v>
      </c>
      <c r="BE54" s="38" t="e">
        <f t="shared" si="132"/>
        <v>#VALUE!</v>
      </c>
      <c r="BF54" s="38" t="e">
        <f t="shared" si="132"/>
        <v>#VALUE!</v>
      </c>
      <c r="BG54" s="38" t="e">
        <f t="shared" si="132"/>
        <v>#VALUE!</v>
      </c>
      <c r="BH54" s="38" t="e">
        <f t="shared" si="132"/>
        <v>#VALUE!</v>
      </c>
      <c r="BI54" s="38" t="e">
        <f t="shared" si="132"/>
        <v>#VALUE!</v>
      </c>
      <c r="BJ54" s="38" t="e">
        <f t="shared" si="132"/>
        <v>#VALUE!</v>
      </c>
      <c r="BK54" s="38" t="e">
        <f t="shared" si="132"/>
        <v>#VALUE!</v>
      </c>
      <c r="BL54" s="38" t="e">
        <f t="shared" si="132"/>
        <v>#VALUE!</v>
      </c>
      <c r="BM54" s="38" t="e">
        <f t="shared" si="132"/>
        <v>#VALUE!</v>
      </c>
      <c r="BN54" s="38" t="e">
        <f t="shared" si="132"/>
        <v>#VALUE!</v>
      </c>
      <c r="BO54" s="38" t="e">
        <f t="shared" si="132"/>
        <v>#VALUE!</v>
      </c>
      <c r="BP54" s="38" t="e">
        <f t="shared" si="132"/>
        <v>#VALUE!</v>
      </c>
      <c r="BQ54" s="38" t="e">
        <f t="shared" si="132"/>
        <v>#VALUE!</v>
      </c>
      <c r="BR54" s="38" t="e">
        <f t="shared" si="132"/>
        <v>#VALUE!</v>
      </c>
      <c r="BS54" s="38" t="e">
        <f t="shared" si="132"/>
        <v>#VALUE!</v>
      </c>
      <c r="BT54" s="38" t="e">
        <f t="shared" si="132"/>
        <v>#VALUE!</v>
      </c>
      <c r="BU54" s="38" t="e">
        <f t="shared" si="132"/>
        <v>#VALUE!</v>
      </c>
      <c r="BV54" s="38" t="e">
        <f t="shared" si="132"/>
        <v>#VALUE!</v>
      </c>
      <c r="BW54" s="38" t="e">
        <f t="shared" si="132"/>
        <v>#VALUE!</v>
      </c>
      <c r="BX54" s="38" t="e">
        <f t="shared" si="132"/>
        <v>#VALUE!</v>
      </c>
      <c r="BY54" s="38" t="e">
        <f t="shared" si="132"/>
        <v>#VALUE!</v>
      </c>
      <c r="BZ54" s="38" t="e">
        <f t="shared" si="132"/>
        <v>#VALUE!</v>
      </c>
      <c r="CA54" s="38" t="e">
        <f t="shared" si="132"/>
        <v>#VALUE!</v>
      </c>
      <c r="CB54" s="39" t="e">
        <f t="shared" si="132"/>
        <v>#VALUE!</v>
      </c>
      <c r="CC54" s="39" t="e">
        <f t="shared" ref="CC54:CX54" si="133">PRODUCT(PRODUCT(CC44:CC51)+CC52,CC53)</f>
        <v>#VALUE!</v>
      </c>
      <c r="CD54" s="39" t="e">
        <f t="shared" si="133"/>
        <v>#VALUE!</v>
      </c>
      <c r="CE54" s="39" t="e">
        <f t="shared" si="133"/>
        <v>#VALUE!</v>
      </c>
      <c r="CF54" s="39" t="e">
        <f t="shared" si="133"/>
        <v>#VALUE!</v>
      </c>
      <c r="CG54" s="39" t="e">
        <f t="shared" si="133"/>
        <v>#VALUE!</v>
      </c>
      <c r="CH54" s="39" t="e">
        <f t="shared" si="133"/>
        <v>#VALUE!</v>
      </c>
      <c r="CI54" s="39" t="e">
        <f t="shared" si="133"/>
        <v>#VALUE!</v>
      </c>
      <c r="CJ54" s="39" t="e">
        <f t="shared" si="133"/>
        <v>#VALUE!</v>
      </c>
      <c r="CK54" s="39" t="e">
        <f t="shared" si="133"/>
        <v>#VALUE!</v>
      </c>
      <c r="CL54" s="39" t="e">
        <f t="shared" si="133"/>
        <v>#VALUE!</v>
      </c>
      <c r="CM54" s="39" t="e">
        <f t="shared" si="133"/>
        <v>#VALUE!</v>
      </c>
      <c r="CN54" s="39" t="e">
        <f t="shared" si="133"/>
        <v>#VALUE!</v>
      </c>
      <c r="CO54" s="39" t="e">
        <f t="shared" si="133"/>
        <v>#VALUE!</v>
      </c>
      <c r="CP54" s="39" t="e">
        <f t="shared" si="133"/>
        <v>#VALUE!</v>
      </c>
      <c r="CQ54" s="39" t="e">
        <f t="shared" si="133"/>
        <v>#VALUE!</v>
      </c>
      <c r="CR54" s="39" t="e">
        <f t="shared" si="133"/>
        <v>#VALUE!</v>
      </c>
      <c r="CS54" s="39" t="e">
        <f t="shared" si="133"/>
        <v>#VALUE!</v>
      </c>
      <c r="CT54" s="39" t="e">
        <f t="shared" si="133"/>
        <v>#VALUE!</v>
      </c>
      <c r="CU54" s="39" t="e">
        <f t="shared" si="133"/>
        <v>#VALUE!</v>
      </c>
      <c r="CV54" s="39" t="e">
        <f t="shared" si="133"/>
        <v>#VALUE!</v>
      </c>
      <c r="CW54" s="39" t="e">
        <f t="shared" si="133"/>
        <v>#VALUE!</v>
      </c>
      <c r="CX54" s="56" t="e">
        <f t="shared" si="133"/>
        <v>#VALUE!</v>
      </c>
      <c r="CY54" s="174"/>
      <c r="CZ54" s="174"/>
      <c r="DA54" s="174"/>
      <c r="DB54" s="174"/>
      <c r="DC54" s="174"/>
    </row>
    <row r="55" spans="1:107" ht="16.2" thickBot="1">
      <c r="A55" s="13" t="s">
        <v>178</v>
      </c>
      <c r="B55" s="4"/>
      <c r="C55" s="303">
        <v>0</v>
      </c>
      <c r="D55" s="151">
        <f>C55</f>
        <v>0</v>
      </c>
      <c r="E55" s="77">
        <f t="shared" ref="E55:AY55" si="134">$D55</f>
        <v>0</v>
      </c>
      <c r="F55" s="77">
        <f t="shared" si="134"/>
        <v>0</v>
      </c>
      <c r="G55" s="77">
        <f t="shared" si="134"/>
        <v>0</v>
      </c>
      <c r="H55" s="77">
        <f t="shared" si="134"/>
        <v>0</v>
      </c>
      <c r="I55" s="77">
        <f t="shared" si="134"/>
        <v>0</v>
      </c>
      <c r="J55" s="77">
        <f t="shared" si="134"/>
        <v>0</v>
      </c>
      <c r="K55" s="77">
        <f t="shared" si="134"/>
        <v>0</v>
      </c>
      <c r="L55" s="77">
        <f t="shared" si="134"/>
        <v>0</v>
      </c>
      <c r="M55" s="77">
        <f t="shared" si="134"/>
        <v>0</v>
      </c>
      <c r="N55" s="77">
        <f t="shared" si="134"/>
        <v>0</v>
      </c>
      <c r="O55" s="77">
        <f t="shared" si="134"/>
        <v>0</v>
      </c>
      <c r="P55" s="77">
        <f t="shared" si="134"/>
        <v>0</v>
      </c>
      <c r="Q55" s="77">
        <f t="shared" si="134"/>
        <v>0</v>
      </c>
      <c r="R55" s="77">
        <f t="shared" si="134"/>
        <v>0</v>
      </c>
      <c r="S55" s="77">
        <f t="shared" si="134"/>
        <v>0</v>
      </c>
      <c r="T55" s="77">
        <f t="shared" si="134"/>
        <v>0</v>
      </c>
      <c r="U55" s="77">
        <f t="shared" si="134"/>
        <v>0</v>
      </c>
      <c r="V55" s="77">
        <f t="shared" si="134"/>
        <v>0</v>
      </c>
      <c r="W55" s="77">
        <f t="shared" si="134"/>
        <v>0</v>
      </c>
      <c r="X55" s="77">
        <f t="shared" si="134"/>
        <v>0</v>
      </c>
      <c r="Y55" s="77">
        <f t="shared" si="134"/>
        <v>0</v>
      </c>
      <c r="Z55" s="77">
        <f t="shared" si="134"/>
        <v>0</v>
      </c>
      <c r="AA55" s="77">
        <f t="shared" si="134"/>
        <v>0</v>
      </c>
      <c r="AB55" s="77">
        <f t="shared" si="134"/>
        <v>0</v>
      </c>
      <c r="AC55" s="130">
        <f t="shared" si="134"/>
        <v>0</v>
      </c>
      <c r="AD55" s="130">
        <f t="shared" si="134"/>
        <v>0</v>
      </c>
      <c r="AE55" s="130">
        <f t="shared" si="134"/>
        <v>0</v>
      </c>
      <c r="AF55" s="130">
        <f t="shared" si="134"/>
        <v>0</v>
      </c>
      <c r="AG55" s="130">
        <f t="shared" si="134"/>
        <v>0</v>
      </c>
      <c r="AH55" s="130">
        <f t="shared" si="134"/>
        <v>0</v>
      </c>
      <c r="AI55" s="130">
        <f t="shared" si="134"/>
        <v>0</v>
      </c>
      <c r="AJ55" s="130">
        <f t="shared" si="134"/>
        <v>0</v>
      </c>
      <c r="AK55" s="130">
        <f t="shared" si="134"/>
        <v>0</v>
      </c>
      <c r="AL55" s="130">
        <f t="shared" si="134"/>
        <v>0</v>
      </c>
      <c r="AM55" s="130">
        <f t="shared" si="134"/>
        <v>0</v>
      </c>
      <c r="AN55" s="130">
        <f t="shared" si="134"/>
        <v>0</v>
      </c>
      <c r="AO55" s="130">
        <f t="shared" si="134"/>
        <v>0</v>
      </c>
      <c r="AP55" s="130">
        <f t="shared" si="134"/>
        <v>0</v>
      </c>
      <c r="AQ55" s="130">
        <f t="shared" si="134"/>
        <v>0</v>
      </c>
      <c r="AR55" s="130">
        <f t="shared" si="134"/>
        <v>0</v>
      </c>
      <c r="AS55" s="130">
        <f t="shared" si="134"/>
        <v>0</v>
      </c>
      <c r="AT55" s="130">
        <f t="shared" si="134"/>
        <v>0</v>
      </c>
      <c r="AU55" s="130">
        <f t="shared" si="134"/>
        <v>0</v>
      </c>
      <c r="AV55" s="130">
        <f t="shared" si="134"/>
        <v>0</v>
      </c>
      <c r="AW55" s="130">
        <f t="shared" si="134"/>
        <v>0</v>
      </c>
      <c r="AX55" s="130">
        <f t="shared" si="134"/>
        <v>0</v>
      </c>
      <c r="AY55" s="130">
        <f t="shared" si="134"/>
        <v>0</v>
      </c>
      <c r="AZ55" s="13" t="str">
        <f t="shared" si="99"/>
        <v>+ Medical Payments</v>
      </c>
      <c r="BA55" s="4"/>
      <c r="BB55" s="303">
        <v>0</v>
      </c>
      <c r="BC55" s="77">
        <f t="shared" ref="BC55:CB55" si="135">BB55</f>
        <v>0</v>
      </c>
      <c r="BD55" s="77">
        <f t="shared" si="135"/>
        <v>0</v>
      </c>
      <c r="BE55" s="77">
        <f t="shared" si="135"/>
        <v>0</v>
      </c>
      <c r="BF55" s="77">
        <f t="shared" si="135"/>
        <v>0</v>
      </c>
      <c r="BG55" s="77">
        <f t="shared" si="135"/>
        <v>0</v>
      </c>
      <c r="BH55" s="77">
        <f t="shared" si="135"/>
        <v>0</v>
      </c>
      <c r="BI55" s="77">
        <f t="shared" si="135"/>
        <v>0</v>
      </c>
      <c r="BJ55" s="77">
        <f t="shared" si="135"/>
        <v>0</v>
      </c>
      <c r="BK55" s="77">
        <f t="shared" si="135"/>
        <v>0</v>
      </c>
      <c r="BL55" s="77">
        <f t="shared" si="135"/>
        <v>0</v>
      </c>
      <c r="BM55" s="77">
        <f t="shared" si="135"/>
        <v>0</v>
      </c>
      <c r="BN55" s="77">
        <f t="shared" si="135"/>
        <v>0</v>
      </c>
      <c r="BO55" s="77">
        <f t="shared" si="135"/>
        <v>0</v>
      </c>
      <c r="BP55" s="77">
        <f t="shared" si="135"/>
        <v>0</v>
      </c>
      <c r="BQ55" s="77">
        <f t="shared" si="135"/>
        <v>0</v>
      </c>
      <c r="BR55" s="77">
        <f t="shared" si="135"/>
        <v>0</v>
      </c>
      <c r="BS55" s="77">
        <f t="shared" si="135"/>
        <v>0</v>
      </c>
      <c r="BT55" s="77">
        <f t="shared" si="135"/>
        <v>0</v>
      </c>
      <c r="BU55" s="77">
        <f t="shared" si="135"/>
        <v>0</v>
      </c>
      <c r="BV55" s="77">
        <f t="shared" si="135"/>
        <v>0</v>
      </c>
      <c r="BW55" s="77">
        <f t="shared" si="135"/>
        <v>0</v>
      </c>
      <c r="BX55" s="77">
        <f t="shared" si="135"/>
        <v>0</v>
      </c>
      <c r="BY55" s="77">
        <f t="shared" si="135"/>
        <v>0</v>
      </c>
      <c r="BZ55" s="77">
        <f t="shared" si="135"/>
        <v>0</v>
      </c>
      <c r="CA55" s="77">
        <f t="shared" si="135"/>
        <v>0</v>
      </c>
      <c r="CB55" s="110">
        <f t="shared" si="135"/>
        <v>0</v>
      </c>
      <c r="CC55" s="110">
        <f t="shared" ref="CC55:CX55" si="136">CB55</f>
        <v>0</v>
      </c>
      <c r="CD55" s="110">
        <f t="shared" si="136"/>
        <v>0</v>
      </c>
      <c r="CE55" s="110">
        <f t="shared" si="136"/>
        <v>0</v>
      </c>
      <c r="CF55" s="110">
        <f t="shared" si="136"/>
        <v>0</v>
      </c>
      <c r="CG55" s="110">
        <f t="shared" si="136"/>
        <v>0</v>
      </c>
      <c r="CH55" s="110">
        <f t="shared" si="136"/>
        <v>0</v>
      </c>
      <c r="CI55" s="110">
        <f t="shared" si="136"/>
        <v>0</v>
      </c>
      <c r="CJ55" s="110">
        <f t="shared" si="136"/>
        <v>0</v>
      </c>
      <c r="CK55" s="110">
        <f t="shared" si="136"/>
        <v>0</v>
      </c>
      <c r="CL55" s="110">
        <f t="shared" si="136"/>
        <v>0</v>
      </c>
      <c r="CM55" s="110">
        <f t="shared" si="136"/>
        <v>0</v>
      </c>
      <c r="CN55" s="110">
        <f t="shared" si="136"/>
        <v>0</v>
      </c>
      <c r="CO55" s="110">
        <f t="shared" si="136"/>
        <v>0</v>
      </c>
      <c r="CP55" s="110">
        <f t="shared" si="136"/>
        <v>0</v>
      </c>
      <c r="CQ55" s="110">
        <f t="shared" si="136"/>
        <v>0</v>
      </c>
      <c r="CR55" s="110">
        <f t="shared" si="136"/>
        <v>0</v>
      </c>
      <c r="CS55" s="110">
        <f t="shared" si="136"/>
        <v>0</v>
      </c>
      <c r="CT55" s="110">
        <f t="shared" si="136"/>
        <v>0</v>
      </c>
      <c r="CU55" s="110">
        <f t="shared" si="136"/>
        <v>0</v>
      </c>
      <c r="CV55" s="110">
        <f t="shared" si="136"/>
        <v>0</v>
      </c>
      <c r="CW55" s="110">
        <f t="shared" si="136"/>
        <v>0</v>
      </c>
      <c r="CX55" s="110">
        <f t="shared" si="136"/>
        <v>0</v>
      </c>
      <c r="CY55" s="174"/>
      <c r="CZ55" s="174"/>
      <c r="DA55" s="174"/>
      <c r="DB55" s="174"/>
      <c r="DC55" s="174"/>
    </row>
    <row r="56" spans="1:107" ht="16.2" thickTop="1">
      <c r="A56" s="52" t="s">
        <v>173</v>
      </c>
      <c r="B56" s="6"/>
      <c r="C56" s="78" t="str">
        <f t="shared" ref="C56:AY56" si="137">"BaseRateUML_" &amp; TEXT(C$17,"00")</f>
        <v>BaseRateUML_101</v>
      </c>
      <c r="D56" s="78" t="str">
        <f t="shared" si="137"/>
        <v>BaseRateUML_102</v>
      </c>
      <c r="E56" s="78" t="str">
        <f t="shared" si="137"/>
        <v>BaseRateUML_103</v>
      </c>
      <c r="F56" s="78" t="str">
        <f t="shared" si="137"/>
        <v>BaseRateUML_104</v>
      </c>
      <c r="G56" s="78" t="str">
        <f t="shared" si="137"/>
        <v>BaseRateUML_105</v>
      </c>
      <c r="H56" s="78" t="str">
        <f t="shared" si="137"/>
        <v>BaseRateUML_106</v>
      </c>
      <c r="I56" s="78" t="str">
        <f t="shared" si="137"/>
        <v>BaseRateUML_107</v>
      </c>
      <c r="J56" s="78" t="str">
        <f t="shared" si="137"/>
        <v>BaseRateUML_108</v>
      </c>
      <c r="K56" s="78" t="str">
        <f t="shared" si="137"/>
        <v>BaseRateUML_109</v>
      </c>
      <c r="L56" s="78" t="str">
        <f t="shared" si="137"/>
        <v>BaseRateUML_110</v>
      </c>
      <c r="M56" s="78" t="str">
        <f t="shared" si="137"/>
        <v>BaseRateUML_111</v>
      </c>
      <c r="N56" s="78" t="str">
        <f t="shared" si="137"/>
        <v>BaseRateUML_112</v>
      </c>
      <c r="O56" s="78" t="str">
        <f t="shared" si="137"/>
        <v>BaseRateUML_113</v>
      </c>
      <c r="P56" s="78" t="str">
        <f t="shared" si="137"/>
        <v>BaseRateUML_114</v>
      </c>
      <c r="Q56" s="78" t="str">
        <f t="shared" si="137"/>
        <v>BaseRateUML_115</v>
      </c>
      <c r="R56" s="78" t="str">
        <f t="shared" si="137"/>
        <v>BaseRateUML_116</v>
      </c>
      <c r="S56" s="78" t="str">
        <f t="shared" si="137"/>
        <v>BaseRateUML_117</v>
      </c>
      <c r="T56" s="78" t="str">
        <f t="shared" si="137"/>
        <v>BaseRateUML_118</v>
      </c>
      <c r="U56" s="78" t="str">
        <f t="shared" si="137"/>
        <v>BaseRateUML_119</v>
      </c>
      <c r="V56" s="78" t="str">
        <f t="shared" si="137"/>
        <v>BaseRateUML_120</v>
      </c>
      <c r="W56" s="78" t="str">
        <f t="shared" si="137"/>
        <v>BaseRateUML_121</v>
      </c>
      <c r="X56" s="78" t="str">
        <f t="shared" si="137"/>
        <v>BaseRateUML_122</v>
      </c>
      <c r="Y56" s="78" t="str">
        <f t="shared" si="137"/>
        <v>BaseRateUML_123</v>
      </c>
      <c r="Z56" s="78" t="str">
        <f t="shared" si="137"/>
        <v>BaseRateUML_124</v>
      </c>
      <c r="AA56" s="78" t="str">
        <f t="shared" si="137"/>
        <v>BaseRateUML_125</v>
      </c>
      <c r="AB56" s="78" t="str">
        <f t="shared" si="137"/>
        <v>BaseRateUML_126</v>
      </c>
      <c r="AC56" s="131" t="str">
        <f t="shared" si="137"/>
        <v>BaseRateUML_127</v>
      </c>
      <c r="AD56" s="131" t="str">
        <f t="shared" si="137"/>
        <v>BaseRateUML_128</v>
      </c>
      <c r="AE56" s="131" t="str">
        <f t="shared" si="137"/>
        <v>BaseRateUML_129</v>
      </c>
      <c r="AF56" s="131" t="str">
        <f t="shared" si="137"/>
        <v>BaseRateUML_130</v>
      </c>
      <c r="AG56" s="131" t="str">
        <f t="shared" si="137"/>
        <v>BaseRateUML_131</v>
      </c>
      <c r="AH56" s="131" t="str">
        <f t="shared" si="137"/>
        <v>BaseRateUML_132</v>
      </c>
      <c r="AI56" s="131" t="str">
        <f t="shared" si="137"/>
        <v>BaseRateUML_133</v>
      </c>
      <c r="AJ56" s="131" t="str">
        <f t="shared" si="137"/>
        <v>BaseRateUML_134</v>
      </c>
      <c r="AK56" s="131" t="str">
        <f t="shared" si="137"/>
        <v>BaseRateUML_135</v>
      </c>
      <c r="AL56" s="131" t="str">
        <f t="shared" si="137"/>
        <v>BaseRateUML_136</v>
      </c>
      <c r="AM56" s="131" t="str">
        <f t="shared" si="137"/>
        <v>BaseRateUML_137</v>
      </c>
      <c r="AN56" s="131" t="str">
        <f t="shared" si="137"/>
        <v>BaseRateUML_138</v>
      </c>
      <c r="AO56" s="131" t="str">
        <f t="shared" si="137"/>
        <v>BaseRateUML_139</v>
      </c>
      <c r="AP56" s="131" t="str">
        <f t="shared" si="137"/>
        <v>BaseRateUML_140</v>
      </c>
      <c r="AQ56" s="131" t="str">
        <f t="shared" si="137"/>
        <v>BaseRateUML_141</v>
      </c>
      <c r="AR56" s="131" t="str">
        <f t="shared" si="137"/>
        <v>BaseRateUML_142</v>
      </c>
      <c r="AS56" s="131" t="str">
        <f t="shared" si="137"/>
        <v>BaseRateUML_143</v>
      </c>
      <c r="AT56" s="131" t="str">
        <f t="shared" si="137"/>
        <v>BaseRateUML_144</v>
      </c>
      <c r="AU56" s="131" t="str">
        <f t="shared" si="137"/>
        <v>BaseRateUML_145</v>
      </c>
      <c r="AV56" s="131" t="str">
        <f t="shared" si="137"/>
        <v>BaseRateUML_146</v>
      </c>
      <c r="AW56" s="131" t="str">
        <f t="shared" si="137"/>
        <v>BaseRateUML_147</v>
      </c>
      <c r="AX56" s="131" t="str">
        <f t="shared" si="137"/>
        <v>BaseRateUML_148</v>
      </c>
      <c r="AY56" s="131" t="str">
        <f t="shared" si="137"/>
        <v>BaseRateUML_149</v>
      </c>
      <c r="AZ56" s="5"/>
      <c r="BA56" s="6"/>
      <c r="BB56" s="78" t="str">
        <f t="shared" ref="BB56:CX56" si="138">"BaseRateUML_" &amp; TEXT(BB$17,"00")</f>
        <v>BaseRateUML_101</v>
      </c>
      <c r="BC56" s="78" t="str">
        <f t="shared" si="138"/>
        <v>BaseRateUML_102</v>
      </c>
      <c r="BD56" s="78" t="str">
        <f t="shared" si="138"/>
        <v>BaseRateUML_103</v>
      </c>
      <c r="BE56" s="78" t="str">
        <f t="shared" si="138"/>
        <v>BaseRateUML_104</v>
      </c>
      <c r="BF56" s="78" t="str">
        <f t="shared" si="138"/>
        <v>BaseRateUML_105</v>
      </c>
      <c r="BG56" s="78" t="str">
        <f t="shared" si="138"/>
        <v>BaseRateUML_106</v>
      </c>
      <c r="BH56" s="78" t="str">
        <f t="shared" si="138"/>
        <v>BaseRateUML_107</v>
      </c>
      <c r="BI56" s="78" t="str">
        <f t="shared" si="138"/>
        <v>BaseRateUML_108</v>
      </c>
      <c r="BJ56" s="78" t="str">
        <f t="shared" si="138"/>
        <v>BaseRateUML_109</v>
      </c>
      <c r="BK56" s="78" t="str">
        <f t="shared" si="138"/>
        <v>BaseRateUML_110</v>
      </c>
      <c r="BL56" s="78" t="str">
        <f t="shared" si="138"/>
        <v>BaseRateUML_111</v>
      </c>
      <c r="BM56" s="78" t="str">
        <f t="shared" si="138"/>
        <v>BaseRateUML_112</v>
      </c>
      <c r="BN56" s="78" t="str">
        <f t="shared" si="138"/>
        <v>BaseRateUML_113</v>
      </c>
      <c r="BO56" s="78" t="str">
        <f t="shared" si="138"/>
        <v>BaseRateUML_114</v>
      </c>
      <c r="BP56" s="78" t="str">
        <f t="shared" si="138"/>
        <v>BaseRateUML_115</v>
      </c>
      <c r="BQ56" s="78" t="str">
        <f t="shared" si="138"/>
        <v>BaseRateUML_116</v>
      </c>
      <c r="BR56" s="78" t="str">
        <f t="shared" si="138"/>
        <v>BaseRateUML_117</v>
      </c>
      <c r="BS56" s="78" t="str">
        <f t="shared" si="138"/>
        <v>BaseRateUML_118</v>
      </c>
      <c r="BT56" s="78" t="str">
        <f t="shared" si="138"/>
        <v>BaseRateUML_119</v>
      </c>
      <c r="BU56" s="78" t="str">
        <f t="shared" si="138"/>
        <v>BaseRateUML_120</v>
      </c>
      <c r="BV56" s="78" t="str">
        <f t="shared" si="138"/>
        <v>BaseRateUML_121</v>
      </c>
      <c r="BW56" s="78" t="str">
        <f t="shared" si="138"/>
        <v>BaseRateUML_122</v>
      </c>
      <c r="BX56" s="78" t="str">
        <f t="shared" si="138"/>
        <v>BaseRateUML_123</v>
      </c>
      <c r="BY56" s="78" t="str">
        <f t="shared" si="138"/>
        <v>BaseRateUML_124</v>
      </c>
      <c r="BZ56" s="78" t="str">
        <f t="shared" si="138"/>
        <v>BaseRateUML_125</v>
      </c>
      <c r="CA56" s="78" t="str">
        <f t="shared" si="138"/>
        <v>BaseRateUML_126</v>
      </c>
      <c r="CB56" s="86" t="str">
        <f t="shared" si="138"/>
        <v>BaseRateUML_127</v>
      </c>
      <c r="CC56" s="86" t="str">
        <f t="shared" si="138"/>
        <v>BaseRateUML_128</v>
      </c>
      <c r="CD56" s="86" t="str">
        <f t="shared" si="138"/>
        <v>BaseRateUML_129</v>
      </c>
      <c r="CE56" s="86" t="str">
        <f t="shared" si="138"/>
        <v>BaseRateUML_130</v>
      </c>
      <c r="CF56" s="86" t="str">
        <f t="shared" si="138"/>
        <v>BaseRateUML_131</v>
      </c>
      <c r="CG56" s="86" t="str">
        <f t="shared" si="138"/>
        <v>BaseRateUML_132</v>
      </c>
      <c r="CH56" s="86" t="str">
        <f t="shared" si="138"/>
        <v>BaseRateUML_133</v>
      </c>
      <c r="CI56" s="86" t="str">
        <f t="shared" si="138"/>
        <v>BaseRateUML_134</v>
      </c>
      <c r="CJ56" s="86" t="str">
        <f t="shared" si="138"/>
        <v>BaseRateUML_135</v>
      </c>
      <c r="CK56" s="86" t="str">
        <f t="shared" si="138"/>
        <v>BaseRateUML_136</v>
      </c>
      <c r="CL56" s="86" t="str">
        <f t="shared" si="138"/>
        <v>BaseRateUML_137</v>
      </c>
      <c r="CM56" s="86" t="str">
        <f t="shared" si="138"/>
        <v>BaseRateUML_138</v>
      </c>
      <c r="CN56" s="86" t="str">
        <f t="shared" si="138"/>
        <v>BaseRateUML_139</v>
      </c>
      <c r="CO56" s="86" t="str">
        <f t="shared" si="138"/>
        <v>BaseRateUML_140</v>
      </c>
      <c r="CP56" s="86" t="str">
        <f t="shared" si="138"/>
        <v>BaseRateUML_141</v>
      </c>
      <c r="CQ56" s="86" t="str">
        <f t="shared" si="138"/>
        <v>BaseRateUML_142</v>
      </c>
      <c r="CR56" s="86" t="str">
        <f t="shared" si="138"/>
        <v>BaseRateUML_143</v>
      </c>
      <c r="CS56" s="86" t="str">
        <f t="shared" si="138"/>
        <v>BaseRateUML_144</v>
      </c>
      <c r="CT56" s="86" t="str">
        <f t="shared" si="138"/>
        <v>BaseRateUML_145</v>
      </c>
      <c r="CU56" s="86" t="str">
        <f t="shared" si="138"/>
        <v>BaseRateUML_146</v>
      </c>
      <c r="CV56" s="86" t="str">
        <f t="shared" si="138"/>
        <v>BaseRateUML_147</v>
      </c>
      <c r="CW56" s="86" t="str">
        <f t="shared" si="138"/>
        <v>BaseRateUML_148</v>
      </c>
      <c r="CX56" s="86" t="str">
        <f t="shared" si="138"/>
        <v>BaseRateUML_149</v>
      </c>
      <c r="CY56" s="178"/>
      <c r="CZ56" s="178"/>
      <c r="DA56" s="178"/>
      <c r="DB56" s="178"/>
      <c r="DC56" s="178"/>
    </row>
    <row r="57" spans="1:107">
      <c r="A57" s="21" t="s">
        <v>179</v>
      </c>
      <c r="B57" s="4"/>
      <c r="C57" s="124" t="str">
        <f>'Example 1A'!C57</f>
        <v xml:space="preserve">enter   </v>
      </c>
      <c r="D57" s="124" t="str">
        <f>'Example 1A'!D57</f>
        <v xml:space="preserve">enter   </v>
      </c>
      <c r="E57" s="124" t="str">
        <f>'Example 1A'!E57</f>
        <v xml:space="preserve">enter   </v>
      </c>
      <c r="F57" s="124" t="str">
        <f>'Example 1A'!F57</f>
        <v xml:space="preserve">enter   </v>
      </c>
      <c r="G57" s="124" t="str">
        <f>'Example 1A'!G57</f>
        <v xml:space="preserve">enter   </v>
      </c>
      <c r="H57" s="124" t="str">
        <f>'Example 1A'!H57</f>
        <v xml:space="preserve">enter   </v>
      </c>
      <c r="I57" s="124" t="str">
        <f>'Example 1A'!I57</f>
        <v xml:space="preserve">enter   </v>
      </c>
      <c r="J57" s="124" t="str">
        <f>'Example 1A'!J57</f>
        <v xml:space="preserve">enter   </v>
      </c>
      <c r="K57" s="124" t="str">
        <f>'Example 1A'!K57</f>
        <v xml:space="preserve">enter   </v>
      </c>
      <c r="L57" s="124" t="str">
        <f>'Example 1A'!L57</f>
        <v xml:space="preserve">enter   </v>
      </c>
      <c r="M57" s="124" t="str">
        <f>'Example 1A'!M57</f>
        <v xml:space="preserve">enter   </v>
      </c>
      <c r="N57" s="124" t="str">
        <f>'Example 1A'!N57</f>
        <v xml:space="preserve">enter   </v>
      </c>
      <c r="O57" s="124" t="str">
        <f>'Example 1A'!O57</f>
        <v xml:space="preserve">enter   </v>
      </c>
      <c r="P57" s="124" t="str">
        <f>'Example 1A'!P57</f>
        <v xml:space="preserve">enter   </v>
      </c>
      <c r="Q57" s="124" t="str">
        <f>'Example 1A'!Q57</f>
        <v xml:space="preserve">enter   </v>
      </c>
      <c r="R57" s="124" t="str">
        <f>'Example 1A'!R57</f>
        <v xml:space="preserve">enter   </v>
      </c>
      <c r="S57" s="124" t="str">
        <f>'Example 1A'!S57</f>
        <v xml:space="preserve">enter   </v>
      </c>
      <c r="T57" s="124" t="str">
        <f>'Example 1A'!T57</f>
        <v xml:space="preserve">enter   </v>
      </c>
      <c r="U57" s="124" t="str">
        <f>'Example 1A'!U57</f>
        <v xml:space="preserve">enter   </v>
      </c>
      <c r="V57" s="124" t="str">
        <f>'Example 1A'!V57</f>
        <v xml:space="preserve">enter   </v>
      </c>
      <c r="W57" s="124" t="str">
        <f>'Example 1A'!W57</f>
        <v xml:space="preserve">enter   </v>
      </c>
      <c r="X57" s="124" t="str">
        <f>'Example 1A'!X57</f>
        <v xml:space="preserve">enter   </v>
      </c>
      <c r="Y57" s="124" t="str">
        <f>'Example 1A'!Y57</f>
        <v xml:space="preserve">enter   </v>
      </c>
      <c r="Z57" s="124" t="str">
        <f>'Example 1A'!Z57</f>
        <v xml:space="preserve">enter   </v>
      </c>
      <c r="AA57" s="124" t="str">
        <f>'Example 1A'!AA57</f>
        <v xml:space="preserve">enter   </v>
      </c>
      <c r="AB57" s="124" t="str">
        <f>'Example 1A'!AB57</f>
        <v xml:space="preserve">enter   </v>
      </c>
      <c r="AC57" s="124" t="str">
        <f>'Example 1A'!AC57</f>
        <v xml:space="preserve">enter   </v>
      </c>
      <c r="AD57" s="124" t="str">
        <f>'Example 1A'!AD57</f>
        <v xml:space="preserve">enter   </v>
      </c>
      <c r="AE57" s="124" t="str">
        <f>'Example 1A'!AE57</f>
        <v xml:space="preserve">enter   </v>
      </c>
      <c r="AF57" s="124" t="str">
        <f>'Example 1A'!AF57</f>
        <v xml:space="preserve">enter   </v>
      </c>
      <c r="AG57" s="124" t="str">
        <f>'Example 1A'!AG57</f>
        <v xml:space="preserve">enter   </v>
      </c>
      <c r="AH57" s="124" t="str">
        <f>'Example 1A'!AH57</f>
        <v xml:space="preserve">enter   </v>
      </c>
      <c r="AI57" s="124" t="str">
        <f>'Example 1A'!AI57</f>
        <v xml:space="preserve">enter   </v>
      </c>
      <c r="AJ57" s="124" t="str">
        <f>'Example 1A'!AJ57</f>
        <v xml:space="preserve">enter   </v>
      </c>
      <c r="AK57" s="124" t="str">
        <f>'Example 1A'!AK57</f>
        <v xml:space="preserve">enter   </v>
      </c>
      <c r="AL57" s="124" t="str">
        <f>'Example 1A'!AL57</f>
        <v xml:space="preserve">enter   </v>
      </c>
      <c r="AM57" s="124" t="str">
        <f>'Example 1A'!AM57</f>
        <v xml:space="preserve">enter   </v>
      </c>
      <c r="AN57" s="124" t="str">
        <f>'Example 1A'!AN57</f>
        <v xml:space="preserve">enter   </v>
      </c>
      <c r="AO57" s="124" t="str">
        <f>'Example 1A'!AO57</f>
        <v xml:space="preserve">enter   </v>
      </c>
      <c r="AP57" s="124" t="str">
        <f>'Example 1A'!AP57</f>
        <v xml:space="preserve">enter   </v>
      </c>
      <c r="AQ57" s="124" t="str">
        <f>'Example 1A'!AQ57</f>
        <v xml:space="preserve">enter   </v>
      </c>
      <c r="AR57" s="124" t="str">
        <f>'Example 1A'!AR57</f>
        <v xml:space="preserve">enter   </v>
      </c>
      <c r="AS57" s="124" t="str">
        <f>'Example 1A'!AS57</f>
        <v xml:space="preserve">enter   </v>
      </c>
      <c r="AT57" s="124" t="str">
        <f>'Example 1A'!AT57</f>
        <v xml:space="preserve">enter   </v>
      </c>
      <c r="AU57" s="124" t="str">
        <f>'Example 1A'!AU57</f>
        <v xml:space="preserve">enter   </v>
      </c>
      <c r="AV57" s="124" t="str">
        <f>'Example 1A'!AV57</f>
        <v xml:space="preserve">enter   </v>
      </c>
      <c r="AW57" s="124" t="str">
        <f>'Example 1A'!AW57</f>
        <v xml:space="preserve">enter   </v>
      </c>
      <c r="AX57" s="124" t="str">
        <f>'Example 1A'!AX57</f>
        <v xml:space="preserve">enter   </v>
      </c>
      <c r="AY57" s="124" t="str">
        <f>'Example 1A'!AY57</f>
        <v xml:space="preserve">enter   </v>
      </c>
      <c r="AZ57" s="21" t="str">
        <f t="shared" ref="AZ57:AZ62" si="139">A57</f>
        <v>UM/UIM Limited Base Rate</v>
      </c>
      <c r="BA57" s="4"/>
      <c r="BB57" s="124" t="str">
        <f>'Example 1A'!C57</f>
        <v xml:space="preserve">enter   </v>
      </c>
      <c r="BC57" s="124" t="str">
        <f>'Example 1A'!D57</f>
        <v xml:space="preserve">enter   </v>
      </c>
      <c r="BD57" s="124" t="str">
        <f>'Example 1A'!E57</f>
        <v xml:space="preserve">enter   </v>
      </c>
      <c r="BE57" s="124" t="str">
        <f>'Example 1A'!F57</f>
        <v xml:space="preserve">enter   </v>
      </c>
      <c r="BF57" s="124" t="str">
        <f>'Example 1A'!G57</f>
        <v xml:space="preserve">enter   </v>
      </c>
      <c r="BG57" s="124" t="str">
        <f>'Example 1A'!H57</f>
        <v xml:space="preserve">enter   </v>
      </c>
      <c r="BH57" s="124" t="str">
        <f>'Example 1A'!I57</f>
        <v xml:space="preserve">enter   </v>
      </c>
      <c r="BI57" s="124" t="str">
        <f>'Example 1A'!J57</f>
        <v xml:space="preserve">enter   </v>
      </c>
      <c r="BJ57" s="124" t="str">
        <f>'Example 1A'!K57</f>
        <v xml:space="preserve">enter   </v>
      </c>
      <c r="BK57" s="124" t="str">
        <f>'Example 1A'!L57</f>
        <v xml:space="preserve">enter   </v>
      </c>
      <c r="BL57" s="124" t="str">
        <f>'Example 1A'!M57</f>
        <v xml:space="preserve">enter   </v>
      </c>
      <c r="BM57" s="124" t="str">
        <f>'Example 1A'!N57</f>
        <v xml:space="preserve">enter   </v>
      </c>
      <c r="BN57" s="124" t="str">
        <f>'Example 1A'!O57</f>
        <v xml:space="preserve">enter   </v>
      </c>
      <c r="BO57" s="124" t="str">
        <f>'Example 1A'!P57</f>
        <v xml:space="preserve">enter   </v>
      </c>
      <c r="BP57" s="124" t="str">
        <f>'Example 1A'!Q57</f>
        <v xml:space="preserve">enter   </v>
      </c>
      <c r="BQ57" s="124" t="str">
        <f>'Example 1A'!R57</f>
        <v xml:space="preserve">enter   </v>
      </c>
      <c r="BR57" s="124" t="str">
        <f>'Example 1A'!S57</f>
        <v xml:space="preserve">enter   </v>
      </c>
      <c r="BS57" s="124" t="str">
        <f>'Example 1A'!T57</f>
        <v xml:space="preserve">enter   </v>
      </c>
      <c r="BT57" s="124" t="str">
        <f>'Example 1A'!U57</f>
        <v xml:space="preserve">enter   </v>
      </c>
      <c r="BU57" s="124" t="str">
        <f>'Example 1A'!V57</f>
        <v xml:space="preserve">enter   </v>
      </c>
      <c r="BV57" s="124" t="str">
        <f>'Example 1A'!W57</f>
        <v xml:space="preserve">enter   </v>
      </c>
      <c r="BW57" s="124" t="str">
        <f>'Example 1A'!X57</f>
        <v xml:space="preserve">enter   </v>
      </c>
      <c r="BX57" s="124" t="str">
        <f>'Example 1A'!Y57</f>
        <v xml:space="preserve">enter   </v>
      </c>
      <c r="BY57" s="124" t="str">
        <f>'Example 1A'!Z57</f>
        <v xml:space="preserve">enter   </v>
      </c>
      <c r="BZ57" s="124" t="str">
        <f>'Example 1A'!AA57</f>
        <v xml:space="preserve">enter   </v>
      </c>
      <c r="CA57" s="124" t="str">
        <f>'Example 1A'!AB57</f>
        <v xml:space="preserve">enter   </v>
      </c>
      <c r="CB57" s="124" t="str">
        <f>'Example 1A'!AC57</f>
        <v xml:space="preserve">enter   </v>
      </c>
      <c r="CC57" s="124" t="str">
        <f>'Example 1A'!AD57</f>
        <v xml:space="preserve">enter   </v>
      </c>
      <c r="CD57" s="124" t="str">
        <f>'Example 1A'!AE57</f>
        <v xml:space="preserve">enter   </v>
      </c>
      <c r="CE57" s="124" t="str">
        <f>'Example 1A'!AF57</f>
        <v xml:space="preserve">enter   </v>
      </c>
      <c r="CF57" s="124" t="str">
        <f>'Example 1A'!AG57</f>
        <v xml:space="preserve">enter   </v>
      </c>
      <c r="CG57" s="124" t="str">
        <f>'Example 1A'!AH57</f>
        <v xml:space="preserve">enter   </v>
      </c>
      <c r="CH57" s="124" t="str">
        <f>'Example 1A'!AI57</f>
        <v xml:space="preserve">enter   </v>
      </c>
      <c r="CI57" s="124" t="str">
        <f>'Example 1A'!AJ57</f>
        <v xml:space="preserve">enter   </v>
      </c>
      <c r="CJ57" s="124" t="str">
        <f>'Example 1A'!AK57</f>
        <v xml:space="preserve">enter   </v>
      </c>
      <c r="CK57" s="124" t="str">
        <f>'Example 1A'!AL57</f>
        <v xml:space="preserve">enter   </v>
      </c>
      <c r="CL57" s="124" t="str">
        <f>'Example 1A'!AM57</f>
        <v xml:space="preserve">enter   </v>
      </c>
      <c r="CM57" s="124" t="str">
        <f>'Example 1A'!AN57</f>
        <v xml:space="preserve">enter   </v>
      </c>
      <c r="CN57" s="124" t="str">
        <f>'Example 1A'!AO57</f>
        <v xml:space="preserve">enter   </v>
      </c>
      <c r="CO57" s="124" t="str">
        <f>'Example 1A'!AP57</f>
        <v xml:space="preserve">enter   </v>
      </c>
      <c r="CP57" s="124" t="str">
        <f>'Example 1A'!AQ57</f>
        <v xml:space="preserve">enter   </v>
      </c>
      <c r="CQ57" s="124" t="str">
        <f>'Example 1A'!AR57</f>
        <v xml:space="preserve">enter   </v>
      </c>
      <c r="CR57" s="124" t="str">
        <f>'Example 1A'!AS57</f>
        <v xml:space="preserve">enter   </v>
      </c>
      <c r="CS57" s="124" t="str">
        <f>'Example 1A'!AT57</f>
        <v xml:space="preserve">enter   </v>
      </c>
      <c r="CT57" s="124" t="str">
        <f>'Example 1A'!AU57</f>
        <v xml:space="preserve">enter   </v>
      </c>
      <c r="CU57" s="124" t="str">
        <f>'Example 1A'!AV57</f>
        <v xml:space="preserve">enter   </v>
      </c>
      <c r="CV57" s="124" t="str">
        <f>'Example 1A'!AW57</f>
        <v xml:space="preserve">enter   </v>
      </c>
      <c r="CW57" s="124" t="str">
        <f>'Example 1A'!AX57</f>
        <v xml:space="preserve">enter   </v>
      </c>
      <c r="CX57" s="124" t="str">
        <f>'Example 1A'!AY57</f>
        <v xml:space="preserve">enter   </v>
      </c>
      <c r="CY57" s="177"/>
      <c r="CZ57" s="177"/>
      <c r="DA57" s="177"/>
      <c r="DB57" s="177"/>
      <c r="DC57" s="177"/>
    </row>
    <row r="58" spans="1:107">
      <c r="A58" s="13" t="s">
        <v>180</v>
      </c>
      <c r="B58" s="4"/>
      <c r="C58" s="301" t="s">
        <v>166</v>
      </c>
      <c r="D58" s="119" t="str">
        <f t="shared" ref="D58:AC59" si="140">C58</f>
        <v>-----</v>
      </c>
      <c r="E58" s="119" t="str">
        <f t="shared" si="140"/>
        <v>-----</v>
      </c>
      <c r="F58" s="119" t="str">
        <f t="shared" si="140"/>
        <v>-----</v>
      </c>
      <c r="G58" s="119" t="str">
        <f t="shared" si="140"/>
        <v>-----</v>
      </c>
      <c r="H58" s="119" t="str">
        <f t="shared" si="140"/>
        <v>-----</v>
      </c>
      <c r="I58" s="119" t="str">
        <f t="shared" si="140"/>
        <v>-----</v>
      </c>
      <c r="J58" s="119" t="str">
        <f t="shared" si="140"/>
        <v>-----</v>
      </c>
      <c r="K58" s="119" t="str">
        <f t="shared" si="140"/>
        <v>-----</v>
      </c>
      <c r="L58" s="119" t="str">
        <f t="shared" si="140"/>
        <v>-----</v>
      </c>
      <c r="M58" s="119" t="str">
        <f t="shared" si="140"/>
        <v>-----</v>
      </c>
      <c r="N58" s="119" t="str">
        <f t="shared" si="140"/>
        <v>-----</v>
      </c>
      <c r="O58" s="119" t="str">
        <f t="shared" si="140"/>
        <v>-----</v>
      </c>
      <c r="P58" s="119" t="str">
        <f t="shared" si="140"/>
        <v>-----</v>
      </c>
      <c r="Q58" s="119" t="str">
        <f t="shared" si="140"/>
        <v>-----</v>
      </c>
      <c r="R58" s="119" t="str">
        <f t="shared" si="140"/>
        <v>-----</v>
      </c>
      <c r="S58" s="119" t="str">
        <f t="shared" si="140"/>
        <v>-----</v>
      </c>
      <c r="T58" s="119" t="str">
        <f t="shared" si="140"/>
        <v>-----</v>
      </c>
      <c r="U58" s="119" t="str">
        <f t="shared" si="140"/>
        <v>-----</v>
      </c>
      <c r="V58" s="119" t="str">
        <f t="shared" si="140"/>
        <v>-----</v>
      </c>
      <c r="W58" s="119" t="str">
        <f t="shared" si="140"/>
        <v>-----</v>
      </c>
      <c r="X58" s="119" t="str">
        <f t="shared" si="140"/>
        <v>-----</v>
      </c>
      <c r="Y58" s="119" t="str">
        <f t="shared" si="140"/>
        <v>-----</v>
      </c>
      <c r="Z58" s="119" t="str">
        <f t="shared" si="140"/>
        <v>-----</v>
      </c>
      <c r="AA58" s="119" t="str">
        <f t="shared" si="140"/>
        <v>-----</v>
      </c>
      <c r="AB58" s="119" t="str">
        <f t="shared" si="140"/>
        <v>-----</v>
      </c>
      <c r="AC58" s="126" t="str">
        <f t="shared" si="140"/>
        <v>-----</v>
      </c>
      <c r="AD58" s="126" t="str">
        <f t="shared" ref="AD58:AY58" si="141">AC58</f>
        <v>-----</v>
      </c>
      <c r="AE58" s="126" t="str">
        <f t="shared" si="141"/>
        <v>-----</v>
      </c>
      <c r="AF58" s="126" t="str">
        <f t="shared" si="141"/>
        <v>-----</v>
      </c>
      <c r="AG58" s="126" t="str">
        <f t="shared" si="141"/>
        <v>-----</v>
      </c>
      <c r="AH58" s="126" t="str">
        <f t="shared" si="141"/>
        <v>-----</v>
      </c>
      <c r="AI58" s="126" t="str">
        <f t="shared" si="141"/>
        <v>-----</v>
      </c>
      <c r="AJ58" s="126" t="str">
        <f t="shared" si="141"/>
        <v>-----</v>
      </c>
      <c r="AK58" s="126" t="str">
        <f t="shared" si="141"/>
        <v>-----</v>
      </c>
      <c r="AL58" s="126" t="str">
        <f t="shared" si="141"/>
        <v>-----</v>
      </c>
      <c r="AM58" s="126" t="str">
        <f t="shared" si="141"/>
        <v>-----</v>
      </c>
      <c r="AN58" s="126" t="str">
        <f t="shared" si="141"/>
        <v>-----</v>
      </c>
      <c r="AO58" s="126" t="str">
        <f t="shared" si="141"/>
        <v>-----</v>
      </c>
      <c r="AP58" s="126" t="str">
        <f t="shared" si="141"/>
        <v>-----</v>
      </c>
      <c r="AQ58" s="126" t="str">
        <f t="shared" si="141"/>
        <v>-----</v>
      </c>
      <c r="AR58" s="126" t="str">
        <f t="shared" si="141"/>
        <v>-----</v>
      </c>
      <c r="AS58" s="126" t="str">
        <f t="shared" si="141"/>
        <v>-----</v>
      </c>
      <c r="AT58" s="126" t="str">
        <f t="shared" si="141"/>
        <v>-----</v>
      </c>
      <c r="AU58" s="126" t="str">
        <f t="shared" si="141"/>
        <v>-----</v>
      </c>
      <c r="AV58" s="126" t="str">
        <f t="shared" si="141"/>
        <v>-----</v>
      </c>
      <c r="AW58" s="126" t="str">
        <f t="shared" si="141"/>
        <v>-----</v>
      </c>
      <c r="AX58" s="126" t="str">
        <f t="shared" si="141"/>
        <v>-----</v>
      </c>
      <c r="AY58" s="126" t="str">
        <f t="shared" si="141"/>
        <v>-----</v>
      </c>
      <c r="AZ58" s="13" t="str">
        <f t="shared" si="139"/>
        <v>x Increased Limit Factor</v>
      </c>
      <c r="BA58" s="4"/>
      <c r="BB58" s="301" t="s">
        <v>166</v>
      </c>
      <c r="BC58" s="119" t="str">
        <f t="shared" ref="BC58:CB58" si="142">BB58</f>
        <v>-----</v>
      </c>
      <c r="BD58" s="119" t="str">
        <f t="shared" si="142"/>
        <v>-----</v>
      </c>
      <c r="BE58" s="119" t="str">
        <f t="shared" si="142"/>
        <v>-----</v>
      </c>
      <c r="BF58" s="119" t="str">
        <f t="shared" si="142"/>
        <v>-----</v>
      </c>
      <c r="BG58" s="119" t="str">
        <f t="shared" si="142"/>
        <v>-----</v>
      </c>
      <c r="BH58" s="119" t="str">
        <f t="shared" si="142"/>
        <v>-----</v>
      </c>
      <c r="BI58" s="119" t="str">
        <f t="shared" si="142"/>
        <v>-----</v>
      </c>
      <c r="BJ58" s="119" t="str">
        <f t="shared" si="142"/>
        <v>-----</v>
      </c>
      <c r="BK58" s="119" t="str">
        <f t="shared" si="142"/>
        <v>-----</v>
      </c>
      <c r="BL58" s="119" t="str">
        <f t="shared" si="142"/>
        <v>-----</v>
      </c>
      <c r="BM58" s="119" t="str">
        <f t="shared" si="142"/>
        <v>-----</v>
      </c>
      <c r="BN58" s="119" t="str">
        <f t="shared" si="142"/>
        <v>-----</v>
      </c>
      <c r="BO58" s="119" t="str">
        <f t="shared" si="142"/>
        <v>-----</v>
      </c>
      <c r="BP58" s="119" t="str">
        <f t="shared" si="142"/>
        <v>-----</v>
      </c>
      <c r="BQ58" s="119" t="str">
        <f t="shared" si="142"/>
        <v>-----</v>
      </c>
      <c r="BR58" s="119" t="str">
        <f t="shared" si="142"/>
        <v>-----</v>
      </c>
      <c r="BS58" s="119" t="str">
        <f t="shared" si="142"/>
        <v>-----</v>
      </c>
      <c r="BT58" s="119" t="str">
        <f t="shared" si="142"/>
        <v>-----</v>
      </c>
      <c r="BU58" s="119" t="str">
        <f t="shared" si="142"/>
        <v>-----</v>
      </c>
      <c r="BV58" s="119" t="str">
        <f t="shared" si="142"/>
        <v>-----</v>
      </c>
      <c r="BW58" s="119" t="str">
        <f t="shared" si="142"/>
        <v>-----</v>
      </c>
      <c r="BX58" s="119" t="str">
        <f t="shared" si="142"/>
        <v>-----</v>
      </c>
      <c r="BY58" s="119" t="str">
        <f t="shared" si="142"/>
        <v>-----</v>
      </c>
      <c r="BZ58" s="119" t="str">
        <f t="shared" si="142"/>
        <v>-----</v>
      </c>
      <c r="CA58" s="119" t="str">
        <f t="shared" si="142"/>
        <v>-----</v>
      </c>
      <c r="CB58" s="123" t="str">
        <f t="shared" si="142"/>
        <v>-----</v>
      </c>
      <c r="CC58" s="123" t="str">
        <f t="shared" ref="CC58:CX58" si="143">CB58</f>
        <v>-----</v>
      </c>
      <c r="CD58" s="123" t="str">
        <f t="shared" si="143"/>
        <v>-----</v>
      </c>
      <c r="CE58" s="123" t="str">
        <f t="shared" si="143"/>
        <v>-----</v>
      </c>
      <c r="CF58" s="123" t="str">
        <f t="shared" si="143"/>
        <v>-----</v>
      </c>
      <c r="CG58" s="123" t="str">
        <f t="shared" si="143"/>
        <v>-----</v>
      </c>
      <c r="CH58" s="123" t="str">
        <f t="shared" si="143"/>
        <v>-----</v>
      </c>
      <c r="CI58" s="123" t="str">
        <f t="shared" si="143"/>
        <v>-----</v>
      </c>
      <c r="CJ58" s="123" t="str">
        <f t="shared" si="143"/>
        <v>-----</v>
      </c>
      <c r="CK58" s="123" t="str">
        <f t="shared" si="143"/>
        <v>-----</v>
      </c>
      <c r="CL58" s="123" t="str">
        <f t="shared" si="143"/>
        <v>-----</v>
      </c>
      <c r="CM58" s="123" t="str">
        <f t="shared" si="143"/>
        <v>-----</v>
      </c>
      <c r="CN58" s="123" t="str">
        <f t="shared" si="143"/>
        <v>-----</v>
      </c>
      <c r="CO58" s="123" t="str">
        <f t="shared" si="143"/>
        <v>-----</v>
      </c>
      <c r="CP58" s="123" t="str">
        <f t="shared" si="143"/>
        <v>-----</v>
      </c>
      <c r="CQ58" s="123" t="str">
        <f t="shared" si="143"/>
        <v>-----</v>
      </c>
      <c r="CR58" s="123" t="str">
        <f t="shared" si="143"/>
        <v>-----</v>
      </c>
      <c r="CS58" s="123" t="str">
        <f t="shared" si="143"/>
        <v>-----</v>
      </c>
      <c r="CT58" s="123" t="str">
        <f t="shared" si="143"/>
        <v>-----</v>
      </c>
      <c r="CU58" s="123" t="str">
        <f t="shared" si="143"/>
        <v>-----</v>
      </c>
      <c r="CV58" s="123" t="str">
        <f t="shared" si="143"/>
        <v>-----</v>
      </c>
      <c r="CW58" s="123" t="str">
        <f t="shared" si="143"/>
        <v>-----</v>
      </c>
      <c r="CX58" s="123" t="str">
        <f t="shared" si="143"/>
        <v>-----</v>
      </c>
      <c r="CY58" s="173"/>
      <c r="CZ58" s="173"/>
      <c r="DA58" s="173"/>
      <c r="DB58" s="173"/>
      <c r="DC58" s="173"/>
    </row>
    <row r="59" spans="1:107">
      <c r="A59" s="3" t="s">
        <v>170</v>
      </c>
      <c r="B59" s="4"/>
      <c r="C59" s="301" t="s">
        <v>166</v>
      </c>
      <c r="D59" s="119" t="str">
        <f t="shared" si="140"/>
        <v>-----</v>
      </c>
      <c r="E59" s="119" t="str">
        <f t="shared" si="140"/>
        <v>-----</v>
      </c>
      <c r="F59" s="119" t="str">
        <f t="shared" si="140"/>
        <v>-----</v>
      </c>
      <c r="G59" s="119" t="str">
        <f t="shared" si="140"/>
        <v>-----</v>
      </c>
      <c r="H59" s="119" t="str">
        <f t="shared" si="140"/>
        <v>-----</v>
      </c>
      <c r="I59" s="119" t="str">
        <f t="shared" si="140"/>
        <v>-----</v>
      </c>
      <c r="J59" s="119" t="str">
        <f t="shared" si="140"/>
        <v>-----</v>
      </c>
      <c r="K59" s="119" t="str">
        <f t="shared" si="140"/>
        <v>-----</v>
      </c>
      <c r="L59" s="119" t="str">
        <f t="shared" si="140"/>
        <v>-----</v>
      </c>
      <c r="M59" s="119" t="str">
        <f t="shared" si="140"/>
        <v>-----</v>
      </c>
      <c r="N59" s="119" t="str">
        <f t="shared" si="140"/>
        <v>-----</v>
      </c>
      <c r="O59" s="119" t="str">
        <f t="shared" si="140"/>
        <v>-----</v>
      </c>
      <c r="P59" s="119" t="str">
        <f t="shared" si="140"/>
        <v>-----</v>
      </c>
      <c r="Q59" s="119" t="str">
        <f t="shared" si="140"/>
        <v>-----</v>
      </c>
      <c r="R59" s="119" t="str">
        <f t="shared" si="140"/>
        <v>-----</v>
      </c>
      <c r="S59" s="119" t="str">
        <f t="shared" si="140"/>
        <v>-----</v>
      </c>
      <c r="T59" s="119" t="str">
        <f t="shared" si="140"/>
        <v>-----</v>
      </c>
      <c r="U59" s="119" t="str">
        <f t="shared" si="140"/>
        <v>-----</v>
      </c>
      <c r="V59" s="119" t="str">
        <f t="shared" si="140"/>
        <v>-----</v>
      </c>
      <c r="W59" s="119" t="str">
        <f t="shared" si="140"/>
        <v>-----</v>
      </c>
      <c r="X59" s="119" t="str">
        <f t="shared" si="140"/>
        <v>-----</v>
      </c>
      <c r="Y59" s="119" t="str">
        <f t="shared" si="140"/>
        <v>-----</v>
      </c>
      <c r="Z59" s="119" t="str">
        <f t="shared" si="140"/>
        <v>-----</v>
      </c>
      <c r="AA59" s="119" t="str">
        <f t="shared" si="140"/>
        <v>-----</v>
      </c>
      <c r="AB59" s="119" t="str">
        <f t="shared" si="140"/>
        <v>-----</v>
      </c>
      <c r="AC59" s="126" t="str">
        <f t="shared" si="140"/>
        <v>-----</v>
      </c>
      <c r="AD59" s="126" t="str">
        <f t="shared" ref="AD59:AY59" si="144">AC59</f>
        <v>-----</v>
      </c>
      <c r="AE59" s="126" t="str">
        <f t="shared" si="144"/>
        <v>-----</v>
      </c>
      <c r="AF59" s="126" t="str">
        <f t="shared" si="144"/>
        <v>-----</v>
      </c>
      <c r="AG59" s="126" t="str">
        <f t="shared" si="144"/>
        <v>-----</v>
      </c>
      <c r="AH59" s="126" t="str">
        <f t="shared" si="144"/>
        <v>-----</v>
      </c>
      <c r="AI59" s="126" t="str">
        <f t="shared" si="144"/>
        <v>-----</v>
      </c>
      <c r="AJ59" s="126" t="str">
        <f t="shared" si="144"/>
        <v>-----</v>
      </c>
      <c r="AK59" s="126" t="str">
        <f t="shared" si="144"/>
        <v>-----</v>
      </c>
      <c r="AL59" s="126" t="str">
        <f t="shared" si="144"/>
        <v>-----</v>
      </c>
      <c r="AM59" s="126" t="str">
        <f t="shared" si="144"/>
        <v>-----</v>
      </c>
      <c r="AN59" s="126" t="str">
        <f t="shared" si="144"/>
        <v>-----</v>
      </c>
      <c r="AO59" s="126" t="str">
        <f t="shared" si="144"/>
        <v>-----</v>
      </c>
      <c r="AP59" s="126" t="str">
        <f t="shared" si="144"/>
        <v>-----</v>
      </c>
      <c r="AQ59" s="126" t="str">
        <f t="shared" si="144"/>
        <v>-----</v>
      </c>
      <c r="AR59" s="126" t="str">
        <f t="shared" si="144"/>
        <v>-----</v>
      </c>
      <c r="AS59" s="126" t="str">
        <f t="shared" si="144"/>
        <v>-----</v>
      </c>
      <c r="AT59" s="126" t="str">
        <f t="shared" si="144"/>
        <v>-----</v>
      </c>
      <c r="AU59" s="126" t="str">
        <f t="shared" si="144"/>
        <v>-----</v>
      </c>
      <c r="AV59" s="126" t="str">
        <f t="shared" si="144"/>
        <v>-----</v>
      </c>
      <c r="AW59" s="126" t="str">
        <f t="shared" si="144"/>
        <v>-----</v>
      </c>
      <c r="AX59" s="126" t="str">
        <f t="shared" si="144"/>
        <v>-----</v>
      </c>
      <c r="AY59" s="126" t="str">
        <f t="shared" si="144"/>
        <v>-----</v>
      </c>
      <c r="AZ59" s="13" t="str">
        <f t="shared" si="139"/>
        <v>x</v>
      </c>
      <c r="BA59" s="4"/>
      <c r="BB59" s="301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119"/>
      <c r="BO59" s="119"/>
      <c r="BP59" s="119"/>
      <c r="BQ59" s="119"/>
      <c r="BR59" s="119"/>
      <c r="BS59" s="119"/>
      <c r="BT59" s="119"/>
      <c r="BU59" s="119"/>
      <c r="BV59" s="119"/>
      <c r="BW59" s="119"/>
      <c r="BX59" s="119"/>
      <c r="BY59" s="119"/>
      <c r="BZ59" s="119"/>
      <c r="CA59" s="119"/>
      <c r="CB59" s="123"/>
      <c r="CC59" s="123"/>
      <c r="CD59" s="123"/>
      <c r="CE59" s="123"/>
      <c r="CF59" s="123"/>
      <c r="CG59" s="123"/>
      <c r="CH59" s="123"/>
      <c r="CI59" s="123"/>
      <c r="CJ59" s="123"/>
      <c r="CK59" s="123"/>
      <c r="CL59" s="123"/>
      <c r="CM59" s="123"/>
      <c r="CN59" s="123"/>
      <c r="CO59" s="123"/>
      <c r="CP59" s="123"/>
      <c r="CQ59" s="123"/>
      <c r="CR59" s="123"/>
      <c r="CS59" s="123"/>
      <c r="CT59" s="123"/>
      <c r="CU59" s="123"/>
      <c r="CV59" s="123"/>
      <c r="CW59" s="123"/>
      <c r="CX59" s="123"/>
      <c r="CY59" s="173"/>
      <c r="CZ59" s="173"/>
      <c r="DA59" s="173"/>
      <c r="DB59" s="173"/>
      <c r="DC59" s="173"/>
    </row>
    <row r="60" spans="1:107">
      <c r="A60" s="3" t="s">
        <v>170</v>
      </c>
      <c r="B60" s="4"/>
      <c r="C60" s="301" t="s">
        <v>166</v>
      </c>
      <c r="D60" s="119" t="str">
        <f t="shared" ref="D60:AC61" si="145">C60</f>
        <v>-----</v>
      </c>
      <c r="E60" s="119" t="str">
        <f t="shared" si="145"/>
        <v>-----</v>
      </c>
      <c r="F60" s="119" t="str">
        <f t="shared" si="145"/>
        <v>-----</v>
      </c>
      <c r="G60" s="119" t="str">
        <f t="shared" si="145"/>
        <v>-----</v>
      </c>
      <c r="H60" s="119" t="str">
        <f t="shared" si="145"/>
        <v>-----</v>
      </c>
      <c r="I60" s="119" t="str">
        <f t="shared" si="145"/>
        <v>-----</v>
      </c>
      <c r="J60" s="119" t="str">
        <f t="shared" si="145"/>
        <v>-----</v>
      </c>
      <c r="K60" s="119" t="str">
        <f t="shared" si="145"/>
        <v>-----</v>
      </c>
      <c r="L60" s="119" t="str">
        <f t="shared" si="145"/>
        <v>-----</v>
      </c>
      <c r="M60" s="119" t="str">
        <f t="shared" si="145"/>
        <v>-----</v>
      </c>
      <c r="N60" s="119" t="str">
        <f t="shared" si="145"/>
        <v>-----</v>
      </c>
      <c r="O60" s="119" t="str">
        <f t="shared" si="145"/>
        <v>-----</v>
      </c>
      <c r="P60" s="119" t="str">
        <f t="shared" si="145"/>
        <v>-----</v>
      </c>
      <c r="Q60" s="119" t="str">
        <f t="shared" si="145"/>
        <v>-----</v>
      </c>
      <c r="R60" s="119" t="str">
        <f t="shared" si="145"/>
        <v>-----</v>
      </c>
      <c r="S60" s="119" t="str">
        <f t="shared" si="145"/>
        <v>-----</v>
      </c>
      <c r="T60" s="119" t="str">
        <f t="shared" si="145"/>
        <v>-----</v>
      </c>
      <c r="U60" s="119" t="str">
        <f t="shared" si="145"/>
        <v>-----</v>
      </c>
      <c r="V60" s="119" t="str">
        <f t="shared" si="145"/>
        <v>-----</v>
      </c>
      <c r="W60" s="119" t="str">
        <f t="shared" si="145"/>
        <v>-----</v>
      </c>
      <c r="X60" s="119" t="str">
        <f t="shared" si="145"/>
        <v>-----</v>
      </c>
      <c r="Y60" s="119" t="str">
        <f t="shared" si="145"/>
        <v>-----</v>
      </c>
      <c r="Z60" s="119" t="str">
        <f t="shared" si="145"/>
        <v>-----</v>
      </c>
      <c r="AA60" s="119" t="str">
        <f t="shared" si="145"/>
        <v>-----</v>
      </c>
      <c r="AB60" s="119" t="str">
        <f t="shared" si="145"/>
        <v>-----</v>
      </c>
      <c r="AC60" s="126" t="str">
        <f t="shared" si="145"/>
        <v>-----</v>
      </c>
      <c r="AD60" s="126" t="str">
        <f t="shared" ref="AD60:AY60" si="146">AC60</f>
        <v>-----</v>
      </c>
      <c r="AE60" s="126" t="str">
        <f t="shared" si="146"/>
        <v>-----</v>
      </c>
      <c r="AF60" s="126" t="str">
        <f t="shared" si="146"/>
        <v>-----</v>
      </c>
      <c r="AG60" s="126" t="str">
        <f t="shared" si="146"/>
        <v>-----</v>
      </c>
      <c r="AH60" s="126" t="str">
        <f t="shared" si="146"/>
        <v>-----</v>
      </c>
      <c r="AI60" s="126" t="str">
        <f t="shared" si="146"/>
        <v>-----</v>
      </c>
      <c r="AJ60" s="126" t="str">
        <f t="shared" si="146"/>
        <v>-----</v>
      </c>
      <c r="AK60" s="126" t="str">
        <f t="shared" si="146"/>
        <v>-----</v>
      </c>
      <c r="AL60" s="126" t="str">
        <f t="shared" si="146"/>
        <v>-----</v>
      </c>
      <c r="AM60" s="126" t="str">
        <f t="shared" si="146"/>
        <v>-----</v>
      </c>
      <c r="AN60" s="126" t="str">
        <f t="shared" si="146"/>
        <v>-----</v>
      </c>
      <c r="AO60" s="126" t="str">
        <f t="shared" si="146"/>
        <v>-----</v>
      </c>
      <c r="AP60" s="126" t="str">
        <f t="shared" si="146"/>
        <v>-----</v>
      </c>
      <c r="AQ60" s="126" t="str">
        <f t="shared" si="146"/>
        <v>-----</v>
      </c>
      <c r="AR60" s="126" t="str">
        <f t="shared" si="146"/>
        <v>-----</v>
      </c>
      <c r="AS60" s="126" t="str">
        <f t="shared" si="146"/>
        <v>-----</v>
      </c>
      <c r="AT60" s="126" t="str">
        <f t="shared" si="146"/>
        <v>-----</v>
      </c>
      <c r="AU60" s="126" t="str">
        <f t="shared" si="146"/>
        <v>-----</v>
      </c>
      <c r="AV60" s="126" t="str">
        <f t="shared" si="146"/>
        <v>-----</v>
      </c>
      <c r="AW60" s="126" t="str">
        <f t="shared" si="146"/>
        <v>-----</v>
      </c>
      <c r="AX60" s="126" t="str">
        <f t="shared" si="146"/>
        <v>-----</v>
      </c>
      <c r="AY60" s="126" t="str">
        <f t="shared" si="146"/>
        <v>-----</v>
      </c>
      <c r="AZ60" s="13" t="str">
        <f t="shared" si="139"/>
        <v>x</v>
      </c>
      <c r="BA60" s="8"/>
      <c r="BB60" s="301" t="s">
        <v>166</v>
      </c>
      <c r="BC60" s="119" t="str">
        <f t="shared" ref="BC60:CB61" si="147">BB60</f>
        <v>-----</v>
      </c>
      <c r="BD60" s="119" t="str">
        <f t="shared" si="147"/>
        <v>-----</v>
      </c>
      <c r="BE60" s="119" t="str">
        <f t="shared" si="147"/>
        <v>-----</v>
      </c>
      <c r="BF60" s="119" t="str">
        <f t="shared" si="147"/>
        <v>-----</v>
      </c>
      <c r="BG60" s="119" t="str">
        <f t="shared" si="147"/>
        <v>-----</v>
      </c>
      <c r="BH60" s="119" t="str">
        <f t="shared" si="147"/>
        <v>-----</v>
      </c>
      <c r="BI60" s="119" t="str">
        <f t="shared" si="147"/>
        <v>-----</v>
      </c>
      <c r="BJ60" s="119" t="str">
        <f t="shared" si="147"/>
        <v>-----</v>
      </c>
      <c r="BK60" s="119" t="str">
        <f t="shared" si="147"/>
        <v>-----</v>
      </c>
      <c r="BL60" s="119" t="str">
        <f t="shared" si="147"/>
        <v>-----</v>
      </c>
      <c r="BM60" s="119" t="str">
        <f t="shared" si="147"/>
        <v>-----</v>
      </c>
      <c r="BN60" s="119" t="str">
        <f t="shared" si="147"/>
        <v>-----</v>
      </c>
      <c r="BO60" s="119" t="str">
        <f t="shared" si="147"/>
        <v>-----</v>
      </c>
      <c r="BP60" s="119" t="str">
        <f t="shared" si="147"/>
        <v>-----</v>
      </c>
      <c r="BQ60" s="119" t="str">
        <f t="shared" si="147"/>
        <v>-----</v>
      </c>
      <c r="BR60" s="119" t="str">
        <f t="shared" si="147"/>
        <v>-----</v>
      </c>
      <c r="BS60" s="119" t="str">
        <f t="shared" si="147"/>
        <v>-----</v>
      </c>
      <c r="BT60" s="119" t="str">
        <f t="shared" si="147"/>
        <v>-----</v>
      </c>
      <c r="BU60" s="119" t="str">
        <f t="shared" si="147"/>
        <v>-----</v>
      </c>
      <c r="BV60" s="119" t="str">
        <f t="shared" si="147"/>
        <v>-----</v>
      </c>
      <c r="BW60" s="119" t="str">
        <f t="shared" si="147"/>
        <v>-----</v>
      </c>
      <c r="BX60" s="119" t="str">
        <f t="shared" si="147"/>
        <v>-----</v>
      </c>
      <c r="BY60" s="119" t="str">
        <f t="shared" si="147"/>
        <v>-----</v>
      </c>
      <c r="BZ60" s="119" t="str">
        <f t="shared" si="147"/>
        <v>-----</v>
      </c>
      <c r="CA60" s="119" t="str">
        <f t="shared" si="147"/>
        <v>-----</v>
      </c>
      <c r="CB60" s="123" t="str">
        <f t="shared" si="147"/>
        <v>-----</v>
      </c>
      <c r="CC60" s="123" t="str">
        <f t="shared" ref="CC60:CX60" si="148">CB60</f>
        <v>-----</v>
      </c>
      <c r="CD60" s="123" t="str">
        <f t="shared" si="148"/>
        <v>-----</v>
      </c>
      <c r="CE60" s="123" t="str">
        <f t="shared" si="148"/>
        <v>-----</v>
      </c>
      <c r="CF60" s="123" t="str">
        <f t="shared" si="148"/>
        <v>-----</v>
      </c>
      <c r="CG60" s="123" t="str">
        <f t="shared" si="148"/>
        <v>-----</v>
      </c>
      <c r="CH60" s="123" t="str">
        <f t="shared" si="148"/>
        <v>-----</v>
      </c>
      <c r="CI60" s="123" t="str">
        <f t="shared" si="148"/>
        <v>-----</v>
      </c>
      <c r="CJ60" s="123" t="str">
        <f t="shared" si="148"/>
        <v>-----</v>
      </c>
      <c r="CK60" s="123" t="str">
        <f t="shared" si="148"/>
        <v>-----</v>
      </c>
      <c r="CL60" s="123" t="str">
        <f t="shared" si="148"/>
        <v>-----</v>
      </c>
      <c r="CM60" s="123" t="str">
        <f t="shared" si="148"/>
        <v>-----</v>
      </c>
      <c r="CN60" s="123" t="str">
        <f t="shared" si="148"/>
        <v>-----</v>
      </c>
      <c r="CO60" s="123" t="str">
        <f t="shared" si="148"/>
        <v>-----</v>
      </c>
      <c r="CP60" s="123" t="str">
        <f t="shared" si="148"/>
        <v>-----</v>
      </c>
      <c r="CQ60" s="123" t="str">
        <f t="shared" si="148"/>
        <v>-----</v>
      </c>
      <c r="CR60" s="123" t="str">
        <f t="shared" si="148"/>
        <v>-----</v>
      </c>
      <c r="CS60" s="123" t="str">
        <f t="shared" si="148"/>
        <v>-----</v>
      </c>
      <c r="CT60" s="123" t="str">
        <f t="shared" si="148"/>
        <v>-----</v>
      </c>
      <c r="CU60" s="123" t="str">
        <f t="shared" si="148"/>
        <v>-----</v>
      </c>
      <c r="CV60" s="123" t="str">
        <f t="shared" si="148"/>
        <v>-----</v>
      </c>
      <c r="CW60" s="123" t="str">
        <f t="shared" si="148"/>
        <v>-----</v>
      </c>
      <c r="CX60" s="123" t="str">
        <f t="shared" si="148"/>
        <v>-----</v>
      </c>
      <c r="CY60" s="173"/>
      <c r="CZ60" s="173"/>
      <c r="DA60" s="173"/>
      <c r="DB60" s="173"/>
      <c r="DC60" s="173"/>
    </row>
    <row r="61" spans="1:107">
      <c r="A61" s="13" t="s">
        <v>181</v>
      </c>
      <c r="B61" s="4"/>
      <c r="C61" s="301" t="s">
        <v>166</v>
      </c>
      <c r="D61" s="119" t="str">
        <f t="shared" si="145"/>
        <v>-----</v>
      </c>
      <c r="E61" s="119" t="str">
        <f t="shared" si="145"/>
        <v>-----</v>
      </c>
      <c r="F61" s="119" t="str">
        <f t="shared" si="145"/>
        <v>-----</v>
      </c>
      <c r="G61" s="119" t="str">
        <f t="shared" si="145"/>
        <v>-----</v>
      </c>
      <c r="H61" s="119" t="str">
        <f t="shared" si="145"/>
        <v>-----</v>
      </c>
      <c r="I61" s="119" t="str">
        <f t="shared" si="145"/>
        <v>-----</v>
      </c>
      <c r="J61" s="119" t="str">
        <f t="shared" si="145"/>
        <v>-----</v>
      </c>
      <c r="K61" s="119" t="str">
        <f t="shared" si="145"/>
        <v>-----</v>
      </c>
      <c r="L61" s="119" t="str">
        <f t="shared" si="145"/>
        <v>-----</v>
      </c>
      <c r="M61" s="119" t="str">
        <f t="shared" si="145"/>
        <v>-----</v>
      </c>
      <c r="N61" s="119" t="str">
        <f t="shared" si="145"/>
        <v>-----</v>
      </c>
      <c r="O61" s="119" t="str">
        <f t="shared" si="145"/>
        <v>-----</v>
      </c>
      <c r="P61" s="119" t="str">
        <f t="shared" si="145"/>
        <v>-----</v>
      </c>
      <c r="Q61" s="119" t="str">
        <f t="shared" si="145"/>
        <v>-----</v>
      </c>
      <c r="R61" s="119" t="str">
        <f t="shared" si="145"/>
        <v>-----</v>
      </c>
      <c r="S61" s="119" t="str">
        <f t="shared" si="145"/>
        <v>-----</v>
      </c>
      <c r="T61" s="119" t="str">
        <f t="shared" si="145"/>
        <v>-----</v>
      </c>
      <c r="U61" s="119" t="str">
        <f t="shared" si="145"/>
        <v>-----</v>
      </c>
      <c r="V61" s="119" t="str">
        <f t="shared" si="145"/>
        <v>-----</v>
      </c>
      <c r="W61" s="119" t="str">
        <f t="shared" si="145"/>
        <v>-----</v>
      </c>
      <c r="X61" s="119" t="str">
        <f t="shared" si="145"/>
        <v>-----</v>
      </c>
      <c r="Y61" s="119" t="str">
        <f t="shared" si="145"/>
        <v>-----</v>
      </c>
      <c r="Z61" s="119" t="str">
        <f t="shared" si="145"/>
        <v>-----</v>
      </c>
      <c r="AA61" s="119" t="str">
        <f t="shared" si="145"/>
        <v>-----</v>
      </c>
      <c r="AB61" s="119" t="str">
        <f t="shared" si="145"/>
        <v>-----</v>
      </c>
      <c r="AC61" s="126" t="str">
        <f t="shared" si="145"/>
        <v>-----</v>
      </c>
      <c r="AD61" s="126" t="str">
        <f t="shared" ref="AD61:AY61" si="149">AC61</f>
        <v>-----</v>
      </c>
      <c r="AE61" s="126" t="str">
        <f t="shared" si="149"/>
        <v>-----</v>
      </c>
      <c r="AF61" s="126" t="str">
        <f t="shared" si="149"/>
        <v>-----</v>
      </c>
      <c r="AG61" s="126" t="str">
        <f t="shared" si="149"/>
        <v>-----</v>
      </c>
      <c r="AH61" s="126" t="str">
        <f t="shared" si="149"/>
        <v>-----</v>
      </c>
      <c r="AI61" s="126" t="str">
        <f t="shared" si="149"/>
        <v>-----</v>
      </c>
      <c r="AJ61" s="126" t="str">
        <f t="shared" si="149"/>
        <v>-----</v>
      </c>
      <c r="AK61" s="126" t="str">
        <f t="shared" si="149"/>
        <v>-----</v>
      </c>
      <c r="AL61" s="126" t="str">
        <f t="shared" si="149"/>
        <v>-----</v>
      </c>
      <c r="AM61" s="126" t="str">
        <f t="shared" si="149"/>
        <v>-----</v>
      </c>
      <c r="AN61" s="126" t="str">
        <f t="shared" si="149"/>
        <v>-----</v>
      </c>
      <c r="AO61" s="126" t="str">
        <f t="shared" si="149"/>
        <v>-----</v>
      </c>
      <c r="AP61" s="126" t="str">
        <f t="shared" si="149"/>
        <v>-----</v>
      </c>
      <c r="AQ61" s="126" t="str">
        <f t="shared" si="149"/>
        <v>-----</v>
      </c>
      <c r="AR61" s="126" t="str">
        <f t="shared" si="149"/>
        <v>-----</v>
      </c>
      <c r="AS61" s="126" t="str">
        <f t="shared" si="149"/>
        <v>-----</v>
      </c>
      <c r="AT61" s="126" t="str">
        <f t="shared" si="149"/>
        <v>-----</v>
      </c>
      <c r="AU61" s="126" t="str">
        <f t="shared" si="149"/>
        <v>-----</v>
      </c>
      <c r="AV61" s="126" t="str">
        <f t="shared" si="149"/>
        <v>-----</v>
      </c>
      <c r="AW61" s="126" t="str">
        <f t="shared" si="149"/>
        <v>-----</v>
      </c>
      <c r="AX61" s="126" t="str">
        <f t="shared" si="149"/>
        <v>-----</v>
      </c>
      <c r="AY61" s="126" t="str">
        <f t="shared" si="149"/>
        <v>-----</v>
      </c>
      <c r="AZ61" s="13" t="str">
        <f t="shared" si="139"/>
        <v>+ Increased Limit Additive</v>
      </c>
      <c r="BA61" s="8"/>
      <c r="BB61" s="301" t="s">
        <v>166</v>
      </c>
      <c r="BC61" s="119" t="str">
        <f t="shared" si="147"/>
        <v>-----</v>
      </c>
      <c r="BD61" s="119" t="str">
        <f t="shared" si="147"/>
        <v>-----</v>
      </c>
      <c r="BE61" s="119" t="str">
        <f t="shared" si="147"/>
        <v>-----</v>
      </c>
      <c r="BF61" s="119" t="str">
        <f t="shared" si="147"/>
        <v>-----</v>
      </c>
      <c r="BG61" s="119" t="str">
        <f t="shared" si="147"/>
        <v>-----</v>
      </c>
      <c r="BH61" s="119" t="str">
        <f t="shared" si="147"/>
        <v>-----</v>
      </c>
      <c r="BI61" s="119" t="str">
        <f t="shared" si="147"/>
        <v>-----</v>
      </c>
      <c r="BJ61" s="119" t="str">
        <f t="shared" si="147"/>
        <v>-----</v>
      </c>
      <c r="BK61" s="119" t="str">
        <f t="shared" si="147"/>
        <v>-----</v>
      </c>
      <c r="BL61" s="119" t="str">
        <f t="shared" si="147"/>
        <v>-----</v>
      </c>
      <c r="BM61" s="119" t="str">
        <f t="shared" si="147"/>
        <v>-----</v>
      </c>
      <c r="BN61" s="119" t="str">
        <f t="shared" si="147"/>
        <v>-----</v>
      </c>
      <c r="BO61" s="119" t="str">
        <f t="shared" si="147"/>
        <v>-----</v>
      </c>
      <c r="BP61" s="119" t="str">
        <f t="shared" si="147"/>
        <v>-----</v>
      </c>
      <c r="BQ61" s="119" t="str">
        <f t="shared" si="147"/>
        <v>-----</v>
      </c>
      <c r="BR61" s="119" t="str">
        <f t="shared" si="147"/>
        <v>-----</v>
      </c>
      <c r="BS61" s="119" t="str">
        <f t="shared" si="147"/>
        <v>-----</v>
      </c>
      <c r="BT61" s="119" t="str">
        <f t="shared" si="147"/>
        <v>-----</v>
      </c>
      <c r="BU61" s="119" t="str">
        <f t="shared" si="147"/>
        <v>-----</v>
      </c>
      <c r="BV61" s="119" t="str">
        <f t="shared" si="147"/>
        <v>-----</v>
      </c>
      <c r="BW61" s="119" t="str">
        <f t="shared" si="147"/>
        <v>-----</v>
      </c>
      <c r="BX61" s="119" t="str">
        <f t="shared" si="147"/>
        <v>-----</v>
      </c>
      <c r="BY61" s="119" t="str">
        <f t="shared" si="147"/>
        <v>-----</v>
      </c>
      <c r="BZ61" s="119" t="str">
        <f t="shared" si="147"/>
        <v>-----</v>
      </c>
      <c r="CA61" s="119" t="str">
        <f t="shared" si="147"/>
        <v>-----</v>
      </c>
      <c r="CB61" s="126" t="str">
        <f t="shared" si="147"/>
        <v>-----</v>
      </c>
      <c r="CC61" s="126" t="str">
        <f t="shared" ref="CC61:CX61" si="150">CB61</f>
        <v>-----</v>
      </c>
      <c r="CD61" s="126" t="str">
        <f t="shared" si="150"/>
        <v>-----</v>
      </c>
      <c r="CE61" s="126" t="str">
        <f t="shared" si="150"/>
        <v>-----</v>
      </c>
      <c r="CF61" s="126" t="str">
        <f t="shared" si="150"/>
        <v>-----</v>
      </c>
      <c r="CG61" s="126" t="str">
        <f t="shared" si="150"/>
        <v>-----</v>
      </c>
      <c r="CH61" s="126" t="str">
        <f t="shared" si="150"/>
        <v>-----</v>
      </c>
      <c r="CI61" s="126" t="str">
        <f t="shared" si="150"/>
        <v>-----</v>
      </c>
      <c r="CJ61" s="126" t="str">
        <f t="shared" si="150"/>
        <v>-----</v>
      </c>
      <c r="CK61" s="126" t="str">
        <f t="shared" si="150"/>
        <v>-----</v>
      </c>
      <c r="CL61" s="126" t="str">
        <f t="shared" si="150"/>
        <v>-----</v>
      </c>
      <c r="CM61" s="126" t="str">
        <f t="shared" si="150"/>
        <v>-----</v>
      </c>
      <c r="CN61" s="126" t="str">
        <f t="shared" si="150"/>
        <v>-----</v>
      </c>
      <c r="CO61" s="126" t="str">
        <f t="shared" si="150"/>
        <v>-----</v>
      </c>
      <c r="CP61" s="126" t="str">
        <f t="shared" si="150"/>
        <v>-----</v>
      </c>
      <c r="CQ61" s="126" t="str">
        <f t="shared" si="150"/>
        <v>-----</v>
      </c>
      <c r="CR61" s="126" t="str">
        <f t="shared" si="150"/>
        <v>-----</v>
      </c>
      <c r="CS61" s="126" t="str">
        <f t="shared" si="150"/>
        <v>-----</v>
      </c>
      <c r="CT61" s="126" t="str">
        <f t="shared" si="150"/>
        <v>-----</v>
      </c>
      <c r="CU61" s="126" t="str">
        <f t="shared" si="150"/>
        <v>-----</v>
      </c>
      <c r="CV61" s="126" t="str">
        <f t="shared" si="150"/>
        <v>-----</v>
      </c>
      <c r="CW61" s="126" t="str">
        <f t="shared" si="150"/>
        <v>-----</v>
      </c>
      <c r="CX61" s="123" t="str">
        <f t="shared" si="150"/>
        <v>-----</v>
      </c>
      <c r="CY61" s="173"/>
      <c r="CZ61" s="173"/>
      <c r="DA61" s="173"/>
      <c r="DB61" s="173"/>
      <c r="DC61" s="173"/>
    </row>
    <row r="62" spans="1:107" ht="16.2" thickBot="1">
      <c r="A62" s="11" t="s">
        <v>182</v>
      </c>
      <c r="B62" s="12"/>
      <c r="C62" s="38">
        <f>SUM(PRODUCT(C57:C58,C59,C60),C61)</f>
        <v>0</v>
      </c>
      <c r="D62" s="38">
        <f t="shared" ref="D62:AC62" si="151">SUM(PRODUCT(D57:D58,D59,D60),D61)</f>
        <v>0</v>
      </c>
      <c r="E62" s="38">
        <f t="shared" si="151"/>
        <v>0</v>
      </c>
      <c r="F62" s="38">
        <f t="shared" si="151"/>
        <v>0</v>
      </c>
      <c r="G62" s="38">
        <f t="shared" si="151"/>
        <v>0</v>
      </c>
      <c r="H62" s="38">
        <f t="shared" si="151"/>
        <v>0</v>
      </c>
      <c r="I62" s="38">
        <f t="shared" si="151"/>
        <v>0</v>
      </c>
      <c r="J62" s="38">
        <f t="shared" si="151"/>
        <v>0</v>
      </c>
      <c r="K62" s="38">
        <f t="shared" si="151"/>
        <v>0</v>
      </c>
      <c r="L62" s="38">
        <f t="shared" si="151"/>
        <v>0</v>
      </c>
      <c r="M62" s="38">
        <f t="shared" si="151"/>
        <v>0</v>
      </c>
      <c r="N62" s="38">
        <f t="shared" si="151"/>
        <v>0</v>
      </c>
      <c r="O62" s="38">
        <f t="shared" si="151"/>
        <v>0</v>
      </c>
      <c r="P62" s="38">
        <f t="shared" si="151"/>
        <v>0</v>
      </c>
      <c r="Q62" s="38">
        <f t="shared" si="151"/>
        <v>0</v>
      </c>
      <c r="R62" s="38">
        <f t="shared" si="151"/>
        <v>0</v>
      </c>
      <c r="S62" s="38">
        <f t="shared" si="151"/>
        <v>0</v>
      </c>
      <c r="T62" s="38">
        <f t="shared" si="151"/>
        <v>0</v>
      </c>
      <c r="U62" s="38">
        <f t="shared" si="151"/>
        <v>0</v>
      </c>
      <c r="V62" s="38">
        <f t="shared" si="151"/>
        <v>0</v>
      </c>
      <c r="W62" s="38">
        <f t="shared" si="151"/>
        <v>0</v>
      </c>
      <c r="X62" s="38">
        <f t="shared" si="151"/>
        <v>0</v>
      </c>
      <c r="Y62" s="38">
        <f t="shared" si="151"/>
        <v>0</v>
      </c>
      <c r="Z62" s="38">
        <f t="shared" si="151"/>
        <v>0</v>
      </c>
      <c r="AA62" s="38">
        <f t="shared" si="151"/>
        <v>0</v>
      </c>
      <c r="AB62" s="38">
        <f t="shared" si="151"/>
        <v>0</v>
      </c>
      <c r="AC62" s="38">
        <f t="shared" si="151"/>
        <v>0</v>
      </c>
      <c r="AD62" s="38">
        <f t="shared" ref="AD62:AY62" si="152">SUM(PRODUCT(AD57:AD58,AD59,AD60),AD61)</f>
        <v>0</v>
      </c>
      <c r="AE62" s="38">
        <f t="shared" si="152"/>
        <v>0</v>
      </c>
      <c r="AF62" s="38">
        <f t="shared" si="152"/>
        <v>0</v>
      </c>
      <c r="AG62" s="38">
        <f t="shared" si="152"/>
        <v>0</v>
      </c>
      <c r="AH62" s="38">
        <f t="shared" si="152"/>
        <v>0</v>
      </c>
      <c r="AI62" s="38">
        <f t="shared" si="152"/>
        <v>0</v>
      </c>
      <c r="AJ62" s="38">
        <f t="shared" si="152"/>
        <v>0</v>
      </c>
      <c r="AK62" s="38">
        <f t="shared" si="152"/>
        <v>0</v>
      </c>
      <c r="AL62" s="38">
        <f t="shared" si="152"/>
        <v>0</v>
      </c>
      <c r="AM62" s="38">
        <f t="shared" si="152"/>
        <v>0</v>
      </c>
      <c r="AN62" s="38">
        <f t="shared" si="152"/>
        <v>0</v>
      </c>
      <c r="AO62" s="38">
        <f t="shared" si="152"/>
        <v>0</v>
      </c>
      <c r="AP62" s="38">
        <f t="shared" si="152"/>
        <v>0</v>
      </c>
      <c r="AQ62" s="38">
        <f t="shared" si="152"/>
        <v>0</v>
      </c>
      <c r="AR62" s="38">
        <f t="shared" si="152"/>
        <v>0</v>
      </c>
      <c r="AS62" s="38">
        <f t="shared" si="152"/>
        <v>0</v>
      </c>
      <c r="AT62" s="38">
        <f t="shared" si="152"/>
        <v>0</v>
      </c>
      <c r="AU62" s="38">
        <f t="shared" si="152"/>
        <v>0</v>
      </c>
      <c r="AV62" s="38">
        <f t="shared" si="152"/>
        <v>0</v>
      </c>
      <c r="AW62" s="38">
        <f t="shared" si="152"/>
        <v>0</v>
      </c>
      <c r="AX62" s="38">
        <f t="shared" si="152"/>
        <v>0</v>
      </c>
      <c r="AY62" s="38">
        <f t="shared" si="152"/>
        <v>0</v>
      </c>
      <c r="AZ62" s="11" t="str">
        <f t="shared" si="139"/>
        <v>= UM/UIM Rate</v>
      </c>
      <c r="BA62" s="12"/>
      <c r="BB62" s="38">
        <f t="shared" ref="BB62:CB62" si="153">SUM(PRODUCT(BB57:BB58,BB59,BB60),BB61)</f>
        <v>0</v>
      </c>
      <c r="BC62" s="38">
        <f t="shared" si="153"/>
        <v>0</v>
      </c>
      <c r="BD62" s="38">
        <f t="shared" si="153"/>
        <v>0</v>
      </c>
      <c r="BE62" s="38">
        <f t="shared" si="153"/>
        <v>0</v>
      </c>
      <c r="BF62" s="38">
        <f t="shared" si="153"/>
        <v>0</v>
      </c>
      <c r="BG62" s="38">
        <f t="shared" si="153"/>
        <v>0</v>
      </c>
      <c r="BH62" s="38">
        <f t="shared" si="153"/>
        <v>0</v>
      </c>
      <c r="BI62" s="38">
        <f t="shared" si="153"/>
        <v>0</v>
      </c>
      <c r="BJ62" s="38">
        <f t="shared" si="153"/>
        <v>0</v>
      </c>
      <c r="BK62" s="38">
        <f t="shared" si="153"/>
        <v>0</v>
      </c>
      <c r="BL62" s="38">
        <f t="shared" si="153"/>
        <v>0</v>
      </c>
      <c r="BM62" s="38">
        <f t="shared" si="153"/>
        <v>0</v>
      </c>
      <c r="BN62" s="38">
        <f t="shared" si="153"/>
        <v>0</v>
      </c>
      <c r="BO62" s="38">
        <f t="shared" si="153"/>
        <v>0</v>
      </c>
      <c r="BP62" s="38">
        <f t="shared" si="153"/>
        <v>0</v>
      </c>
      <c r="BQ62" s="38">
        <f t="shared" si="153"/>
        <v>0</v>
      </c>
      <c r="BR62" s="38">
        <f t="shared" si="153"/>
        <v>0</v>
      </c>
      <c r="BS62" s="38">
        <f t="shared" si="153"/>
        <v>0</v>
      </c>
      <c r="BT62" s="38">
        <f t="shared" si="153"/>
        <v>0</v>
      </c>
      <c r="BU62" s="38">
        <f t="shared" si="153"/>
        <v>0</v>
      </c>
      <c r="BV62" s="38">
        <f t="shared" si="153"/>
        <v>0</v>
      </c>
      <c r="BW62" s="38">
        <f t="shared" si="153"/>
        <v>0</v>
      </c>
      <c r="BX62" s="38">
        <f t="shared" si="153"/>
        <v>0</v>
      </c>
      <c r="BY62" s="38">
        <f t="shared" si="153"/>
        <v>0</v>
      </c>
      <c r="BZ62" s="38">
        <f t="shared" si="153"/>
        <v>0</v>
      </c>
      <c r="CA62" s="38">
        <f t="shared" si="153"/>
        <v>0</v>
      </c>
      <c r="CB62" s="39">
        <f t="shared" si="153"/>
        <v>0</v>
      </c>
      <c r="CC62" s="39">
        <f t="shared" ref="CC62:CX62" si="154">SUM(PRODUCT(CC57:CC58,CC59,CC60),CC61)</f>
        <v>0</v>
      </c>
      <c r="CD62" s="39">
        <f t="shared" si="154"/>
        <v>0</v>
      </c>
      <c r="CE62" s="39">
        <f t="shared" si="154"/>
        <v>0</v>
      </c>
      <c r="CF62" s="39">
        <f t="shared" si="154"/>
        <v>0</v>
      </c>
      <c r="CG62" s="39">
        <f t="shared" si="154"/>
        <v>0</v>
      </c>
      <c r="CH62" s="39">
        <f t="shared" si="154"/>
        <v>0</v>
      </c>
      <c r="CI62" s="39">
        <f t="shared" si="154"/>
        <v>0</v>
      </c>
      <c r="CJ62" s="39">
        <f t="shared" si="154"/>
        <v>0</v>
      </c>
      <c r="CK62" s="39">
        <f t="shared" si="154"/>
        <v>0</v>
      </c>
      <c r="CL62" s="39">
        <f t="shared" si="154"/>
        <v>0</v>
      </c>
      <c r="CM62" s="39">
        <f t="shared" si="154"/>
        <v>0</v>
      </c>
      <c r="CN62" s="39">
        <f t="shared" si="154"/>
        <v>0</v>
      </c>
      <c r="CO62" s="39">
        <f t="shared" si="154"/>
        <v>0</v>
      </c>
      <c r="CP62" s="39">
        <f t="shared" si="154"/>
        <v>0</v>
      </c>
      <c r="CQ62" s="39">
        <f t="shared" si="154"/>
        <v>0</v>
      </c>
      <c r="CR62" s="39">
        <f t="shared" si="154"/>
        <v>0</v>
      </c>
      <c r="CS62" s="39">
        <f t="shared" si="154"/>
        <v>0</v>
      </c>
      <c r="CT62" s="39">
        <f t="shared" si="154"/>
        <v>0</v>
      </c>
      <c r="CU62" s="39">
        <f t="shared" si="154"/>
        <v>0</v>
      </c>
      <c r="CV62" s="39">
        <f t="shared" si="154"/>
        <v>0</v>
      </c>
      <c r="CW62" s="39">
        <f t="shared" si="154"/>
        <v>0</v>
      </c>
      <c r="CX62" s="56">
        <f t="shared" si="154"/>
        <v>0</v>
      </c>
      <c r="CY62" s="174"/>
      <c r="CZ62" s="174"/>
      <c r="DA62" s="174"/>
      <c r="DB62" s="174"/>
      <c r="DC62" s="174"/>
    </row>
    <row r="63" spans="1:107" ht="16.2" thickTop="1">
      <c r="A63" s="52" t="s">
        <v>173</v>
      </c>
      <c r="B63" s="6"/>
      <c r="C63" s="78" t="str">
        <f t="shared" ref="C63:AY63" si="155">"BaseRateComp_" &amp; TEXT(C$17,"00")</f>
        <v>BaseRateComp_101</v>
      </c>
      <c r="D63" s="78" t="str">
        <f t="shared" si="155"/>
        <v>BaseRateComp_102</v>
      </c>
      <c r="E63" s="78" t="str">
        <f t="shared" si="155"/>
        <v>BaseRateComp_103</v>
      </c>
      <c r="F63" s="78" t="str">
        <f t="shared" si="155"/>
        <v>BaseRateComp_104</v>
      </c>
      <c r="G63" s="78" t="str">
        <f t="shared" si="155"/>
        <v>BaseRateComp_105</v>
      </c>
      <c r="H63" s="78" t="str">
        <f t="shared" si="155"/>
        <v>BaseRateComp_106</v>
      </c>
      <c r="I63" s="78" t="str">
        <f t="shared" si="155"/>
        <v>BaseRateComp_107</v>
      </c>
      <c r="J63" s="78" t="str">
        <f t="shared" si="155"/>
        <v>BaseRateComp_108</v>
      </c>
      <c r="K63" s="78" t="str">
        <f t="shared" si="155"/>
        <v>BaseRateComp_109</v>
      </c>
      <c r="L63" s="78" t="str">
        <f t="shared" si="155"/>
        <v>BaseRateComp_110</v>
      </c>
      <c r="M63" s="78" t="str">
        <f t="shared" si="155"/>
        <v>BaseRateComp_111</v>
      </c>
      <c r="N63" s="78" t="str">
        <f t="shared" si="155"/>
        <v>BaseRateComp_112</v>
      </c>
      <c r="O63" s="78" t="str">
        <f t="shared" si="155"/>
        <v>BaseRateComp_113</v>
      </c>
      <c r="P63" s="78" t="str">
        <f t="shared" si="155"/>
        <v>BaseRateComp_114</v>
      </c>
      <c r="Q63" s="78" t="str">
        <f t="shared" si="155"/>
        <v>BaseRateComp_115</v>
      </c>
      <c r="R63" s="78" t="str">
        <f t="shared" si="155"/>
        <v>BaseRateComp_116</v>
      </c>
      <c r="S63" s="78" t="str">
        <f t="shared" si="155"/>
        <v>BaseRateComp_117</v>
      </c>
      <c r="T63" s="78" t="str">
        <f t="shared" si="155"/>
        <v>BaseRateComp_118</v>
      </c>
      <c r="U63" s="78" t="str">
        <f t="shared" si="155"/>
        <v>BaseRateComp_119</v>
      </c>
      <c r="V63" s="78" t="str">
        <f t="shared" si="155"/>
        <v>BaseRateComp_120</v>
      </c>
      <c r="W63" s="78" t="str">
        <f t="shared" si="155"/>
        <v>BaseRateComp_121</v>
      </c>
      <c r="X63" s="78" t="str">
        <f t="shared" si="155"/>
        <v>BaseRateComp_122</v>
      </c>
      <c r="Y63" s="78" t="str">
        <f t="shared" si="155"/>
        <v>BaseRateComp_123</v>
      </c>
      <c r="Z63" s="78" t="str">
        <f t="shared" si="155"/>
        <v>BaseRateComp_124</v>
      </c>
      <c r="AA63" s="78" t="str">
        <f t="shared" si="155"/>
        <v>BaseRateComp_125</v>
      </c>
      <c r="AB63" s="78" t="str">
        <f t="shared" si="155"/>
        <v>BaseRateComp_126</v>
      </c>
      <c r="AC63" s="135" t="str">
        <f t="shared" si="155"/>
        <v>BaseRateComp_127</v>
      </c>
      <c r="AD63" s="135" t="str">
        <f t="shared" si="155"/>
        <v>BaseRateComp_128</v>
      </c>
      <c r="AE63" s="135" t="str">
        <f t="shared" si="155"/>
        <v>BaseRateComp_129</v>
      </c>
      <c r="AF63" s="135" t="str">
        <f t="shared" si="155"/>
        <v>BaseRateComp_130</v>
      </c>
      <c r="AG63" s="135" t="str">
        <f t="shared" si="155"/>
        <v>BaseRateComp_131</v>
      </c>
      <c r="AH63" s="135" t="str">
        <f t="shared" si="155"/>
        <v>BaseRateComp_132</v>
      </c>
      <c r="AI63" s="135" t="str">
        <f t="shared" si="155"/>
        <v>BaseRateComp_133</v>
      </c>
      <c r="AJ63" s="135" t="str">
        <f t="shared" si="155"/>
        <v>BaseRateComp_134</v>
      </c>
      <c r="AK63" s="135" t="str">
        <f t="shared" si="155"/>
        <v>BaseRateComp_135</v>
      </c>
      <c r="AL63" s="135" t="str">
        <f t="shared" si="155"/>
        <v>BaseRateComp_136</v>
      </c>
      <c r="AM63" s="135" t="str">
        <f t="shared" si="155"/>
        <v>BaseRateComp_137</v>
      </c>
      <c r="AN63" s="135" t="str">
        <f t="shared" si="155"/>
        <v>BaseRateComp_138</v>
      </c>
      <c r="AO63" s="135" t="str">
        <f t="shared" si="155"/>
        <v>BaseRateComp_139</v>
      </c>
      <c r="AP63" s="135" t="str">
        <f t="shared" si="155"/>
        <v>BaseRateComp_140</v>
      </c>
      <c r="AQ63" s="135" t="str">
        <f t="shared" si="155"/>
        <v>BaseRateComp_141</v>
      </c>
      <c r="AR63" s="135" t="str">
        <f t="shared" si="155"/>
        <v>BaseRateComp_142</v>
      </c>
      <c r="AS63" s="135" t="str">
        <f t="shared" si="155"/>
        <v>BaseRateComp_143</v>
      </c>
      <c r="AT63" s="135" t="str">
        <f t="shared" si="155"/>
        <v>BaseRateComp_144</v>
      </c>
      <c r="AU63" s="135" t="str">
        <f t="shared" si="155"/>
        <v>BaseRateComp_145</v>
      </c>
      <c r="AV63" s="135" t="str">
        <f t="shared" si="155"/>
        <v>BaseRateComp_146</v>
      </c>
      <c r="AW63" s="135" t="str">
        <f t="shared" si="155"/>
        <v>BaseRateComp_147</v>
      </c>
      <c r="AX63" s="135" t="str">
        <f t="shared" si="155"/>
        <v>BaseRateComp_148</v>
      </c>
      <c r="AY63" s="135" t="str">
        <f t="shared" si="155"/>
        <v>BaseRateComp_149</v>
      </c>
      <c r="AZ63" s="87"/>
      <c r="BA63" s="6"/>
      <c r="BB63" s="78" t="str">
        <f t="shared" ref="BB63:CX63" si="156">"BaseRateComp_" &amp; TEXT(BB$17,"00")</f>
        <v>BaseRateComp_101</v>
      </c>
      <c r="BC63" s="78" t="str">
        <f t="shared" si="156"/>
        <v>BaseRateComp_102</v>
      </c>
      <c r="BD63" s="78" t="str">
        <f t="shared" si="156"/>
        <v>BaseRateComp_103</v>
      </c>
      <c r="BE63" s="78" t="str">
        <f t="shared" si="156"/>
        <v>BaseRateComp_104</v>
      </c>
      <c r="BF63" s="78" t="str">
        <f t="shared" si="156"/>
        <v>BaseRateComp_105</v>
      </c>
      <c r="BG63" s="78" t="str">
        <f t="shared" si="156"/>
        <v>BaseRateComp_106</v>
      </c>
      <c r="BH63" s="78" t="str">
        <f t="shared" si="156"/>
        <v>BaseRateComp_107</v>
      </c>
      <c r="BI63" s="78" t="str">
        <f t="shared" si="156"/>
        <v>BaseRateComp_108</v>
      </c>
      <c r="BJ63" s="78" t="str">
        <f t="shared" si="156"/>
        <v>BaseRateComp_109</v>
      </c>
      <c r="BK63" s="78" t="str">
        <f t="shared" si="156"/>
        <v>BaseRateComp_110</v>
      </c>
      <c r="BL63" s="78" t="str">
        <f t="shared" si="156"/>
        <v>BaseRateComp_111</v>
      </c>
      <c r="BM63" s="78" t="str">
        <f t="shared" si="156"/>
        <v>BaseRateComp_112</v>
      </c>
      <c r="BN63" s="78" t="str">
        <f t="shared" si="156"/>
        <v>BaseRateComp_113</v>
      </c>
      <c r="BO63" s="78" t="str">
        <f t="shared" si="156"/>
        <v>BaseRateComp_114</v>
      </c>
      <c r="BP63" s="78" t="str">
        <f t="shared" si="156"/>
        <v>BaseRateComp_115</v>
      </c>
      <c r="BQ63" s="78" t="str">
        <f t="shared" si="156"/>
        <v>BaseRateComp_116</v>
      </c>
      <c r="BR63" s="78" t="str">
        <f t="shared" si="156"/>
        <v>BaseRateComp_117</v>
      </c>
      <c r="BS63" s="78" t="str">
        <f t="shared" si="156"/>
        <v>BaseRateComp_118</v>
      </c>
      <c r="BT63" s="78" t="str">
        <f t="shared" si="156"/>
        <v>BaseRateComp_119</v>
      </c>
      <c r="BU63" s="78" t="str">
        <f t="shared" si="156"/>
        <v>BaseRateComp_120</v>
      </c>
      <c r="BV63" s="78" t="str">
        <f t="shared" si="156"/>
        <v>BaseRateComp_121</v>
      </c>
      <c r="BW63" s="78" t="str">
        <f t="shared" si="156"/>
        <v>BaseRateComp_122</v>
      </c>
      <c r="BX63" s="78" t="str">
        <f t="shared" si="156"/>
        <v>BaseRateComp_123</v>
      </c>
      <c r="BY63" s="78" t="str">
        <f t="shared" si="156"/>
        <v>BaseRateComp_124</v>
      </c>
      <c r="BZ63" s="78" t="str">
        <f t="shared" si="156"/>
        <v>BaseRateComp_125</v>
      </c>
      <c r="CA63" s="78" t="str">
        <f t="shared" si="156"/>
        <v>BaseRateComp_126</v>
      </c>
      <c r="CB63" s="86" t="str">
        <f t="shared" si="156"/>
        <v>BaseRateComp_127</v>
      </c>
      <c r="CC63" s="86" t="str">
        <f t="shared" si="156"/>
        <v>BaseRateComp_128</v>
      </c>
      <c r="CD63" s="86" t="str">
        <f t="shared" si="156"/>
        <v>BaseRateComp_129</v>
      </c>
      <c r="CE63" s="86" t="str">
        <f t="shared" si="156"/>
        <v>BaseRateComp_130</v>
      </c>
      <c r="CF63" s="86" t="str">
        <f t="shared" si="156"/>
        <v>BaseRateComp_131</v>
      </c>
      <c r="CG63" s="86" t="str">
        <f t="shared" si="156"/>
        <v>BaseRateComp_132</v>
      </c>
      <c r="CH63" s="86" t="str">
        <f t="shared" si="156"/>
        <v>BaseRateComp_133</v>
      </c>
      <c r="CI63" s="86" t="str">
        <f t="shared" si="156"/>
        <v>BaseRateComp_134</v>
      </c>
      <c r="CJ63" s="86" t="str">
        <f t="shared" si="156"/>
        <v>BaseRateComp_135</v>
      </c>
      <c r="CK63" s="86" t="str">
        <f t="shared" si="156"/>
        <v>BaseRateComp_136</v>
      </c>
      <c r="CL63" s="86" t="str">
        <f t="shared" si="156"/>
        <v>BaseRateComp_137</v>
      </c>
      <c r="CM63" s="86" t="str">
        <f t="shared" si="156"/>
        <v>BaseRateComp_138</v>
      </c>
      <c r="CN63" s="86" t="str">
        <f t="shared" si="156"/>
        <v>BaseRateComp_139</v>
      </c>
      <c r="CO63" s="86" t="str">
        <f t="shared" si="156"/>
        <v>BaseRateComp_140</v>
      </c>
      <c r="CP63" s="86" t="str">
        <f t="shared" si="156"/>
        <v>BaseRateComp_141</v>
      </c>
      <c r="CQ63" s="86" t="str">
        <f t="shared" si="156"/>
        <v>BaseRateComp_142</v>
      </c>
      <c r="CR63" s="86" t="str">
        <f t="shared" si="156"/>
        <v>BaseRateComp_143</v>
      </c>
      <c r="CS63" s="86" t="str">
        <f t="shared" si="156"/>
        <v>BaseRateComp_144</v>
      </c>
      <c r="CT63" s="86" t="str">
        <f t="shared" si="156"/>
        <v>BaseRateComp_145</v>
      </c>
      <c r="CU63" s="86" t="str">
        <f t="shared" si="156"/>
        <v>BaseRateComp_146</v>
      </c>
      <c r="CV63" s="86" t="str">
        <f t="shared" si="156"/>
        <v>BaseRateComp_147</v>
      </c>
      <c r="CW63" s="86" t="str">
        <f t="shared" si="156"/>
        <v>BaseRateComp_148</v>
      </c>
      <c r="CX63" s="86" t="str">
        <f t="shared" si="156"/>
        <v>BaseRateComp_149</v>
      </c>
      <c r="CY63" s="178"/>
      <c r="CZ63" s="178"/>
      <c r="DA63" s="178"/>
      <c r="DB63" s="178"/>
      <c r="DC63" s="178"/>
    </row>
    <row r="64" spans="1:107">
      <c r="A64" s="21" t="s">
        <v>183</v>
      </c>
      <c r="B64" s="4"/>
      <c r="C64" s="124" t="str">
        <f>'Example 1A'!C64</f>
        <v xml:space="preserve">enter   </v>
      </c>
      <c r="D64" s="124" t="str">
        <f>'Example 1A'!D64</f>
        <v xml:space="preserve">enter   </v>
      </c>
      <c r="E64" s="124" t="str">
        <f>'Example 1A'!E64</f>
        <v xml:space="preserve">enter   </v>
      </c>
      <c r="F64" s="124" t="str">
        <f>'Example 1A'!F64</f>
        <v xml:space="preserve">enter   </v>
      </c>
      <c r="G64" s="124" t="str">
        <f>'Example 1A'!G64</f>
        <v xml:space="preserve">enter   </v>
      </c>
      <c r="H64" s="124" t="str">
        <f>'Example 1A'!H64</f>
        <v xml:space="preserve">enter   </v>
      </c>
      <c r="I64" s="124" t="str">
        <f>'Example 1A'!I64</f>
        <v xml:space="preserve">enter   </v>
      </c>
      <c r="J64" s="124" t="str">
        <f>'Example 1A'!J64</f>
        <v xml:space="preserve">enter   </v>
      </c>
      <c r="K64" s="124" t="str">
        <f>'Example 1A'!K64</f>
        <v xml:space="preserve">enter   </v>
      </c>
      <c r="L64" s="124" t="str">
        <f>'Example 1A'!L64</f>
        <v xml:space="preserve">enter   </v>
      </c>
      <c r="M64" s="124" t="str">
        <f>'Example 1A'!M64</f>
        <v xml:space="preserve">enter   </v>
      </c>
      <c r="N64" s="124" t="str">
        <f>'Example 1A'!N64</f>
        <v xml:space="preserve">enter   </v>
      </c>
      <c r="O64" s="124" t="str">
        <f>'Example 1A'!O64</f>
        <v xml:space="preserve">enter   </v>
      </c>
      <c r="P64" s="124" t="str">
        <f>'Example 1A'!P64</f>
        <v xml:space="preserve">enter   </v>
      </c>
      <c r="Q64" s="124" t="str">
        <f>'Example 1A'!Q64</f>
        <v xml:space="preserve">enter   </v>
      </c>
      <c r="R64" s="124" t="str">
        <f>'Example 1A'!R64</f>
        <v xml:space="preserve">enter   </v>
      </c>
      <c r="S64" s="124" t="str">
        <f>'Example 1A'!S64</f>
        <v xml:space="preserve">enter   </v>
      </c>
      <c r="T64" s="124" t="str">
        <f>'Example 1A'!T64</f>
        <v xml:space="preserve">enter   </v>
      </c>
      <c r="U64" s="124" t="str">
        <f>'Example 1A'!U64</f>
        <v xml:space="preserve">enter   </v>
      </c>
      <c r="V64" s="124" t="str">
        <f>'Example 1A'!V64</f>
        <v xml:space="preserve">enter   </v>
      </c>
      <c r="W64" s="124" t="str">
        <f>'Example 1A'!W64</f>
        <v xml:space="preserve">enter   </v>
      </c>
      <c r="X64" s="124" t="str">
        <f>'Example 1A'!X64</f>
        <v xml:space="preserve">enter   </v>
      </c>
      <c r="Y64" s="124" t="str">
        <f>'Example 1A'!Y64</f>
        <v xml:space="preserve">enter   </v>
      </c>
      <c r="Z64" s="124" t="str">
        <f>'Example 1A'!Z64</f>
        <v xml:space="preserve">enter   </v>
      </c>
      <c r="AA64" s="124" t="str">
        <f>'Example 1A'!AA64</f>
        <v xml:space="preserve">enter   </v>
      </c>
      <c r="AB64" s="124" t="str">
        <f>'Example 1A'!AB64</f>
        <v xml:space="preserve">enter   </v>
      </c>
      <c r="AC64" s="124" t="str">
        <f>'Example 1A'!AC64</f>
        <v xml:space="preserve">enter   </v>
      </c>
      <c r="AD64" s="124" t="str">
        <f>'Example 1A'!AD64</f>
        <v xml:space="preserve">enter   </v>
      </c>
      <c r="AE64" s="124" t="str">
        <f>'Example 1A'!AE64</f>
        <v xml:space="preserve">enter   </v>
      </c>
      <c r="AF64" s="124" t="str">
        <f>'Example 1A'!AF64</f>
        <v xml:space="preserve">enter   </v>
      </c>
      <c r="AG64" s="124" t="str">
        <f>'Example 1A'!AG64</f>
        <v xml:space="preserve">enter   </v>
      </c>
      <c r="AH64" s="124" t="str">
        <f>'Example 1A'!AH64</f>
        <v xml:space="preserve">enter   </v>
      </c>
      <c r="AI64" s="124" t="str">
        <f>'Example 1A'!AI64</f>
        <v xml:space="preserve">enter   </v>
      </c>
      <c r="AJ64" s="124" t="str">
        <f>'Example 1A'!AJ64</f>
        <v xml:space="preserve">enter   </v>
      </c>
      <c r="AK64" s="124" t="str">
        <f>'Example 1A'!AK64</f>
        <v xml:space="preserve">enter   </v>
      </c>
      <c r="AL64" s="124" t="str">
        <f>'Example 1A'!AL64</f>
        <v xml:space="preserve">enter   </v>
      </c>
      <c r="AM64" s="124" t="str">
        <f>'Example 1A'!AM64</f>
        <v xml:space="preserve">enter   </v>
      </c>
      <c r="AN64" s="124" t="str">
        <f>'Example 1A'!AN64</f>
        <v xml:space="preserve">enter   </v>
      </c>
      <c r="AO64" s="124" t="str">
        <f>'Example 1A'!AO64</f>
        <v xml:space="preserve">enter   </v>
      </c>
      <c r="AP64" s="124" t="str">
        <f>'Example 1A'!AP64</f>
        <v xml:space="preserve">enter   </v>
      </c>
      <c r="AQ64" s="124" t="str">
        <f>'Example 1A'!AQ64</f>
        <v xml:space="preserve">enter   </v>
      </c>
      <c r="AR64" s="124" t="str">
        <f>'Example 1A'!AR64</f>
        <v xml:space="preserve">enter   </v>
      </c>
      <c r="AS64" s="124" t="str">
        <f>'Example 1A'!AS64</f>
        <v xml:space="preserve">enter   </v>
      </c>
      <c r="AT64" s="124" t="str">
        <f>'Example 1A'!AT64</f>
        <v xml:space="preserve">enter   </v>
      </c>
      <c r="AU64" s="124" t="str">
        <f>'Example 1A'!AU64</f>
        <v xml:space="preserve">enter   </v>
      </c>
      <c r="AV64" s="124" t="str">
        <f>'Example 1A'!AV64</f>
        <v xml:space="preserve">enter   </v>
      </c>
      <c r="AW64" s="124" t="str">
        <f>'Example 1A'!AW64</f>
        <v xml:space="preserve">enter   </v>
      </c>
      <c r="AX64" s="124" t="str">
        <f>'Example 1A'!AX64</f>
        <v xml:space="preserve">enter   </v>
      </c>
      <c r="AY64" s="124" t="str">
        <f>'Example 1A'!AY64</f>
        <v xml:space="preserve">enter   </v>
      </c>
      <c r="AZ64" s="21" t="str">
        <f t="shared" ref="AZ64:AZ76" si="157">A64</f>
        <v>Comprehensive Base Rate</v>
      </c>
      <c r="BA64" s="4"/>
      <c r="BB64" s="124" t="str">
        <f>'Example 1A'!C64</f>
        <v xml:space="preserve">enter   </v>
      </c>
      <c r="BC64" s="124" t="str">
        <f>'Example 1A'!D64</f>
        <v xml:space="preserve">enter   </v>
      </c>
      <c r="BD64" s="124" t="str">
        <f>'Example 1A'!E64</f>
        <v xml:space="preserve">enter   </v>
      </c>
      <c r="BE64" s="124" t="str">
        <f>'Example 1A'!F64</f>
        <v xml:space="preserve">enter   </v>
      </c>
      <c r="BF64" s="124" t="str">
        <f>'Example 1A'!G64</f>
        <v xml:space="preserve">enter   </v>
      </c>
      <c r="BG64" s="124" t="str">
        <f>'Example 1A'!H64</f>
        <v xml:space="preserve">enter   </v>
      </c>
      <c r="BH64" s="124" t="str">
        <f>'Example 1A'!I64</f>
        <v xml:space="preserve">enter   </v>
      </c>
      <c r="BI64" s="124" t="str">
        <f>'Example 1A'!J64</f>
        <v xml:space="preserve">enter   </v>
      </c>
      <c r="BJ64" s="124" t="str">
        <f>'Example 1A'!K64</f>
        <v xml:space="preserve">enter   </v>
      </c>
      <c r="BK64" s="124" t="str">
        <f>'Example 1A'!L64</f>
        <v xml:space="preserve">enter   </v>
      </c>
      <c r="BL64" s="124" t="str">
        <f>'Example 1A'!M64</f>
        <v xml:space="preserve">enter   </v>
      </c>
      <c r="BM64" s="124" t="str">
        <f>'Example 1A'!N64</f>
        <v xml:space="preserve">enter   </v>
      </c>
      <c r="BN64" s="124" t="str">
        <f>'Example 1A'!O64</f>
        <v xml:space="preserve">enter   </v>
      </c>
      <c r="BO64" s="124" t="str">
        <f>'Example 1A'!P64</f>
        <v xml:space="preserve">enter   </v>
      </c>
      <c r="BP64" s="124" t="str">
        <f>'Example 1A'!Q64</f>
        <v xml:space="preserve">enter   </v>
      </c>
      <c r="BQ64" s="124" t="str">
        <f>'Example 1A'!R64</f>
        <v xml:space="preserve">enter   </v>
      </c>
      <c r="BR64" s="124" t="str">
        <f>'Example 1A'!S64</f>
        <v xml:space="preserve">enter   </v>
      </c>
      <c r="BS64" s="124" t="str">
        <f>'Example 1A'!T64</f>
        <v xml:space="preserve">enter   </v>
      </c>
      <c r="BT64" s="124" t="str">
        <f>'Example 1A'!U64</f>
        <v xml:space="preserve">enter   </v>
      </c>
      <c r="BU64" s="124" t="str">
        <f>'Example 1A'!V64</f>
        <v xml:space="preserve">enter   </v>
      </c>
      <c r="BV64" s="124" t="str">
        <f>'Example 1A'!W64</f>
        <v xml:space="preserve">enter   </v>
      </c>
      <c r="BW64" s="124" t="str">
        <f>'Example 1A'!X64</f>
        <v xml:space="preserve">enter   </v>
      </c>
      <c r="BX64" s="124" t="str">
        <f>'Example 1A'!Y64</f>
        <v xml:space="preserve">enter   </v>
      </c>
      <c r="BY64" s="124" t="str">
        <f>'Example 1A'!Z64</f>
        <v xml:space="preserve">enter   </v>
      </c>
      <c r="BZ64" s="124" t="str">
        <f>'Example 1A'!AA64</f>
        <v xml:space="preserve">enter   </v>
      </c>
      <c r="CA64" s="124" t="str">
        <f>'Example 1A'!AB64</f>
        <v xml:space="preserve">enter   </v>
      </c>
      <c r="CB64" s="124" t="str">
        <f>'Example 1A'!AC64</f>
        <v xml:space="preserve">enter   </v>
      </c>
      <c r="CC64" s="124" t="str">
        <f>'Example 1A'!AD64</f>
        <v xml:space="preserve">enter   </v>
      </c>
      <c r="CD64" s="124" t="str">
        <f>'Example 1A'!AE64</f>
        <v xml:space="preserve">enter   </v>
      </c>
      <c r="CE64" s="124" t="str">
        <f>'Example 1A'!AF64</f>
        <v xml:space="preserve">enter   </v>
      </c>
      <c r="CF64" s="124" t="str">
        <f>'Example 1A'!AG64</f>
        <v xml:space="preserve">enter   </v>
      </c>
      <c r="CG64" s="124" t="str">
        <f>'Example 1A'!AH64</f>
        <v xml:space="preserve">enter   </v>
      </c>
      <c r="CH64" s="124" t="str">
        <f>'Example 1A'!AI64</f>
        <v xml:space="preserve">enter   </v>
      </c>
      <c r="CI64" s="124" t="str">
        <f>'Example 1A'!AJ64</f>
        <v xml:space="preserve">enter   </v>
      </c>
      <c r="CJ64" s="124" t="str">
        <f>'Example 1A'!AK64</f>
        <v xml:space="preserve">enter   </v>
      </c>
      <c r="CK64" s="124" t="str">
        <f>'Example 1A'!AL64</f>
        <v xml:space="preserve">enter   </v>
      </c>
      <c r="CL64" s="124" t="str">
        <f>'Example 1A'!AM64</f>
        <v xml:space="preserve">enter   </v>
      </c>
      <c r="CM64" s="124" t="str">
        <f>'Example 1A'!AN64</f>
        <v xml:space="preserve">enter   </v>
      </c>
      <c r="CN64" s="124" t="str">
        <f>'Example 1A'!AO64</f>
        <v xml:space="preserve">enter   </v>
      </c>
      <c r="CO64" s="124" t="str">
        <f>'Example 1A'!AP64</f>
        <v xml:space="preserve">enter   </v>
      </c>
      <c r="CP64" s="124" t="str">
        <f>'Example 1A'!AQ64</f>
        <v xml:space="preserve">enter   </v>
      </c>
      <c r="CQ64" s="124" t="str">
        <f>'Example 1A'!AR64</f>
        <v xml:space="preserve">enter   </v>
      </c>
      <c r="CR64" s="124" t="str">
        <f>'Example 1A'!AS64</f>
        <v xml:space="preserve">enter   </v>
      </c>
      <c r="CS64" s="124" t="str">
        <f>'Example 1A'!AT64</f>
        <v xml:space="preserve">enter   </v>
      </c>
      <c r="CT64" s="124" t="str">
        <f>'Example 1A'!AU64</f>
        <v xml:space="preserve">enter   </v>
      </c>
      <c r="CU64" s="124" t="str">
        <f>'Example 1A'!AV64</f>
        <v xml:space="preserve">enter   </v>
      </c>
      <c r="CV64" s="124" t="str">
        <f>'Example 1A'!AW64</f>
        <v xml:space="preserve">enter   </v>
      </c>
      <c r="CW64" s="124" t="str">
        <f>'Example 1A'!AX64</f>
        <v xml:space="preserve">enter   </v>
      </c>
      <c r="CX64" s="124" t="str">
        <f>'Example 1A'!AY64</f>
        <v xml:space="preserve">enter   </v>
      </c>
      <c r="CY64" s="177"/>
      <c r="CZ64" s="177"/>
      <c r="DA64" s="177"/>
      <c r="DB64" s="177"/>
      <c r="DC64" s="177"/>
    </row>
    <row r="65" spans="1:107">
      <c r="A65" s="3" t="s">
        <v>184</v>
      </c>
      <c r="B65" s="4"/>
      <c r="C65" s="301" t="s">
        <v>166</v>
      </c>
      <c r="D65" s="119" t="str">
        <f t="shared" ref="D65:AC65" si="158">C65</f>
        <v>-----</v>
      </c>
      <c r="E65" s="119" t="str">
        <f t="shared" si="158"/>
        <v>-----</v>
      </c>
      <c r="F65" s="119" t="str">
        <f t="shared" si="158"/>
        <v>-----</v>
      </c>
      <c r="G65" s="119" t="str">
        <f t="shared" si="158"/>
        <v>-----</v>
      </c>
      <c r="H65" s="119" t="str">
        <f t="shared" si="158"/>
        <v>-----</v>
      </c>
      <c r="I65" s="119" t="str">
        <f t="shared" si="158"/>
        <v>-----</v>
      </c>
      <c r="J65" s="119" t="str">
        <f t="shared" si="158"/>
        <v>-----</v>
      </c>
      <c r="K65" s="119" t="str">
        <f t="shared" si="158"/>
        <v>-----</v>
      </c>
      <c r="L65" s="119" t="str">
        <f t="shared" si="158"/>
        <v>-----</v>
      </c>
      <c r="M65" s="119" t="str">
        <f t="shared" si="158"/>
        <v>-----</v>
      </c>
      <c r="N65" s="119" t="str">
        <f t="shared" si="158"/>
        <v>-----</v>
      </c>
      <c r="O65" s="119" t="str">
        <f t="shared" si="158"/>
        <v>-----</v>
      </c>
      <c r="P65" s="119" t="str">
        <f t="shared" si="158"/>
        <v>-----</v>
      </c>
      <c r="Q65" s="119" t="str">
        <f t="shared" si="158"/>
        <v>-----</v>
      </c>
      <c r="R65" s="119" t="str">
        <f t="shared" si="158"/>
        <v>-----</v>
      </c>
      <c r="S65" s="119" t="str">
        <f t="shared" si="158"/>
        <v>-----</v>
      </c>
      <c r="T65" s="119" t="str">
        <f t="shared" si="158"/>
        <v>-----</v>
      </c>
      <c r="U65" s="119" t="str">
        <f t="shared" si="158"/>
        <v>-----</v>
      </c>
      <c r="V65" s="119" t="str">
        <f t="shared" si="158"/>
        <v>-----</v>
      </c>
      <c r="W65" s="119" t="str">
        <f t="shared" si="158"/>
        <v>-----</v>
      </c>
      <c r="X65" s="119" t="str">
        <f t="shared" si="158"/>
        <v>-----</v>
      </c>
      <c r="Y65" s="119" t="str">
        <f t="shared" si="158"/>
        <v>-----</v>
      </c>
      <c r="Z65" s="119" t="str">
        <f t="shared" si="158"/>
        <v>-----</v>
      </c>
      <c r="AA65" s="119" t="str">
        <f t="shared" si="158"/>
        <v>-----</v>
      </c>
      <c r="AB65" s="119" t="str">
        <f t="shared" si="158"/>
        <v>-----</v>
      </c>
      <c r="AC65" s="126" t="str">
        <f t="shared" si="158"/>
        <v>-----</v>
      </c>
      <c r="AD65" s="126" t="str">
        <f t="shared" ref="AD65:AY65" si="159">AC65</f>
        <v>-----</v>
      </c>
      <c r="AE65" s="126" t="str">
        <f t="shared" si="159"/>
        <v>-----</v>
      </c>
      <c r="AF65" s="126" t="str">
        <f t="shared" si="159"/>
        <v>-----</v>
      </c>
      <c r="AG65" s="126" t="str">
        <f t="shared" si="159"/>
        <v>-----</v>
      </c>
      <c r="AH65" s="126" t="str">
        <f t="shared" si="159"/>
        <v>-----</v>
      </c>
      <c r="AI65" s="126" t="str">
        <f t="shared" si="159"/>
        <v>-----</v>
      </c>
      <c r="AJ65" s="126" t="str">
        <f t="shared" si="159"/>
        <v>-----</v>
      </c>
      <c r="AK65" s="126" t="str">
        <f t="shared" si="159"/>
        <v>-----</v>
      </c>
      <c r="AL65" s="126" t="str">
        <f t="shared" si="159"/>
        <v>-----</v>
      </c>
      <c r="AM65" s="126" t="str">
        <f t="shared" si="159"/>
        <v>-----</v>
      </c>
      <c r="AN65" s="126" t="str">
        <f t="shared" si="159"/>
        <v>-----</v>
      </c>
      <c r="AO65" s="126" t="str">
        <f t="shared" si="159"/>
        <v>-----</v>
      </c>
      <c r="AP65" s="126" t="str">
        <f t="shared" si="159"/>
        <v>-----</v>
      </c>
      <c r="AQ65" s="126" t="str">
        <f t="shared" si="159"/>
        <v>-----</v>
      </c>
      <c r="AR65" s="126" t="str">
        <f t="shared" si="159"/>
        <v>-----</v>
      </c>
      <c r="AS65" s="126" t="str">
        <f t="shared" si="159"/>
        <v>-----</v>
      </c>
      <c r="AT65" s="126" t="str">
        <f t="shared" si="159"/>
        <v>-----</v>
      </c>
      <c r="AU65" s="126" t="str">
        <f t="shared" si="159"/>
        <v>-----</v>
      </c>
      <c r="AV65" s="126" t="str">
        <f t="shared" si="159"/>
        <v>-----</v>
      </c>
      <c r="AW65" s="126" t="str">
        <f t="shared" si="159"/>
        <v>-----</v>
      </c>
      <c r="AX65" s="126" t="str">
        <f t="shared" si="159"/>
        <v>-----</v>
      </c>
      <c r="AY65" s="126" t="str">
        <f t="shared" si="159"/>
        <v>-----</v>
      </c>
      <c r="AZ65" s="3" t="str">
        <f t="shared" si="157"/>
        <v>x Deductible Factor</v>
      </c>
      <c r="BA65" s="4"/>
      <c r="BB65" s="301" t="s">
        <v>166</v>
      </c>
      <c r="BC65" s="119" t="str">
        <f t="shared" ref="BC65:CB65" si="160">BB65</f>
        <v>-----</v>
      </c>
      <c r="BD65" s="119" t="str">
        <f t="shared" si="160"/>
        <v>-----</v>
      </c>
      <c r="BE65" s="119" t="str">
        <f t="shared" si="160"/>
        <v>-----</v>
      </c>
      <c r="BF65" s="119" t="str">
        <f t="shared" si="160"/>
        <v>-----</v>
      </c>
      <c r="BG65" s="119" t="str">
        <f t="shared" si="160"/>
        <v>-----</v>
      </c>
      <c r="BH65" s="119" t="str">
        <f t="shared" si="160"/>
        <v>-----</v>
      </c>
      <c r="BI65" s="119" t="str">
        <f t="shared" si="160"/>
        <v>-----</v>
      </c>
      <c r="BJ65" s="119" t="str">
        <f t="shared" si="160"/>
        <v>-----</v>
      </c>
      <c r="BK65" s="119" t="str">
        <f t="shared" si="160"/>
        <v>-----</v>
      </c>
      <c r="BL65" s="119" t="str">
        <f t="shared" si="160"/>
        <v>-----</v>
      </c>
      <c r="BM65" s="119" t="str">
        <f t="shared" si="160"/>
        <v>-----</v>
      </c>
      <c r="BN65" s="119" t="str">
        <f t="shared" si="160"/>
        <v>-----</v>
      </c>
      <c r="BO65" s="119" t="str">
        <f t="shared" si="160"/>
        <v>-----</v>
      </c>
      <c r="BP65" s="119" t="str">
        <f t="shared" si="160"/>
        <v>-----</v>
      </c>
      <c r="BQ65" s="119" t="str">
        <f t="shared" si="160"/>
        <v>-----</v>
      </c>
      <c r="BR65" s="119" t="str">
        <f t="shared" si="160"/>
        <v>-----</v>
      </c>
      <c r="BS65" s="119" t="str">
        <f t="shared" si="160"/>
        <v>-----</v>
      </c>
      <c r="BT65" s="119" t="str">
        <f t="shared" si="160"/>
        <v>-----</v>
      </c>
      <c r="BU65" s="119" t="str">
        <f t="shared" si="160"/>
        <v>-----</v>
      </c>
      <c r="BV65" s="119" t="str">
        <f t="shared" si="160"/>
        <v>-----</v>
      </c>
      <c r="BW65" s="119" t="str">
        <f t="shared" si="160"/>
        <v>-----</v>
      </c>
      <c r="BX65" s="119" t="str">
        <f t="shared" si="160"/>
        <v>-----</v>
      </c>
      <c r="BY65" s="119" t="str">
        <f t="shared" si="160"/>
        <v>-----</v>
      </c>
      <c r="BZ65" s="119" t="str">
        <f t="shared" si="160"/>
        <v>-----</v>
      </c>
      <c r="CA65" s="119" t="str">
        <f t="shared" si="160"/>
        <v>-----</v>
      </c>
      <c r="CB65" s="123" t="str">
        <f t="shared" si="160"/>
        <v>-----</v>
      </c>
      <c r="CC65" s="123" t="str">
        <f t="shared" ref="CC65:CX65" si="161">CB65</f>
        <v>-----</v>
      </c>
      <c r="CD65" s="123" t="str">
        <f t="shared" si="161"/>
        <v>-----</v>
      </c>
      <c r="CE65" s="123" t="str">
        <f t="shared" si="161"/>
        <v>-----</v>
      </c>
      <c r="CF65" s="123" t="str">
        <f t="shared" si="161"/>
        <v>-----</v>
      </c>
      <c r="CG65" s="123" t="str">
        <f t="shared" si="161"/>
        <v>-----</v>
      </c>
      <c r="CH65" s="123" t="str">
        <f t="shared" si="161"/>
        <v>-----</v>
      </c>
      <c r="CI65" s="123" t="str">
        <f t="shared" si="161"/>
        <v>-----</v>
      </c>
      <c r="CJ65" s="123" t="str">
        <f t="shared" si="161"/>
        <v>-----</v>
      </c>
      <c r="CK65" s="123" t="str">
        <f t="shared" si="161"/>
        <v>-----</v>
      </c>
      <c r="CL65" s="123" t="str">
        <f t="shared" si="161"/>
        <v>-----</v>
      </c>
      <c r="CM65" s="123" t="str">
        <f t="shared" si="161"/>
        <v>-----</v>
      </c>
      <c r="CN65" s="123" t="str">
        <f t="shared" si="161"/>
        <v>-----</v>
      </c>
      <c r="CO65" s="123" t="str">
        <f t="shared" si="161"/>
        <v>-----</v>
      </c>
      <c r="CP65" s="123" t="str">
        <f t="shared" si="161"/>
        <v>-----</v>
      </c>
      <c r="CQ65" s="123" t="str">
        <f t="shared" si="161"/>
        <v>-----</v>
      </c>
      <c r="CR65" s="123" t="str">
        <f t="shared" si="161"/>
        <v>-----</v>
      </c>
      <c r="CS65" s="123" t="str">
        <f t="shared" si="161"/>
        <v>-----</v>
      </c>
      <c r="CT65" s="123" t="str">
        <f t="shared" si="161"/>
        <v>-----</v>
      </c>
      <c r="CU65" s="123" t="str">
        <f t="shared" si="161"/>
        <v>-----</v>
      </c>
      <c r="CV65" s="123" t="str">
        <f t="shared" si="161"/>
        <v>-----</v>
      </c>
      <c r="CW65" s="123" t="str">
        <f t="shared" si="161"/>
        <v>-----</v>
      </c>
      <c r="CX65" s="123" t="str">
        <f t="shared" si="161"/>
        <v>-----</v>
      </c>
      <c r="CY65" s="173"/>
      <c r="CZ65" s="173"/>
      <c r="DA65" s="173"/>
      <c r="DB65" s="173"/>
      <c r="DC65" s="173"/>
    </row>
    <row r="66" spans="1:107">
      <c r="A66" s="3" t="s">
        <v>167</v>
      </c>
      <c r="B66" s="4"/>
      <c r="C66" s="301" t="s">
        <v>166</v>
      </c>
      <c r="D66" s="119" t="str">
        <f t="shared" ref="D66:AC66" si="162">C66</f>
        <v>-----</v>
      </c>
      <c r="E66" s="119" t="str">
        <f t="shared" si="162"/>
        <v>-----</v>
      </c>
      <c r="F66" s="119" t="str">
        <f t="shared" si="162"/>
        <v>-----</v>
      </c>
      <c r="G66" s="119" t="str">
        <f t="shared" si="162"/>
        <v>-----</v>
      </c>
      <c r="H66" s="119" t="str">
        <f t="shared" si="162"/>
        <v>-----</v>
      </c>
      <c r="I66" s="119" t="str">
        <f t="shared" si="162"/>
        <v>-----</v>
      </c>
      <c r="J66" s="119" t="str">
        <f t="shared" si="162"/>
        <v>-----</v>
      </c>
      <c r="K66" s="119" t="str">
        <f t="shared" si="162"/>
        <v>-----</v>
      </c>
      <c r="L66" s="119" t="str">
        <f t="shared" si="162"/>
        <v>-----</v>
      </c>
      <c r="M66" s="119" t="str">
        <f t="shared" si="162"/>
        <v>-----</v>
      </c>
      <c r="N66" s="119" t="str">
        <f t="shared" si="162"/>
        <v>-----</v>
      </c>
      <c r="O66" s="119" t="str">
        <f t="shared" si="162"/>
        <v>-----</v>
      </c>
      <c r="P66" s="119" t="str">
        <f t="shared" si="162"/>
        <v>-----</v>
      </c>
      <c r="Q66" s="119" t="str">
        <f t="shared" si="162"/>
        <v>-----</v>
      </c>
      <c r="R66" s="119" t="str">
        <f t="shared" si="162"/>
        <v>-----</v>
      </c>
      <c r="S66" s="119" t="str">
        <f t="shared" si="162"/>
        <v>-----</v>
      </c>
      <c r="T66" s="119" t="str">
        <f t="shared" si="162"/>
        <v>-----</v>
      </c>
      <c r="U66" s="119" t="str">
        <f t="shared" si="162"/>
        <v>-----</v>
      </c>
      <c r="V66" s="119" t="str">
        <f t="shared" si="162"/>
        <v>-----</v>
      </c>
      <c r="W66" s="119" t="str">
        <f t="shared" si="162"/>
        <v>-----</v>
      </c>
      <c r="X66" s="119" t="str">
        <f t="shared" si="162"/>
        <v>-----</v>
      </c>
      <c r="Y66" s="119" t="str">
        <f t="shared" si="162"/>
        <v>-----</v>
      </c>
      <c r="Z66" s="119" t="str">
        <f t="shared" si="162"/>
        <v>-----</v>
      </c>
      <c r="AA66" s="119" t="str">
        <f t="shared" si="162"/>
        <v>-----</v>
      </c>
      <c r="AB66" s="119" t="str">
        <f t="shared" si="162"/>
        <v>-----</v>
      </c>
      <c r="AC66" s="126" t="str">
        <f t="shared" si="162"/>
        <v>-----</v>
      </c>
      <c r="AD66" s="126" t="str">
        <f t="shared" ref="AD66:AY66" si="163">AC66</f>
        <v>-----</v>
      </c>
      <c r="AE66" s="126" t="str">
        <f t="shared" si="163"/>
        <v>-----</v>
      </c>
      <c r="AF66" s="126" t="str">
        <f t="shared" si="163"/>
        <v>-----</v>
      </c>
      <c r="AG66" s="126" t="str">
        <f t="shared" si="163"/>
        <v>-----</v>
      </c>
      <c r="AH66" s="126" t="str">
        <f t="shared" si="163"/>
        <v>-----</v>
      </c>
      <c r="AI66" s="126" t="str">
        <f t="shared" si="163"/>
        <v>-----</v>
      </c>
      <c r="AJ66" s="126" t="str">
        <f t="shared" si="163"/>
        <v>-----</v>
      </c>
      <c r="AK66" s="126" t="str">
        <f t="shared" si="163"/>
        <v>-----</v>
      </c>
      <c r="AL66" s="126" t="str">
        <f t="shared" si="163"/>
        <v>-----</v>
      </c>
      <c r="AM66" s="126" t="str">
        <f t="shared" si="163"/>
        <v>-----</v>
      </c>
      <c r="AN66" s="126" t="str">
        <f t="shared" si="163"/>
        <v>-----</v>
      </c>
      <c r="AO66" s="126" t="str">
        <f t="shared" si="163"/>
        <v>-----</v>
      </c>
      <c r="AP66" s="126" t="str">
        <f t="shared" si="163"/>
        <v>-----</v>
      </c>
      <c r="AQ66" s="126" t="str">
        <f t="shared" si="163"/>
        <v>-----</v>
      </c>
      <c r="AR66" s="126" t="str">
        <f t="shared" si="163"/>
        <v>-----</v>
      </c>
      <c r="AS66" s="126" t="str">
        <f t="shared" si="163"/>
        <v>-----</v>
      </c>
      <c r="AT66" s="126" t="str">
        <f t="shared" si="163"/>
        <v>-----</v>
      </c>
      <c r="AU66" s="126" t="str">
        <f t="shared" si="163"/>
        <v>-----</v>
      </c>
      <c r="AV66" s="126" t="str">
        <f t="shared" si="163"/>
        <v>-----</v>
      </c>
      <c r="AW66" s="126" t="str">
        <f t="shared" si="163"/>
        <v>-----</v>
      </c>
      <c r="AX66" s="126" t="str">
        <f t="shared" si="163"/>
        <v>-----</v>
      </c>
      <c r="AY66" s="126" t="str">
        <f t="shared" si="163"/>
        <v>-----</v>
      </c>
      <c r="AZ66" s="3" t="str">
        <f t="shared" si="157"/>
        <v>x Tier Factor</v>
      </c>
      <c r="BA66" s="4"/>
      <c r="BB66" s="301" t="s">
        <v>166</v>
      </c>
      <c r="BC66" s="119" t="str">
        <f t="shared" ref="BC66:CB66" si="164">BB66</f>
        <v>-----</v>
      </c>
      <c r="BD66" s="119" t="str">
        <f t="shared" si="164"/>
        <v>-----</v>
      </c>
      <c r="BE66" s="119" t="str">
        <f t="shared" si="164"/>
        <v>-----</v>
      </c>
      <c r="BF66" s="119" t="str">
        <f t="shared" si="164"/>
        <v>-----</v>
      </c>
      <c r="BG66" s="119" t="str">
        <f t="shared" si="164"/>
        <v>-----</v>
      </c>
      <c r="BH66" s="119" t="str">
        <f t="shared" si="164"/>
        <v>-----</v>
      </c>
      <c r="BI66" s="119" t="str">
        <f t="shared" si="164"/>
        <v>-----</v>
      </c>
      <c r="BJ66" s="119" t="str">
        <f t="shared" si="164"/>
        <v>-----</v>
      </c>
      <c r="BK66" s="119" t="str">
        <f t="shared" si="164"/>
        <v>-----</v>
      </c>
      <c r="BL66" s="119" t="str">
        <f t="shared" si="164"/>
        <v>-----</v>
      </c>
      <c r="BM66" s="119" t="str">
        <f t="shared" si="164"/>
        <v>-----</v>
      </c>
      <c r="BN66" s="119" t="str">
        <f t="shared" si="164"/>
        <v>-----</v>
      </c>
      <c r="BO66" s="119" t="str">
        <f t="shared" si="164"/>
        <v>-----</v>
      </c>
      <c r="BP66" s="119" t="str">
        <f t="shared" si="164"/>
        <v>-----</v>
      </c>
      <c r="BQ66" s="119" t="str">
        <f t="shared" si="164"/>
        <v>-----</v>
      </c>
      <c r="BR66" s="119" t="str">
        <f t="shared" si="164"/>
        <v>-----</v>
      </c>
      <c r="BS66" s="119" t="str">
        <f t="shared" si="164"/>
        <v>-----</v>
      </c>
      <c r="BT66" s="119" t="str">
        <f t="shared" si="164"/>
        <v>-----</v>
      </c>
      <c r="BU66" s="119" t="str">
        <f t="shared" si="164"/>
        <v>-----</v>
      </c>
      <c r="BV66" s="119" t="str">
        <f t="shared" si="164"/>
        <v>-----</v>
      </c>
      <c r="BW66" s="119" t="str">
        <f t="shared" si="164"/>
        <v>-----</v>
      </c>
      <c r="BX66" s="119" t="str">
        <f t="shared" si="164"/>
        <v>-----</v>
      </c>
      <c r="BY66" s="119" t="str">
        <f t="shared" si="164"/>
        <v>-----</v>
      </c>
      <c r="BZ66" s="119" t="str">
        <f t="shared" si="164"/>
        <v>-----</v>
      </c>
      <c r="CA66" s="119" t="str">
        <f t="shared" si="164"/>
        <v>-----</v>
      </c>
      <c r="CB66" s="123" t="str">
        <f t="shared" si="164"/>
        <v>-----</v>
      </c>
      <c r="CC66" s="123" t="str">
        <f t="shared" ref="CC66:CX66" si="165">CB66</f>
        <v>-----</v>
      </c>
      <c r="CD66" s="123" t="str">
        <f t="shared" si="165"/>
        <v>-----</v>
      </c>
      <c r="CE66" s="123" t="str">
        <f t="shared" si="165"/>
        <v>-----</v>
      </c>
      <c r="CF66" s="123" t="str">
        <f t="shared" si="165"/>
        <v>-----</v>
      </c>
      <c r="CG66" s="123" t="str">
        <f t="shared" si="165"/>
        <v>-----</v>
      </c>
      <c r="CH66" s="123" t="str">
        <f t="shared" si="165"/>
        <v>-----</v>
      </c>
      <c r="CI66" s="123" t="str">
        <f t="shared" si="165"/>
        <v>-----</v>
      </c>
      <c r="CJ66" s="123" t="str">
        <f t="shared" si="165"/>
        <v>-----</v>
      </c>
      <c r="CK66" s="123" t="str">
        <f t="shared" si="165"/>
        <v>-----</v>
      </c>
      <c r="CL66" s="123" t="str">
        <f t="shared" si="165"/>
        <v>-----</v>
      </c>
      <c r="CM66" s="123" t="str">
        <f t="shared" si="165"/>
        <v>-----</v>
      </c>
      <c r="CN66" s="123" t="str">
        <f t="shared" si="165"/>
        <v>-----</v>
      </c>
      <c r="CO66" s="123" t="str">
        <f t="shared" si="165"/>
        <v>-----</v>
      </c>
      <c r="CP66" s="123" t="str">
        <f t="shared" si="165"/>
        <v>-----</v>
      </c>
      <c r="CQ66" s="123" t="str">
        <f t="shared" si="165"/>
        <v>-----</v>
      </c>
      <c r="CR66" s="123" t="str">
        <f t="shared" si="165"/>
        <v>-----</v>
      </c>
      <c r="CS66" s="123" t="str">
        <f t="shared" si="165"/>
        <v>-----</v>
      </c>
      <c r="CT66" s="123" t="str">
        <f t="shared" si="165"/>
        <v>-----</v>
      </c>
      <c r="CU66" s="123" t="str">
        <f t="shared" si="165"/>
        <v>-----</v>
      </c>
      <c r="CV66" s="123" t="str">
        <f t="shared" si="165"/>
        <v>-----</v>
      </c>
      <c r="CW66" s="123" t="str">
        <f t="shared" si="165"/>
        <v>-----</v>
      </c>
      <c r="CX66" s="123" t="str">
        <f t="shared" si="165"/>
        <v>-----</v>
      </c>
      <c r="CY66" s="173"/>
      <c r="CZ66" s="173"/>
      <c r="DA66" s="173"/>
      <c r="DB66" s="173"/>
      <c r="DC66" s="173"/>
    </row>
    <row r="67" spans="1:107">
      <c r="A67" s="3" t="s">
        <v>168</v>
      </c>
      <c r="B67" s="4"/>
      <c r="C67" s="301" t="s">
        <v>166</v>
      </c>
      <c r="D67" s="119" t="str">
        <f t="shared" ref="D67:AC67" si="166">C67</f>
        <v>-----</v>
      </c>
      <c r="E67" s="119" t="str">
        <f t="shared" si="166"/>
        <v>-----</v>
      </c>
      <c r="F67" s="119" t="str">
        <f t="shared" si="166"/>
        <v>-----</v>
      </c>
      <c r="G67" s="119" t="str">
        <f t="shared" si="166"/>
        <v>-----</v>
      </c>
      <c r="H67" s="119" t="str">
        <f t="shared" si="166"/>
        <v>-----</v>
      </c>
      <c r="I67" s="119" t="str">
        <f t="shared" si="166"/>
        <v>-----</v>
      </c>
      <c r="J67" s="119" t="str">
        <f t="shared" si="166"/>
        <v>-----</v>
      </c>
      <c r="K67" s="119" t="str">
        <f t="shared" si="166"/>
        <v>-----</v>
      </c>
      <c r="L67" s="119" t="str">
        <f t="shared" si="166"/>
        <v>-----</v>
      </c>
      <c r="M67" s="119" t="str">
        <f t="shared" si="166"/>
        <v>-----</v>
      </c>
      <c r="N67" s="119" t="str">
        <f t="shared" si="166"/>
        <v>-----</v>
      </c>
      <c r="O67" s="119" t="str">
        <f t="shared" si="166"/>
        <v>-----</v>
      </c>
      <c r="P67" s="119" t="str">
        <f t="shared" si="166"/>
        <v>-----</v>
      </c>
      <c r="Q67" s="119" t="str">
        <f t="shared" si="166"/>
        <v>-----</v>
      </c>
      <c r="R67" s="119" t="str">
        <f t="shared" si="166"/>
        <v>-----</v>
      </c>
      <c r="S67" s="119" t="str">
        <f t="shared" si="166"/>
        <v>-----</v>
      </c>
      <c r="T67" s="119" t="str">
        <f t="shared" si="166"/>
        <v>-----</v>
      </c>
      <c r="U67" s="119" t="str">
        <f t="shared" si="166"/>
        <v>-----</v>
      </c>
      <c r="V67" s="119" t="str">
        <f t="shared" si="166"/>
        <v>-----</v>
      </c>
      <c r="W67" s="119" t="str">
        <f t="shared" si="166"/>
        <v>-----</v>
      </c>
      <c r="X67" s="119" t="str">
        <f t="shared" si="166"/>
        <v>-----</v>
      </c>
      <c r="Y67" s="119" t="str">
        <f t="shared" si="166"/>
        <v>-----</v>
      </c>
      <c r="Z67" s="119" t="str">
        <f t="shared" si="166"/>
        <v>-----</v>
      </c>
      <c r="AA67" s="119" t="str">
        <f t="shared" si="166"/>
        <v>-----</v>
      </c>
      <c r="AB67" s="119" t="str">
        <f t="shared" si="166"/>
        <v>-----</v>
      </c>
      <c r="AC67" s="126" t="str">
        <f t="shared" si="166"/>
        <v>-----</v>
      </c>
      <c r="AD67" s="126" t="str">
        <f t="shared" ref="AD67:AY67" si="167">AC67</f>
        <v>-----</v>
      </c>
      <c r="AE67" s="126" t="str">
        <f t="shared" si="167"/>
        <v>-----</v>
      </c>
      <c r="AF67" s="126" t="str">
        <f t="shared" si="167"/>
        <v>-----</v>
      </c>
      <c r="AG67" s="126" t="str">
        <f t="shared" si="167"/>
        <v>-----</v>
      </c>
      <c r="AH67" s="126" t="str">
        <f t="shared" si="167"/>
        <v>-----</v>
      </c>
      <c r="AI67" s="126" t="str">
        <f t="shared" si="167"/>
        <v>-----</v>
      </c>
      <c r="AJ67" s="126" t="str">
        <f t="shared" si="167"/>
        <v>-----</v>
      </c>
      <c r="AK67" s="126" t="str">
        <f t="shared" si="167"/>
        <v>-----</v>
      </c>
      <c r="AL67" s="126" t="str">
        <f t="shared" si="167"/>
        <v>-----</v>
      </c>
      <c r="AM67" s="126" t="str">
        <f t="shared" si="167"/>
        <v>-----</v>
      </c>
      <c r="AN67" s="126" t="str">
        <f t="shared" si="167"/>
        <v>-----</v>
      </c>
      <c r="AO67" s="126" t="str">
        <f t="shared" si="167"/>
        <v>-----</v>
      </c>
      <c r="AP67" s="126" t="str">
        <f t="shared" si="167"/>
        <v>-----</v>
      </c>
      <c r="AQ67" s="126" t="str">
        <f t="shared" si="167"/>
        <v>-----</v>
      </c>
      <c r="AR67" s="126" t="str">
        <f t="shared" si="167"/>
        <v>-----</v>
      </c>
      <c r="AS67" s="126" t="str">
        <f t="shared" si="167"/>
        <v>-----</v>
      </c>
      <c r="AT67" s="126" t="str">
        <f t="shared" si="167"/>
        <v>-----</v>
      </c>
      <c r="AU67" s="126" t="str">
        <f t="shared" si="167"/>
        <v>-----</v>
      </c>
      <c r="AV67" s="126" t="str">
        <f t="shared" si="167"/>
        <v>-----</v>
      </c>
      <c r="AW67" s="126" t="str">
        <f t="shared" si="167"/>
        <v>-----</v>
      </c>
      <c r="AX67" s="126" t="str">
        <f t="shared" si="167"/>
        <v>-----</v>
      </c>
      <c r="AY67" s="126" t="str">
        <f t="shared" si="167"/>
        <v>-----</v>
      </c>
      <c r="AZ67" s="3" t="str">
        <f t="shared" si="157"/>
        <v>x Class Factor</v>
      </c>
      <c r="BA67" s="4"/>
      <c r="BB67" s="301" t="s">
        <v>166</v>
      </c>
      <c r="BC67" s="119" t="str">
        <f t="shared" ref="BC67:CB67" si="168">BB67</f>
        <v>-----</v>
      </c>
      <c r="BD67" s="119" t="str">
        <f t="shared" si="168"/>
        <v>-----</v>
      </c>
      <c r="BE67" s="119" t="str">
        <f t="shared" si="168"/>
        <v>-----</v>
      </c>
      <c r="BF67" s="119" t="str">
        <f t="shared" si="168"/>
        <v>-----</v>
      </c>
      <c r="BG67" s="119" t="str">
        <f t="shared" si="168"/>
        <v>-----</v>
      </c>
      <c r="BH67" s="119" t="str">
        <f t="shared" si="168"/>
        <v>-----</v>
      </c>
      <c r="BI67" s="119" t="str">
        <f t="shared" si="168"/>
        <v>-----</v>
      </c>
      <c r="BJ67" s="119" t="str">
        <f t="shared" si="168"/>
        <v>-----</v>
      </c>
      <c r="BK67" s="119" t="str">
        <f t="shared" si="168"/>
        <v>-----</v>
      </c>
      <c r="BL67" s="119" t="str">
        <f t="shared" si="168"/>
        <v>-----</v>
      </c>
      <c r="BM67" s="119" t="str">
        <f t="shared" si="168"/>
        <v>-----</v>
      </c>
      <c r="BN67" s="119" t="str">
        <f t="shared" si="168"/>
        <v>-----</v>
      </c>
      <c r="BO67" s="119" t="str">
        <f t="shared" si="168"/>
        <v>-----</v>
      </c>
      <c r="BP67" s="119" t="str">
        <f t="shared" si="168"/>
        <v>-----</v>
      </c>
      <c r="BQ67" s="119" t="str">
        <f t="shared" si="168"/>
        <v>-----</v>
      </c>
      <c r="BR67" s="119" t="str">
        <f t="shared" si="168"/>
        <v>-----</v>
      </c>
      <c r="BS67" s="119" t="str">
        <f t="shared" si="168"/>
        <v>-----</v>
      </c>
      <c r="BT67" s="119" t="str">
        <f t="shared" si="168"/>
        <v>-----</v>
      </c>
      <c r="BU67" s="119" t="str">
        <f t="shared" si="168"/>
        <v>-----</v>
      </c>
      <c r="BV67" s="119" t="str">
        <f t="shared" si="168"/>
        <v>-----</v>
      </c>
      <c r="BW67" s="119" t="str">
        <f t="shared" si="168"/>
        <v>-----</v>
      </c>
      <c r="BX67" s="119" t="str">
        <f t="shared" si="168"/>
        <v>-----</v>
      </c>
      <c r="BY67" s="119" t="str">
        <f t="shared" si="168"/>
        <v>-----</v>
      </c>
      <c r="BZ67" s="119" t="str">
        <f t="shared" si="168"/>
        <v>-----</v>
      </c>
      <c r="CA67" s="119" t="str">
        <f t="shared" si="168"/>
        <v>-----</v>
      </c>
      <c r="CB67" s="123" t="str">
        <f t="shared" si="168"/>
        <v>-----</v>
      </c>
      <c r="CC67" s="123" t="str">
        <f t="shared" ref="CC67:CX67" si="169">CB67</f>
        <v>-----</v>
      </c>
      <c r="CD67" s="123" t="str">
        <f t="shared" si="169"/>
        <v>-----</v>
      </c>
      <c r="CE67" s="123" t="str">
        <f t="shared" si="169"/>
        <v>-----</v>
      </c>
      <c r="CF67" s="123" t="str">
        <f t="shared" si="169"/>
        <v>-----</v>
      </c>
      <c r="CG67" s="123" t="str">
        <f t="shared" si="169"/>
        <v>-----</v>
      </c>
      <c r="CH67" s="123" t="str">
        <f t="shared" si="169"/>
        <v>-----</v>
      </c>
      <c r="CI67" s="123" t="str">
        <f t="shared" si="169"/>
        <v>-----</v>
      </c>
      <c r="CJ67" s="123" t="str">
        <f t="shared" si="169"/>
        <v>-----</v>
      </c>
      <c r="CK67" s="123" t="str">
        <f t="shared" si="169"/>
        <v>-----</v>
      </c>
      <c r="CL67" s="123" t="str">
        <f t="shared" si="169"/>
        <v>-----</v>
      </c>
      <c r="CM67" s="123" t="str">
        <f t="shared" si="169"/>
        <v>-----</v>
      </c>
      <c r="CN67" s="123" t="str">
        <f t="shared" si="169"/>
        <v>-----</v>
      </c>
      <c r="CO67" s="123" t="str">
        <f t="shared" si="169"/>
        <v>-----</v>
      </c>
      <c r="CP67" s="123" t="str">
        <f t="shared" si="169"/>
        <v>-----</v>
      </c>
      <c r="CQ67" s="123" t="str">
        <f t="shared" si="169"/>
        <v>-----</v>
      </c>
      <c r="CR67" s="123" t="str">
        <f t="shared" si="169"/>
        <v>-----</v>
      </c>
      <c r="CS67" s="123" t="str">
        <f t="shared" si="169"/>
        <v>-----</v>
      </c>
      <c r="CT67" s="123" t="str">
        <f t="shared" si="169"/>
        <v>-----</v>
      </c>
      <c r="CU67" s="123" t="str">
        <f t="shared" si="169"/>
        <v>-----</v>
      </c>
      <c r="CV67" s="123" t="str">
        <f t="shared" si="169"/>
        <v>-----</v>
      </c>
      <c r="CW67" s="123" t="str">
        <f t="shared" si="169"/>
        <v>-----</v>
      </c>
      <c r="CX67" s="123" t="str">
        <f t="shared" si="169"/>
        <v>-----</v>
      </c>
      <c r="CY67" s="173"/>
      <c r="CZ67" s="173"/>
      <c r="DA67" s="173"/>
      <c r="DB67" s="173"/>
      <c r="DC67" s="173"/>
    </row>
    <row r="68" spans="1:107">
      <c r="A68" s="3" t="s">
        <v>185</v>
      </c>
      <c r="B68" s="4"/>
      <c r="C68" s="301" t="s">
        <v>166</v>
      </c>
      <c r="D68" s="119" t="str">
        <f t="shared" ref="D68:AC68" si="170">C68</f>
        <v>-----</v>
      </c>
      <c r="E68" s="119" t="str">
        <f t="shared" si="170"/>
        <v>-----</v>
      </c>
      <c r="F68" s="119" t="str">
        <f t="shared" si="170"/>
        <v>-----</v>
      </c>
      <c r="G68" s="119" t="str">
        <f t="shared" si="170"/>
        <v>-----</v>
      </c>
      <c r="H68" s="119" t="str">
        <f t="shared" si="170"/>
        <v>-----</v>
      </c>
      <c r="I68" s="119" t="str">
        <f t="shared" si="170"/>
        <v>-----</v>
      </c>
      <c r="J68" s="119" t="str">
        <f t="shared" si="170"/>
        <v>-----</v>
      </c>
      <c r="K68" s="119" t="str">
        <f t="shared" si="170"/>
        <v>-----</v>
      </c>
      <c r="L68" s="119" t="str">
        <f t="shared" si="170"/>
        <v>-----</v>
      </c>
      <c r="M68" s="119" t="str">
        <f t="shared" si="170"/>
        <v>-----</v>
      </c>
      <c r="N68" s="119" t="str">
        <f t="shared" si="170"/>
        <v>-----</v>
      </c>
      <c r="O68" s="119" t="str">
        <f t="shared" si="170"/>
        <v>-----</v>
      </c>
      <c r="P68" s="119" t="str">
        <f t="shared" si="170"/>
        <v>-----</v>
      </c>
      <c r="Q68" s="119" t="str">
        <f t="shared" si="170"/>
        <v>-----</v>
      </c>
      <c r="R68" s="119" t="str">
        <f t="shared" si="170"/>
        <v>-----</v>
      </c>
      <c r="S68" s="119" t="str">
        <f t="shared" si="170"/>
        <v>-----</v>
      </c>
      <c r="T68" s="119" t="str">
        <f t="shared" si="170"/>
        <v>-----</v>
      </c>
      <c r="U68" s="119" t="str">
        <f t="shared" si="170"/>
        <v>-----</v>
      </c>
      <c r="V68" s="119" t="str">
        <f t="shared" si="170"/>
        <v>-----</v>
      </c>
      <c r="W68" s="119" t="str">
        <f t="shared" si="170"/>
        <v>-----</v>
      </c>
      <c r="X68" s="119" t="str">
        <f t="shared" si="170"/>
        <v>-----</v>
      </c>
      <c r="Y68" s="119" t="str">
        <f t="shared" si="170"/>
        <v>-----</v>
      </c>
      <c r="Z68" s="119" t="str">
        <f t="shared" si="170"/>
        <v>-----</v>
      </c>
      <c r="AA68" s="119" t="str">
        <f t="shared" si="170"/>
        <v>-----</v>
      </c>
      <c r="AB68" s="119" t="str">
        <f t="shared" si="170"/>
        <v>-----</v>
      </c>
      <c r="AC68" s="126" t="str">
        <f t="shared" si="170"/>
        <v>-----</v>
      </c>
      <c r="AD68" s="126" t="str">
        <f t="shared" ref="AD68:AY68" si="171">AC68</f>
        <v>-----</v>
      </c>
      <c r="AE68" s="126" t="str">
        <f t="shared" si="171"/>
        <v>-----</v>
      </c>
      <c r="AF68" s="126" t="str">
        <f t="shared" si="171"/>
        <v>-----</v>
      </c>
      <c r="AG68" s="126" t="str">
        <f t="shared" si="171"/>
        <v>-----</v>
      </c>
      <c r="AH68" s="126" t="str">
        <f t="shared" si="171"/>
        <v>-----</v>
      </c>
      <c r="AI68" s="126" t="str">
        <f t="shared" si="171"/>
        <v>-----</v>
      </c>
      <c r="AJ68" s="126" t="str">
        <f t="shared" si="171"/>
        <v>-----</v>
      </c>
      <c r="AK68" s="126" t="str">
        <f t="shared" si="171"/>
        <v>-----</v>
      </c>
      <c r="AL68" s="126" t="str">
        <f t="shared" si="171"/>
        <v>-----</v>
      </c>
      <c r="AM68" s="126" t="str">
        <f t="shared" si="171"/>
        <v>-----</v>
      </c>
      <c r="AN68" s="126" t="str">
        <f t="shared" si="171"/>
        <v>-----</v>
      </c>
      <c r="AO68" s="126" t="str">
        <f t="shared" si="171"/>
        <v>-----</v>
      </c>
      <c r="AP68" s="126" t="str">
        <f t="shared" si="171"/>
        <v>-----</v>
      </c>
      <c r="AQ68" s="126" t="str">
        <f t="shared" si="171"/>
        <v>-----</v>
      </c>
      <c r="AR68" s="126" t="str">
        <f t="shared" si="171"/>
        <v>-----</v>
      </c>
      <c r="AS68" s="126" t="str">
        <f t="shared" si="171"/>
        <v>-----</v>
      </c>
      <c r="AT68" s="126" t="str">
        <f t="shared" si="171"/>
        <v>-----</v>
      </c>
      <c r="AU68" s="126" t="str">
        <f t="shared" si="171"/>
        <v>-----</v>
      </c>
      <c r="AV68" s="126" t="str">
        <f t="shared" si="171"/>
        <v>-----</v>
      </c>
      <c r="AW68" s="126" t="str">
        <f t="shared" si="171"/>
        <v>-----</v>
      </c>
      <c r="AX68" s="126" t="str">
        <f t="shared" si="171"/>
        <v>-----</v>
      </c>
      <c r="AY68" s="126" t="str">
        <f t="shared" si="171"/>
        <v>-----</v>
      </c>
      <c r="AZ68" s="3" t="str">
        <f t="shared" si="157"/>
        <v>x Model Year Factor</v>
      </c>
      <c r="BA68" s="4"/>
      <c r="BB68" s="301" t="s">
        <v>166</v>
      </c>
      <c r="BC68" s="119" t="str">
        <f t="shared" ref="BC68:CB68" si="172">BB68</f>
        <v>-----</v>
      </c>
      <c r="BD68" s="119" t="str">
        <f t="shared" si="172"/>
        <v>-----</v>
      </c>
      <c r="BE68" s="119" t="str">
        <f t="shared" si="172"/>
        <v>-----</v>
      </c>
      <c r="BF68" s="119" t="str">
        <f t="shared" si="172"/>
        <v>-----</v>
      </c>
      <c r="BG68" s="119" t="str">
        <f t="shared" si="172"/>
        <v>-----</v>
      </c>
      <c r="BH68" s="119" t="str">
        <f t="shared" si="172"/>
        <v>-----</v>
      </c>
      <c r="BI68" s="119" t="str">
        <f t="shared" si="172"/>
        <v>-----</v>
      </c>
      <c r="BJ68" s="119" t="str">
        <f t="shared" si="172"/>
        <v>-----</v>
      </c>
      <c r="BK68" s="119" t="str">
        <f t="shared" si="172"/>
        <v>-----</v>
      </c>
      <c r="BL68" s="119" t="str">
        <f t="shared" si="172"/>
        <v>-----</v>
      </c>
      <c r="BM68" s="119" t="str">
        <f t="shared" si="172"/>
        <v>-----</v>
      </c>
      <c r="BN68" s="119" t="str">
        <f t="shared" si="172"/>
        <v>-----</v>
      </c>
      <c r="BO68" s="119" t="str">
        <f t="shared" si="172"/>
        <v>-----</v>
      </c>
      <c r="BP68" s="119" t="str">
        <f t="shared" si="172"/>
        <v>-----</v>
      </c>
      <c r="BQ68" s="119" t="str">
        <f t="shared" si="172"/>
        <v>-----</v>
      </c>
      <c r="BR68" s="119" t="str">
        <f t="shared" si="172"/>
        <v>-----</v>
      </c>
      <c r="BS68" s="119" t="str">
        <f t="shared" si="172"/>
        <v>-----</v>
      </c>
      <c r="BT68" s="119" t="str">
        <f t="shared" si="172"/>
        <v>-----</v>
      </c>
      <c r="BU68" s="119" t="str">
        <f t="shared" si="172"/>
        <v>-----</v>
      </c>
      <c r="BV68" s="119" t="str">
        <f t="shared" si="172"/>
        <v>-----</v>
      </c>
      <c r="BW68" s="119" t="str">
        <f t="shared" si="172"/>
        <v>-----</v>
      </c>
      <c r="BX68" s="119" t="str">
        <f t="shared" si="172"/>
        <v>-----</v>
      </c>
      <c r="BY68" s="119" t="str">
        <f t="shared" si="172"/>
        <v>-----</v>
      </c>
      <c r="BZ68" s="119" t="str">
        <f t="shared" si="172"/>
        <v>-----</v>
      </c>
      <c r="CA68" s="119" t="str">
        <f t="shared" si="172"/>
        <v>-----</v>
      </c>
      <c r="CB68" s="123" t="str">
        <f t="shared" si="172"/>
        <v>-----</v>
      </c>
      <c r="CC68" s="123" t="str">
        <f t="shared" ref="CC68:CX68" si="173">CB68</f>
        <v>-----</v>
      </c>
      <c r="CD68" s="123" t="str">
        <f t="shared" si="173"/>
        <v>-----</v>
      </c>
      <c r="CE68" s="123" t="str">
        <f t="shared" si="173"/>
        <v>-----</v>
      </c>
      <c r="CF68" s="123" t="str">
        <f t="shared" si="173"/>
        <v>-----</v>
      </c>
      <c r="CG68" s="123" t="str">
        <f t="shared" si="173"/>
        <v>-----</v>
      </c>
      <c r="CH68" s="123" t="str">
        <f t="shared" si="173"/>
        <v>-----</v>
      </c>
      <c r="CI68" s="123" t="str">
        <f t="shared" si="173"/>
        <v>-----</v>
      </c>
      <c r="CJ68" s="123" t="str">
        <f t="shared" si="173"/>
        <v>-----</v>
      </c>
      <c r="CK68" s="123" t="str">
        <f t="shared" si="173"/>
        <v>-----</v>
      </c>
      <c r="CL68" s="123" t="str">
        <f t="shared" si="173"/>
        <v>-----</v>
      </c>
      <c r="CM68" s="123" t="str">
        <f t="shared" si="173"/>
        <v>-----</v>
      </c>
      <c r="CN68" s="123" t="str">
        <f t="shared" si="173"/>
        <v>-----</v>
      </c>
      <c r="CO68" s="123" t="str">
        <f t="shared" si="173"/>
        <v>-----</v>
      </c>
      <c r="CP68" s="123" t="str">
        <f t="shared" si="173"/>
        <v>-----</v>
      </c>
      <c r="CQ68" s="123" t="str">
        <f t="shared" si="173"/>
        <v>-----</v>
      </c>
      <c r="CR68" s="123" t="str">
        <f t="shared" si="173"/>
        <v>-----</v>
      </c>
      <c r="CS68" s="123" t="str">
        <f t="shared" si="173"/>
        <v>-----</v>
      </c>
      <c r="CT68" s="123" t="str">
        <f t="shared" si="173"/>
        <v>-----</v>
      </c>
      <c r="CU68" s="123" t="str">
        <f t="shared" si="173"/>
        <v>-----</v>
      </c>
      <c r="CV68" s="123" t="str">
        <f t="shared" si="173"/>
        <v>-----</v>
      </c>
      <c r="CW68" s="123" t="str">
        <f t="shared" si="173"/>
        <v>-----</v>
      </c>
      <c r="CX68" s="123" t="str">
        <f t="shared" si="173"/>
        <v>-----</v>
      </c>
      <c r="CY68" s="173"/>
      <c r="CZ68" s="173"/>
      <c r="DA68" s="173"/>
      <c r="DB68" s="173"/>
      <c r="DC68" s="173"/>
    </row>
    <row r="69" spans="1:107">
      <c r="A69" s="3" t="s">
        <v>186</v>
      </c>
      <c r="B69" s="4"/>
      <c r="C69" s="301" t="s">
        <v>166</v>
      </c>
      <c r="D69" s="119" t="str">
        <f t="shared" ref="D69:AC69" si="174">C69</f>
        <v>-----</v>
      </c>
      <c r="E69" s="119" t="str">
        <f t="shared" si="174"/>
        <v>-----</v>
      </c>
      <c r="F69" s="119" t="str">
        <f t="shared" si="174"/>
        <v>-----</v>
      </c>
      <c r="G69" s="119" t="str">
        <f t="shared" si="174"/>
        <v>-----</v>
      </c>
      <c r="H69" s="119" t="str">
        <f t="shared" si="174"/>
        <v>-----</v>
      </c>
      <c r="I69" s="119" t="str">
        <f t="shared" si="174"/>
        <v>-----</v>
      </c>
      <c r="J69" s="119" t="str">
        <f t="shared" si="174"/>
        <v>-----</v>
      </c>
      <c r="K69" s="119" t="str">
        <f t="shared" si="174"/>
        <v>-----</v>
      </c>
      <c r="L69" s="119" t="str">
        <f t="shared" si="174"/>
        <v>-----</v>
      </c>
      <c r="M69" s="119" t="str">
        <f t="shared" si="174"/>
        <v>-----</v>
      </c>
      <c r="N69" s="119" t="str">
        <f t="shared" si="174"/>
        <v>-----</v>
      </c>
      <c r="O69" s="119" t="str">
        <f t="shared" si="174"/>
        <v>-----</v>
      </c>
      <c r="P69" s="119" t="str">
        <f t="shared" si="174"/>
        <v>-----</v>
      </c>
      <c r="Q69" s="119" t="str">
        <f t="shared" si="174"/>
        <v>-----</v>
      </c>
      <c r="R69" s="119" t="str">
        <f t="shared" si="174"/>
        <v>-----</v>
      </c>
      <c r="S69" s="119" t="str">
        <f t="shared" si="174"/>
        <v>-----</v>
      </c>
      <c r="T69" s="119" t="str">
        <f t="shared" si="174"/>
        <v>-----</v>
      </c>
      <c r="U69" s="119" t="str">
        <f t="shared" si="174"/>
        <v>-----</v>
      </c>
      <c r="V69" s="119" t="str">
        <f t="shared" si="174"/>
        <v>-----</v>
      </c>
      <c r="W69" s="119" t="str">
        <f t="shared" si="174"/>
        <v>-----</v>
      </c>
      <c r="X69" s="119" t="str">
        <f t="shared" si="174"/>
        <v>-----</v>
      </c>
      <c r="Y69" s="119" t="str">
        <f t="shared" si="174"/>
        <v>-----</v>
      </c>
      <c r="Z69" s="119" t="str">
        <f t="shared" si="174"/>
        <v>-----</v>
      </c>
      <c r="AA69" s="119" t="str">
        <f t="shared" si="174"/>
        <v>-----</v>
      </c>
      <c r="AB69" s="119" t="str">
        <f t="shared" si="174"/>
        <v>-----</v>
      </c>
      <c r="AC69" s="126" t="str">
        <f t="shared" si="174"/>
        <v>-----</v>
      </c>
      <c r="AD69" s="126" t="str">
        <f t="shared" ref="AD69:AY69" si="175">AC69</f>
        <v>-----</v>
      </c>
      <c r="AE69" s="126" t="str">
        <f t="shared" si="175"/>
        <v>-----</v>
      </c>
      <c r="AF69" s="126" t="str">
        <f t="shared" si="175"/>
        <v>-----</v>
      </c>
      <c r="AG69" s="126" t="str">
        <f t="shared" si="175"/>
        <v>-----</v>
      </c>
      <c r="AH69" s="126" t="str">
        <f t="shared" si="175"/>
        <v>-----</v>
      </c>
      <c r="AI69" s="126" t="str">
        <f t="shared" si="175"/>
        <v>-----</v>
      </c>
      <c r="AJ69" s="126" t="str">
        <f t="shared" si="175"/>
        <v>-----</v>
      </c>
      <c r="AK69" s="126" t="str">
        <f t="shared" si="175"/>
        <v>-----</v>
      </c>
      <c r="AL69" s="126" t="str">
        <f t="shared" si="175"/>
        <v>-----</v>
      </c>
      <c r="AM69" s="126" t="str">
        <f t="shared" si="175"/>
        <v>-----</v>
      </c>
      <c r="AN69" s="126" t="str">
        <f t="shared" si="175"/>
        <v>-----</v>
      </c>
      <c r="AO69" s="126" t="str">
        <f t="shared" si="175"/>
        <v>-----</v>
      </c>
      <c r="AP69" s="126" t="str">
        <f t="shared" si="175"/>
        <v>-----</v>
      </c>
      <c r="AQ69" s="126" t="str">
        <f t="shared" si="175"/>
        <v>-----</v>
      </c>
      <c r="AR69" s="126" t="str">
        <f t="shared" si="175"/>
        <v>-----</v>
      </c>
      <c r="AS69" s="126" t="str">
        <f t="shared" si="175"/>
        <v>-----</v>
      </c>
      <c r="AT69" s="126" t="str">
        <f t="shared" si="175"/>
        <v>-----</v>
      </c>
      <c r="AU69" s="126" t="str">
        <f t="shared" si="175"/>
        <v>-----</v>
      </c>
      <c r="AV69" s="126" t="str">
        <f t="shared" si="175"/>
        <v>-----</v>
      </c>
      <c r="AW69" s="126" t="str">
        <f t="shared" si="175"/>
        <v>-----</v>
      </c>
      <c r="AX69" s="126" t="str">
        <f t="shared" si="175"/>
        <v>-----</v>
      </c>
      <c r="AY69" s="126" t="str">
        <f t="shared" si="175"/>
        <v>-----</v>
      </c>
      <c r="AZ69" s="3" t="str">
        <f t="shared" si="157"/>
        <v>x Symbol Factor</v>
      </c>
      <c r="BA69" s="4"/>
      <c r="BB69" s="301" t="s">
        <v>166</v>
      </c>
      <c r="BC69" s="119" t="str">
        <f t="shared" ref="BC69:CB69" si="176">BB69</f>
        <v>-----</v>
      </c>
      <c r="BD69" s="119" t="str">
        <f t="shared" si="176"/>
        <v>-----</v>
      </c>
      <c r="BE69" s="119" t="str">
        <f t="shared" si="176"/>
        <v>-----</v>
      </c>
      <c r="BF69" s="119" t="str">
        <f t="shared" si="176"/>
        <v>-----</v>
      </c>
      <c r="BG69" s="119" t="str">
        <f t="shared" si="176"/>
        <v>-----</v>
      </c>
      <c r="BH69" s="119" t="str">
        <f t="shared" si="176"/>
        <v>-----</v>
      </c>
      <c r="BI69" s="119" t="str">
        <f t="shared" si="176"/>
        <v>-----</v>
      </c>
      <c r="BJ69" s="119" t="str">
        <f t="shared" si="176"/>
        <v>-----</v>
      </c>
      <c r="BK69" s="119" t="str">
        <f t="shared" si="176"/>
        <v>-----</v>
      </c>
      <c r="BL69" s="119" t="str">
        <f t="shared" si="176"/>
        <v>-----</v>
      </c>
      <c r="BM69" s="119" t="str">
        <f t="shared" si="176"/>
        <v>-----</v>
      </c>
      <c r="BN69" s="119" t="str">
        <f t="shared" si="176"/>
        <v>-----</v>
      </c>
      <c r="BO69" s="119" t="str">
        <f t="shared" si="176"/>
        <v>-----</v>
      </c>
      <c r="BP69" s="119" t="str">
        <f t="shared" si="176"/>
        <v>-----</v>
      </c>
      <c r="BQ69" s="119" t="str">
        <f t="shared" si="176"/>
        <v>-----</v>
      </c>
      <c r="BR69" s="119" t="str">
        <f t="shared" si="176"/>
        <v>-----</v>
      </c>
      <c r="BS69" s="119" t="str">
        <f t="shared" si="176"/>
        <v>-----</v>
      </c>
      <c r="BT69" s="119" t="str">
        <f t="shared" si="176"/>
        <v>-----</v>
      </c>
      <c r="BU69" s="119" t="str">
        <f t="shared" si="176"/>
        <v>-----</v>
      </c>
      <c r="BV69" s="119" t="str">
        <f t="shared" si="176"/>
        <v>-----</v>
      </c>
      <c r="BW69" s="119" t="str">
        <f t="shared" si="176"/>
        <v>-----</v>
      </c>
      <c r="BX69" s="119" t="str">
        <f t="shared" si="176"/>
        <v>-----</v>
      </c>
      <c r="BY69" s="119" t="str">
        <f t="shared" si="176"/>
        <v>-----</v>
      </c>
      <c r="BZ69" s="119" t="str">
        <f t="shared" si="176"/>
        <v>-----</v>
      </c>
      <c r="CA69" s="119" t="str">
        <f t="shared" si="176"/>
        <v>-----</v>
      </c>
      <c r="CB69" s="123" t="str">
        <f t="shared" si="176"/>
        <v>-----</v>
      </c>
      <c r="CC69" s="123" t="str">
        <f t="shared" ref="CC69:CX69" si="177">CB69</f>
        <v>-----</v>
      </c>
      <c r="CD69" s="123" t="str">
        <f t="shared" si="177"/>
        <v>-----</v>
      </c>
      <c r="CE69" s="123" t="str">
        <f t="shared" si="177"/>
        <v>-----</v>
      </c>
      <c r="CF69" s="123" t="str">
        <f t="shared" si="177"/>
        <v>-----</v>
      </c>
      <c r="CG69" s="123" t="str">
        <f t="shared" si="177"/>
        <v>-----</v>
      </c>
      <c r="CH69" s="123" t="str">
        <f t="shared" si="177"/>
        <v>-----</v>
      </c>
      <c r="CI69" s="123" t="str">
        <f t="shared" si="177"/>
        <v>-----</v>
      </c>
      <c r="CJ69" s="123" t="str">
        <f t="shared" si="177"/>
        <v>-----</v>
      </c>
      <c r="CK69" s="123" t="str">
        <f t="shared" si="177"/>
        <v>-----</v>
      </c>
      <c r="CL69" s="123" t="str">
        <f t="shared" si="177"/>
        <v>-----</v>
      </c>
      <c r="CM69" s="123" t="str">
        <f t="shared" si="177"/>
        <v>-----</v>
      </c>
      <c r="CN69" s="123" t="str">
        <f t="shared" si="177"/>
        <v>-----</v>
      </c>
      <c r="CO69" s="123" t="str">
        <f t="shared" si="177"/>
        <v>-----</v>
      </c>
      <c r="CP69" s="123" t="str">
        <f t="shared" si="177"/>
        <v>-----</v>
      </c>
      <c r="CQ69" s="123" t="str">
        <f t="shared" si="177"/>
        <v>-----</v>
      </c>
      <c r="CR69" s="123" t="str">
        <f t="shared" si="177"/>
        <v>-----</v>
      </c>
      <c r="CS69" s="123" t="str">
        <f t="shared" si="177"/>
        <v>-----</v>
      </c>
      <c r="CT69" s="123" t="str">
        <f t="shared" si="177"/>
        <v>-----</v>
      </c>
      <c r="CU69" s="123" t="str">
        <f t="shared" si="177"/>
        <v>-----</v>
      </c>
      <c r="CV69" s="123" t="str">
        <f t="shared" si="177"/>
        <v>-----</v>
      </c>
      <c r="CW69" s="123" t="str">
        <f t="shared" si="177"/>
        <v>-----</v>
      </c>
      <c r="CX69" s="123" t="str">
        <f t="shared" si="177"/>
        <v>-----</v>
      </c>
      <c r="CY69" s="173"/>
      <c r="CZ69" s="173"/>
      <c r="DA69" s="173"/>
      <c r="DB69" s="173"/>
      <c r="DC69" s="173"/>
    </row>
    <row r="70" spans="1:107">
      <c r="A70" s="3" t="s">
        <v>187</v>
      </c>
      <c r="B70" s="4"/>
      <c r="C70" s="301" t="s">
        <v>166</v>
      </c>
      <c r="D70" s="119" t="str">
        <f t="shared" ref="D70:AC70" si="178">C70</f>
        <v>-----</v>
      </c>
      <c r="E70" s="119" t="str">
        <f t="shared" si="178"/>
        <v>-----</v>
      </c>
      <c r="F70" s="119" t="str">
        <f t="shared" si="178"/>
        <v>-----</v>
      </c>
      <c r="G70" s="119" t="str">
        <f t="shared" si="178"/>
        <v>-----</v>
      </c>
      <c r="H70" s="119" t="str">
        <f t="shared" si="178"/>
        <v>-----</v>
      </c>
      <c r="I70" s="119" t="str">
        <f t="shared" si="178"/>
        <v>-----</v>
      </c>
      <c r="J70" s="119" t="str">
        <f t="shared" si="178"/>
        <v>-----</v>
      </c>
      <c r="K70" s="119" t="str">
        <f t="shared" si="178"/>
        <v>-----</v>
      </c>
      <c r="L70" s="119" t="str">
        <f t="shared" si="178"/>
        <v>-----</v>
      </c>
      <c r="M70" s="119" t="str">
        <f t="shared" si="178"/>
        <v>-----</v>
      </c>
      <c r="N70" s="119" t="str">
        <f t="shared" si="178"/>
        <v>-----</v>
      </c>
      <c r="O70" s="119" t="str">
        <f t="shared" si="178"/>
        <v>-----</v>
      </c>
      <c r="P70" s="119" t="str">
        <f t="shared" si="178"/>
        <v>-----</v>
      </c>
      <c r="Q70" s="119" t="str">
        <f t="shared" si="178"/>
        <v>-----</v>
      </c>
      <c r="R70" s="119" t="str">
        <f t="shared" si="178"/>
        <v>-----</v>
      </c>
      <c r="S70" s="119" t="str">
        <f t="shared" si="178"/>
        <v>-----</v>
      </c>
      <c r="T70" s="119" t="str">
        <f t="shared" si="178"/>
        <v>-----</v>
      </c>
      <c r="U70" s="119" t="str">
        <f t="shared" si="178"/>
        <v>-----</v>
      </c>
      <c r="V70" s="119" t="str">
        <f t="shared" si="178"/>
        <v>-----</v>
      </c>
      <c r="W70" s="119" t="str">
        <f t="shared" si="178"/>
        <v>-----</v>
      </c>
      <c r="X70" s="119" t="str">
        <f t="shared" si="178"/>
        <v>-----</v>
      </c>
      <c r="Y70" s="119" t="str">
        <f t="shared" si="178"/>
        <v>-----</v>
      </c>
      <c r="Z70" s="119" t="str">
        <f t="shared" si="178"/>
        <v>-----</v>
      </c>
      <c r="AA70" s="119" t="str">
        <f t="shared" si="178"/>
        <v>-----</v>
      </c>
      <c r="AB70" s="119" t="str">
        <f t="shared" si="178"/>
        <v>-----</v>
      </c>
      <c r="AC70" s="126" t="str">
        <f t="shared" si="178"/>
        <v>-----</v>
      </c>
      <c r="AD70" s="126" t="str">
        <f t="shared" ref="AD70:AY70" si="179">AC70</f>
        <v>-----</v>
      </c>
      <c r="AE70" s="126" t="str">
        <f t="shared" si="179"/>
        <v>-----</v>
      </c>
      <c r="AF70" s="126" t="str">
        <f t="shared" si="179"/>
        <v>-----</v>
      </c>
      <c r="AG70" s="126" t="str">
        <f t="shared" si="179"/>
        <v>-----</v>
      </c>
      <c r="AH70" s="126" t="str">
        <f t="shared" si="179"/>
        <v>-----</v>
      </c>
      <c r="AI70" s="126" t="str">
        <f t="shared" si="179"/>
        <v>-----</v>
      </c>
      <c r="AJ70" s="126" t="str">
        <f t="shared" si="179"/>
        <v>-----</v>
      </c>
      <c r="AK70" s="126" t="str">
        <f t="shared" si="179"/>
        <v>-----</v>
      </c>
      <c r="AL70" s="126" t="str">
        <f t="shared" si="179"/>
        <v>-----</v>
      </c>
      <c r="AM70" s="126" t="str">
        <f t="shared" si="179"/>
        <v>-----</v>
      </c>
      <c r="AN70" s="126" t="str">
        <f t="shared" si="179"/>
        <v>-----</v>
      </c>
      <c r="AO70" s="126" t="str">
        <f t="shared" si="179"/>
        <v>-----</v>
      </c>
      <c r="AP70" s="126" t="str">
        <f t="shared" si="179"/>
        <v>-----</v>
      </c>
      <c r="AQ70" s="126" t="str">
        <f t="shared" si="179"/>
        <v>-----</v>
      </c>
      <c r="AR70" s="126" t="str">
        <f t="shared" si="179"/>
        <v>-----</v>
      </c>
      <c r="AS70" s="126" t="str">
        <f t="shared" si="179"/>
        <v>-----</v>
      </c>
      <c r="AT70" s="126" t="str">
        <f t="shared" si="179"/>
        <v>-----</v>
      </c>
      <c r="AU70" s="126" t="str">
        <f t="shared" si="179"/>
        <v>-----</v>
      </c>
      <c r="AV70" s="126" t="str">
        <f t="shared" si="179"/>
        <v>-----</v>
      </c>
      <c r="AW70" s="126" t="str">
        <f t="shared" si="179"/>
        <v>-----</v>
      </c>
      <c r="AX70" s="126" t="str">
        <f t="shared" si="179"/>
        <v>-----</v>
      </c>
      <c r="AY70" s="126" t="str">
        <f t="shared" si="179"/>
        <v>-----</v>
      </c>
      <c r="AZ70" s="3" t="str">
        <f t="shared" si="157"/>
        <v>x Anti-Theft</v>
      </c>
      <c r="BA70" s="4"/>
      <c r="BB70" s="301" t="s">
        <v>166</v>
      </c>
      <c r="BC70" s="119" t="str">
        <f t="shared" ref="BC70:CB70" si="180">BB70</f>
        <v>-----</v>
      </c>
      <c r="BD70" s="119" t="str">
        <f t="shared" si="180"/>
        <v>-----</v>
      </c>
      <c r="BE70" s="119" t="str">
        <f t="shared" si="180"/>
        <v>-----</v>
      </c>
      <c r="BF70" s="119" t="str">
        <f t="shared" si="180"/>
        <v>-----</v>
      </c>
      <c r="BG70" s="119" t="str">
        <f t="shared" si="180"/>
        <v>-----</v>
      </c>
      <c r="BH70" s="119" t="str">
        <f t="shared" si="180"/>
        <v>-----</v>
      </c>
      <c r="BI70" s="119" t="str">
        <f t="shared" si="180"/>
        <v>-----</v>
      </c>
      <c r="BJ70" s="119" t="str">
        <f t="shared" si="180"/>
        <v>-----</v>
      </c>
      <c r="BK70" s="119" t="str">
        <f t="shared" si="180"/>
        <v>-----</v>
      </c>
      <c r="BL70" s="119" t="str">
        <f t="shared" si="180"/>
        <v>-----</v>
      </c>
      <c r="BM70" s="119" t="str">
        <f t="shared" si="180"/>
        <v>-----</v>
      </c>
      <c r="BN70" s="119" t="str">
        <f t="shared" si="180"/>
        <v>-----</v>
      </c>
      <c r="BO70" s="119" t="str">
        <f t="shared" si="180"/>
        <v>-----</v>
      </c>
      <c r="BP70" s="119" t="str">
        <f t="shared" si="180"/>
        <v>-----</v>
      </c>
      <c r="BQ70" s="119" t="str">
        <f t="shared" si="180"/>
        <v>-----</v>
      </c>
      <c r="BR70" s="119" t="str">
        <f t="shared" si="180"/>
        <v>-----</v>
      </c>
      <c r="BS70" s="119" t="str">
        <f t="shared" si="180"/>
        <v>-----</v>
      </c>
      <c r="BT70" s="119" t="str">
        <f t="shared" si="180"/>
        <v>-----</v>
      </c>
      <c r="BU70" s="119" t="str">
        <f t="shared" si="180"/>
        <v>-----</v>
      </c>
      <c r="BV70" s="119" t="str">
        <f t="shared" si="180"/>
        <v>-----</v>
      </c>
      <c r="BW70" s="119" t="str">
        <f t="shared" si="180"/>
        <v>-----</v>
      </c>
      <c r="BX70" s="119" t="str">
        <f t="shared" si="180"/>
        <v>-----</v>
      </c>
      <c r="BY70" s="119" t="str">
        <f t="shared" si="180"/>
        <v>-----</v>
      </c>
      <c r="BZ70" s="119" t="str">
        <f t="shared" si="180"/>
        <v>-----</v>
      </c>
      <c r="CA70" s="119" t="str">
        <f t="shared" si="180"/>
        <v>-----</v>
      </c>
      <c r="CB70" s="123" t="str">
        <f t="shared" si="180"/>
        <v>-----</v>
      </c>
      <c r="CC70" s="123" t="str">
        <f t="shared" ref="CC70:CX70" si="181">CB70</f>
        <v>-----</v>
      </c>
      <c r="CD70" s="123" t="str">
        <f t="shared" si="181"/>
        <v>-----</v>
      </c>
      <c r="CE70" s="123" t="str">
        <f t="shared" si="181"/>
        <v>-----</v>
      </c>
      <c r="CF70" s="123" t="str">
        <f t="shared" si="181"/>
        <v>-----</v>
      </c>
      <c r="CG70" s="123" t="str">
        <f t="shared" si="181"/>
        <v>-----</v>
      </c>
      <c r="CH70" s="123" t="str">
        <f t="shared" si="181"/>
        <v>-----</v>
      </c>
      <c r="CI70" s="123" t="str">
        <f t="shared" si="181"/>
        <v>-----</v>
      </c>
      <c r="CJ70" s="123" t="str">
        <f t="shared" si="181"/>
        <v>-----</v>
      </c>
      <c r="CK70" s="123" t="str">
        <f t="shared" si="181"/>
        <v>-----</v>
      </c>
      <c r="CL70" s="123" t="str">
        <f t="shared" si="181"/>
        <v>-----</v>
      </c>
      <c r="CM70" s="123" t="str">
        <f t="shared" si="181"/>
        <v>-----</v>
      </c>
      <c r="CN70" s="123" t="str">
        <f t="shared" si="181"/>
        <v>-----</v>
      </c>
      <c r="CO70" s="123" t="str">
        <f t="shared" si="181"/>
        <v>-----</v>
      </c>
      <c r="CP70" s="123" t="str">
        <f t="shared" si="181"/>
        <v>-----</v>
      </c>
      <c r="CQ70" s="123" t="str">
        <f t="shared" si="181"/>
        <v>-----</v>
      </c>
      <c r="CR70" s="123" t="str">
        <f t="shared" si="181"/>
        <v>-----</v>
      </c>
      <c r="CS70" s="123" t="str">
        <f t="shared" si="181"/>
        <v>-----</v>
      </c>
      <c r="CT70" s="123" t="str">
        <f t="shared" si="181"/>
        <v>-----</v>
      </c>
      <c r="CU70" s="123" t="str">
        <f t="shared" si="181"/>
        <v>-----</v>
      </c>
      <c r="CV70" s="123" t="str">
        <f t="shared" si="181"/>
        <v>-----</v>
      </c>
      <c r="CW70" s="123" t="str">
        <f t="shared" si="181"/>
        <v>-----</v>
      </c>
      <c r="CX70" s="123" t="str">
        <f t="shared" si="181"/>
        <v>-----</v>
      </c>
      <c r="CY70" s="173"/>
      <c r="CZ70" s="173"/>
      <c r="DA70" s="173"/>
      <c r="DB70" s="173"/>
      <c r="DC70" s="173"/>
    </row>
    <row r="71" spans="1:107">
      <c r="A71" s="3" t="s">
        <v>170</v>
      </c>
      <c r="B71" s="4"/>
      <c r="C71" s="301" t="s">
        <v>166</v>
      </c>
      <c r="D71" s="119" t="str">
        <f t="shared" ref="D71:AC73" si="182">C71</f>
        <v>-----</v>
      </c>
      <c r="E71" s="119" t="str">
        <f t="shared" si="182"/>
        <v>-----</v>
      </c>
      <c r="F71" s="119" t="str">
        <f t="shared" si="182"/>
        <v>-----</v>
      </c>
      <c r="G71" s="119" t="str">
        <f t="shared" si="182"/>
        <v>-----</v>
      </c>
      <c r="H71" s="119" t="str">
        <f t="shared" si="182"/>
        <v>-----</v>
      </c>
      <c r="I71" s="119" t="str">
        <f t="shared" si="182"/>
        <v>-----</v>
      </c>
      <c r="J71" s="119" t="str">
        <f t="shared" si="182"/>
        <v>-----</v>
      </c>
      <c r="K71" s="119" t="str">
        <f t="shared" si="182"/>
        <v>-----</v>
      </c>
      <c r="L71" s="119" t="str">
        <f t="shared" si="182"/>
        <v>-----</v>
      </c>
      <c r="M71" s="119" t="str">
        <f t="shared" si="182"/>
        <v>-----</v>
      </c>
      <c r="N71" s="119" t="str">
        <f t="shared" si="182"/>
        <v>-----</v>
      </c>
      <c r="O71" s="119" t="str">
        <f t="shared" si="182"/>
        <v>-----</v>
      </c>
      <c r="P71" s="119" t="str">
        <f t="shared" si="182"/>
        <v>-----</v>
      </c>
      <c r="Q71" s="119" t="str">
        <f t="shared" si="182"/>
        <v>-----</v>
      </c>
      <c r="R71" s="119" t="str">
        <f t="shared" si="182"/>
        <v>-----</v>
      </c>
      <c r="S71" s="119" t="str">
        <f t="shared" si="182"/>
        <v>-----</v>
      </c>
      <c r="T71" s="119" t="str">
        <f t="shared" si="182"/>
        <v>-----</v>
      </c>
      <c r="U71" s="119" t="str">
        <f t="shared" si="182"/>
        <v>-----</v>
      </c>
      <c r="V71" s="119" t="str">
        <f t="shared" si="182"/>
        <v>-----</v>
      </c>
      <c r="W71" s="119" t="str">
        <f t="shared" si="182"/>
        <v>-----</v>
      </c>
      <c r="X71" s="119" t="str">
        <f t="shared" si="182"/>
        <v>-----</v>
      </c>
      <c r="Y71" s="119" t="str">
        <f t="shared" si="182"/>
        <v>-----</v>
      </c>
      <c r="Z71" s="119" t="str">
        <f t="shared" si="182"/>
        <v>-----</v>
      </c>
      <c r="AA71" s="119" t="str">
        <f t="shared" si="182"/>
        <v>-----</v>
      </c>
      <c r="AB71" s="119" t="str">
        <f t="shared" si="182"/>
        <v>-----</v>
      </c>
      <c r="AC71" s="126" t="str">
        <f t="shared" si="182"/>
        <v>-----</v>
      </c>
      <c r="AD71" s="126" t="str">
        <f t="shared" ref="AD71:AY71" si="183">AC71</f>
        <v>-----</v>
      </c>
      <c r="AE71" s="126" t="str">
        <f t="shared" si="183"/>
        <v>-----</v>
      </c>
      <c r="AF71" s="126" t="str">
        <f t="shared" si="183"/>
        <v>-----</v>
      </c>
      <c r="AG71" s="126" t="str">
        <f t="shared" si="183"/>
        <v>-----</v>
      </c>
      <c r="AH71" s="126" t="str">
        <f t="shared" si="183"/>
        <v>-----</v>
      </c>
      <c r="AI71" s="126" t="str">
        <f t="shared" si="183"/>
        <v>-----</v>
      </c>
      <c r="AJ71" s="126" t="str">
        <f t="shared" si="183"/>
        <v>-----</v>
      </c>
      <c r="AK71" s="126" t="str">
        <f t="shared" si="183"/>
        <v>-----</v>
      </c>
      <c r="AL71" s="126" t="str">
        <f t="shared" si="183"/>
        <v>-----</v>
      </c>
      <c r="AM71" s="126" t="str">
        <f t="shared" si="183"/>
        <v>-----</v>
      </c>
      <c r="AN71" s="126" t="str">
        <f t="shared" si="183"/>
        <v>-----</v>
      </c>
      <c r="AO71" s="126" t="str">
        <f t="shared" si="183"/>
        <v>-----</v>
      </c>
      <c r="AP71" s="126" t="str">
        <f t="shared" si="183"/>
        <v>-----</v>
      </c>
      <c r="AQ71" s="126" t="str">
        <f t="shared" si="183"/>
        <v>-----</v>
      </c>
      <c r="AR71" s="126" t="str">
        <f t="shared" si="183"/>
        <v>-----</v>
      </c>
      <c r="AS71" s="126" t="str">
        <f t="shared" si="183"/>
        <v>-----</v>
      </c>
      <c r="AT71" s="126" t="str">
        <f t="shared" si="183"/>
        <v>-----</v>
      </c>
      <c r="AU71" s="126" t="str">
        <f t="shared" si="183"/>
        <v>-----</v>
      </c>
      <c r="AV71" s="126" t="str">
        <f t="shared" si="183"/>
        <v>-----</v>
      </c>
      <c r="AW71" s="126" t="str">
        <f t="shared" si="183"/>
        <v>-----</v>
      </c>
      <c r="AX71" s="126" t="str">
        <f t="shared" si="183"/>
        <v>-----</v>
      </c>
      <c r="AY71" s="126" t="str">
        <f t="shared" si="183"/>
        <v>-----</v>
      </c>
      <c r="AZ71" s="83" t="str">
        <f t="shared" si="157"/>
        <v>x</v>
      </c>
      <c r="BA71" s="4"/>
      <c r="BB71" s="301" t="s">
        <v>166</v>
      </c>
      <c r="BC71" s="119" t="str">
        <f t="shared" ref="BC71:CB73" si="184">BB71</f>
        <v>-----</v>
      </c>
      <c r="BD71" s="119" t="str">
        <f t="shared" si="184"/>
        <v>-----</v>
      </c>
      <c r="BE71" s="119" t="str">
        <f t="shared" si="184"/>
        <v>-----</v>
      </c>
      <c r="BF71" s="119" t="str">
        <f t="shared" si="184"/>
        <v>-----</v>
      </c>
      <c r="BG71" s="119" t="str">
        <f t="shared" si="184"/>
        <v>-----</v>
      </c>
      <c r="BH71" s="119" t="str">
        <f t="shared" si="184"/>
        <v>-----</v>
      </c>
      <c r="BI71" s="119" t="str">
        <f t="shared" si="184"/>
        <v>-----</v>
      </c>
      <c r="BJ71" s="119" t="str">
        <f t="shared" si="184"/>
        <v>-----</v>
      </c>
      <c r="BK71" s="119" t="str">
        <f t="shared" si="184"/>
        <v>-----</v>
      </c>
      <c r="BL71" s="119" t="str">
        <f t="shared" si="184"/>
        <v>-----</v>
      </c>
      <c r="BM71" s="119" t="str">
        <f t="shared" si="184"/>
        <v>-----</v>
      </c>
      <c r="BN71" s="119" t="str">
        <f t="shared" si="184"/>
        <v>-----</v>
      </c>
      <c r="BO71" s="119" t="str">
        <f t="shared" si="184"/>
        <v>-----</v>
      </c>
      <c r="BP71" s="119" t="str">
        <f t="shared" si="184"/>
        <v>-----</v>
      </c>
      <c r="BQ71" s="119" t="str">
        <f t="shared" si="184"/>
        <v>-----</v>
      </c>
      <c r="BR71" s="119" t="str">
        <f t="shared" si="184"/>
        <v>-----</v>
      </c>
      <c r="BS71" s="119" t="str">
        <f t="shared" si="184"/>
        <v>-----</v>
      </c>
      <c r="BT71" s="119" t="str">
        <f t="shared" si="184"/>
        <v>-----</v>
      </c>
      <c r="BU71" s="119" t="str">
        <f t="shared" si="184"/>
        <v>-----</v>
      </c>
      <c r="BV71" s="119" t="str">
        <f t="shared" si="184"/>
        <v>-----</v>
      </c>
      <c r="BW71" s="119" t="str">
        <f t="shared" si="184"/>
        <v>-----</v>
      </c>
      <c r="BX71" s="119" t="str">
        <f t="shared" si="184"/>
        <v>-----</v>
      </c>
      <c r="BY71" s="119" t="str">
        <f t="shared" si="184"/>
        <v>-----</v>
      </c>
      <c r="BZ71" s="119" t="str">
        <f t="shared" si="184"/>
        <v>-----</v>
      </c>
      <c r="CA71" s="119" t="str">
        <f t="shared" si="184"/>
        <v>-----</v>
      </c>
      <c r="CB71" s="123" t="str">
        <f t="shared" si="184"/>
        <v>-----</v>
      </c>
      <c r="CC71" s="123" t="str">
        <f t="shared" ref="CC71:CX71" si="185">CB71</f>
        <v>-----</v>
      </c>
      <c r="CD71" s="123" t="str">
        <f t="shared" si="185"/>
        <v>-----</v>
      </c>
      <c r="CE71" s="123" t="str">
        <f t="shared" si="185"/>
        <v>-----</v>
      </c>
      <c r="CF71" s="123" t="str">
        <f t="shared" si="185"/>
        <v>-----</v>
      </c>
      <c r="CG71" s="123" t="str">
        <f t="shared" si="185"/>
        <v>-----</v>
      </c>
      <c r="CH71" s="123" t="str">
        <f t="shared" si="185"/>
        <v>-----</v>
      </c>
      <c r="CI71" s="123" t="str">
        <f t="shared" si="185"/>
        <v>-----</v>
      </c>
      <c r="CJ71" s="123" t="str">
        <f t="shared" si="185"/>
        <v>-----</v>
      </c>
      <c r="CK71" s="123" t="str">
        <f t="shared" si="185"/>
        <v>-----</v>
      </c>
      <c r="CL71" s="123" t="str">
        <f t="shared" si="185"/>
        <v>-----</v>
      </c>
      <c r="CM71" s="123" t="str">
        <f t="shared" si="185"/>
        <v>-----</v>
      </c>
      <c r="CN71" s="123" t="str">
        <f t="shared" si="185"/>
        <v>-----</v>
      </c>
      <c r="CO71" s="123" t="str">
        <f t="shared" si="185"/>
        <v>-----</v>
      </c>
      <c r="CP71" s="123" t="str">
        <f t="shared" si="185"/>
        <v>-----</v>
      </c>
      <c r="CQ71" s="123" t="str">
        <f t="shared" si="185"/>
        <v>-----</v>
      </c>
      <c r="CR71" s="123" t="str">
        <f t="shared" si="185"/>
        <v>-----</v>
      </c>
      <c r="CS71" s="123" t="str">
        <f t="shared" si="185"/>
        <v>-----</v>
      </c>
      <c r="CT71" s="123" t="str">
        <f t="shared" si="185"/>
        <v>-----</v>
      </c>
      <c r="CU71" s="123" t="str">
        <f t="shared" si="185"/>
        <v>-----</v>
      </c>
      <c r="CV71" s="123" t="str">
        <f t="shared" si="185"/>
        <v>-----</v>
      </c>
      <c r="CW71" s="123" t="str">
        <f t="shared" si="185"/>
        <v>-----</v>
      </c>
      <c r="CX71" s="123" t="str">
        <f t="shared" si="185"/>
        <v>-----</v>
      </c>
      <c r="CY71" s="173"/>
      <c r="CZ71" s="173"/>
      <c r="DA71" s="173"/>
      <c r="DB71" s="173"/>
      <c r="DC71" s="173"/>
    </row>
    <row r="72" spans="1:107">
      <c r="A72" s="3" t="s">
        <v>170</v>
      </c>
      <c r="B72" s="4"/>
      <c r="C72" s="301" t="s">
        <v>166</v>
      </c>
      <c r="D72" s="119" t="str">
        <f t="shared" si="182"/>
        <v>-----</v>
      </c>
      <c r="E72" s="119" t="str">
        <f t="shared" si="182"/>
        <v>-----</v>
      </c>
      <c r="F72" s="119" t="str">
        <f t="shared" si="182"/>
        <v>-----</v>
      </c>
      <c r="G72" s="119" t="str">
        <f t="shared" si="182"/>
        <v>-----</v>
      </c>
      <c r="H72" s="119" t="str">
        <f t="shared" si="182"/>
        <v>-----</v>
      </c>
      <c r="I72" s="119" t="str">
        <f t="shared" si="182"/>
        <v>-----</v>
      </c>
      <c r="J72" s="119" t="str">
        <f t="shared" si="182"/>
        <v>-----</v>
      </c>
      <c r="K72" s="119" t="str">
        <f t="shared" si="182"/>
        <v>-----</v>
      </c>
      <c r="L72" s="119" t="str">
        <f t="shared" si="182"/>
        <v>-----</v>
      </c>
      <c r="M72" s="119" t="str">
        <f t="shared" si="182"/>
        <v>-----</v>
      </c>
      <c r="N72" s="119" t="str">
        <f t="shared" si="182"/>
        <v>-----</v>
      </c>
      <c r="O72" s="119" t="str">
        <f t="shared" si="182"/>
        <v>-----</v>
      </c>
      <c r="P72" s="119" t="str">
        <f t="shared" si="182"/>
        <v>-----</v>
      </c>
      <c r="Q72" s="119" t="str">
        <f t="shared" si="182"/>
        <v>-----</v>
      </c>
      <c r="R72" s="119" t="str">
        <f t="shared" si="182"/>
        <v>-----</v>
      </c>
      <c r="S72" s="119" t="str">
        <f t="shared" si="182"/>
        <v>-----</v>
      </c>
      <c r="T72" s="119" t="str">
        <f t="shared" si="182"/>
        <v>-----</v>
      </c>
      <c r="U72" s="119" t="str">
        <f t="shared" si="182"/>
        <v>-----</v>
      </c>
      <c r="V72" s="119" t="str">
        <f t="shared" si="182"/>
        <v>-----</v>
      </c>
      <c r="W72" s="119" t="str">
        <f t="shared" si="182"/>
        <v>-----</v>
      </c>
      <c r="X72" s="119" t="str">
        <f t="shared" si="182"/>
        <v>-----</v>
      </c>
      <c r="Y72" s="119" t="str">
        <f t="shared" si="182"/>
        <v>-----</v>
      </c>
      <c r="Z72" s="119" t="str">
        <f t="shared" si="182"/>
        <v>-----</v>
      </c>
      <c r="AA72" s="119" t="str">
        <f t="shared" si="182"/>
        <v>-----</v>
      </c>
      <c r="AB72" s="119" t="str">
        <f t="shared" si="182"/>
        <v>-----</v>
      </c>
      <c r="AC72" s="126" t="str">
        <f t="shared" si="182"/>
        <v>-----</v>
      </c>
      <c r="AD72" s="126" t="str">
        <f t="shared" ref="AD72:AY72" si="186">AC72</f>
        <v>-----</v>
      </c>
      <c r="AE72" s="126" t="str">
        <f t="shared" si="186"/>
        <v>-----</v>
      </c>
      <c r="AF72" s="126" t="str">
        <f t="shared" si="186"/>
        <v>-----</v>
      </c>
      <c r="AG72" s="126" t="str">
        <f t="shared" si="186"/>
        <v>-----</v>
      </c>
      <c r="AH72" s="126" t="str">
        <f t="shared" si="186"/>
        <v>-----</v>
      </c>
      <c r="AI72" s="126" t="str">
        <f t="shared" si="186"/>
        <v>-----</v>
      </c>
      <c r="AJ72" s="126" t="str">
        <f t="shared" si="186"/>
        <v>-----</v>
      </c>
      <c r="AK72" s="126" t="str">
        <f t="shared" si="186"/>
        <v>-----</v>
      </c>
      <c r="AL72" s="126" t="str">
        <f t="shared" si="186"/>
        <v>-----</v>
      </c>
      <c r="AM72" s="126" t="str">
        <f t="shared" si="186"/>
        <v>-----</v>
      </c>
      <c r="AN72" s="126" t="str">
        <f t="shared" si="186"/>
        <v>-----</v>
      </c>
      <c r="AO72" s="126" t="str">
        <f t="shared" si="186"/>
        <v>-----</v>
      </c>
      <c r="AP72" s="126" t="str">
        <f t="shared" si="186"/>
        <v>-----</v>
      </c>
      <c r="AQ72" s="126" t="str">
        <f t="shared" si="186"/>
        <v>-----</v>
      </c>
      <c r="AR72" s="126" t="str">
        <f t="shared" si="186"/>
        <v>-----</v>
      </c>
      <c r="AS72" s="126" t="str">
        <f t="shared" si="186"/>
        <v>-----</v>
      </c>
      <c r="AT72" s="126" t="str">
        <f t="shared" si="186"/>
        <v>-----</v>
      </c>
      <c r="AU72" s="126" t="str">
        <f t="shared" si="186"/>
        <v>-----</v>
      </c>
      <c r="AV72" s="126" t="str">
        <f t="shared" si="186"/>
        <v>-----</v>
      </c>
      <c r="AW72" s="126" t="str">
        <f t="shared" si="186"/>
        <v>-----</v>
      </c>
      <c r="AX72" s="126" t="str">
        <f t="shared" si="186"/>
        <v>-----</v>
      </c>
      <c r="AY72" s="126" t="str">
        <f t="shared" si="186"/>
        <v>-----</v>
      </c>
      <c r="AZ72" s="83" t="str">
        <f>A72</f>
        <v>x</v>
      </c>
      <c r="BA72" s="4"/>
      <c r="BB72" s="301" t="s">
        <v>166</v>
      </c>
      <c r="BC72" s="119" t="str">
        <f t="shared" si="184"/>
        <v>-----</v>
      </c>
      <c r="BD72" s="119" t="str">
        <f t="shared" si="184"/>
        <v>-----</v>
      </c>
      <c r="BE72" s="119" t="str">
        <f t="shared" si="184"/>
        <v>-----</v>
      </c>
      <c r="BF72" s="119" t="str">
        <f t="shared" si="184"/>
        <v>-----</v>
      </c>
      <c r="BG72" s="119" t="str">
        <f t="shared" si="184"/>
        <v>-----</v>
      </c>
      <c r="BH72" s="119" t="str">
        <f t="shared" si="184"/>
        <v>-----</v>
      </c>
      <c r="BI72" s="119" t="str">
        <f t="shared" si="184"/>
        <v>-----</v>
      </c>
      <c r="BJ72" s="119" t="str">
        <f t="shared" si="184"/>
        <v>-----</v>
      </c>
      <c r="BK72" s="119" t="str">
        <f t="shared" si="184"/>
        <v>-----</v>
      </c>
      <c r="BL72" s="119" t="str">
        <f t="shared" si="184"/>
        <v>-----</v>
      </c>
      <c r="BM72" s="119" t="str">
        <f t="shared" si="184"/>
        <v>-----</v>
      </c>
      <c r="BN72" s="119" t="str">
        <f t="shared" si="184"/>
        <v>-----</v>
      </c>
      <c r="BO72" s="119" t="str">
        <f t="shared" si="184"/>
        <v>-----</v>
      </c>
      <c r="BP72" s="119" t="str">
        <f t="shared" si="184"/>
        <v>-----</v>
      </c>
      <c r="BQ72" s="119" t="str">
        <f t="shared" si="184"/>
        <v>-----</v>
      </c>
      <c r="BR72" s="119" t="str">
        <f t="shared" si="184"/>
        <v>-----</v>
      </c>
      <c r="BS72" s="119" t="str">
        <f t="shared" si="184"/>
        <v>-----</v>
      </c>
      <c r="BT72" s="119" t="str">
        <f t="shared" si="184"/>
        <v>-----</v>
      </c>
      <c r="BU72" s="119" t="str">
        <f t="shared" si="184"/>
        <v>-----</v>
      </c>
      <c r="BV72" s="119" t="str">
        <f t="shared" si="184"/>
        <v>-----</v>
      </c>
      <c r="BW72" s="119" t="str">
        <f t="shared" si="184"/>
        <v>-----</v>
      </c>
      <c r="BX72" s="119" t="str">
        <f t="shared" si="184"/>
        <v>-----</v>
      </c>
      <c r="BY72" s="119" t="str">
        <f t="shared" si="184"/>
        <v>-----</v>
      </c>
      <c r="BZ72" s="119" t="str">
        <f t="shared" si="184"/>
        <v>-----</v>
      </c>
      <c r="CA72" s="119" t="str">
        <f t="shared" si="184"/>
        <v>-----</v>
      </c>
      <c r="CB72" s="123" t="str">
        <f t="shared" si="184"/>
        <v>-----</v>
      </c>
      <c r="CC72" s="123" t="str">
        <f t="shared" ref="CC72:CX72" si="187">CB72</f>
        <v>-----</v>
      </c>
      <c r="CD72" s="123" t="str">
        <f t="shared" si="187"/>
        <v>-----</v>
      </c>
      <c r="CE72" s="123" t="str">
        <f t="shared" si="187"/>
        <v>-----</v>
      </c>
      <c r="CF72" s="123" t="str">
        <f t="shared" si="187"/>
        <v>-----</v>
      </c>
      <c r="CG72" s="123" t="str">
        <f t="shared" si="187"/>
        <v>-----</v>
      </c>
      <c r="CH72" s="123" t="str">
        <f t="shared" si="187"/>
        <v>-----</v>
      </c>
      <c r="CI72" s="123" t="str">
        <f t="shared" si="187"/>
        <v>-----</v>
      </c>
      <c r="CJ72" s="123" t="str">
        <f t="shared" si="187"/>
        <v>-----</v>
      </c>
      <c r="CK72" s="123" t="str">
        <f t="shared" si="187"/>
        <v>-----</v>
      </c>
      <c r="CL72" s="123" t="str">
        <f t="shared" si="187"/>
        <v>-----</v>
      </c>
      <c r="CM72" s="123" t="str">
        <f t="shared" si="187"/>
        <v>-----</v>
      </c>
      <c r="CN72" s="123" t="str">
        <f t="shared" si="187"/>
        <v>-----</v>
      </c>
      <c r="CO72" s="123" t="str">
        <f t="shared" si="187"/>
        <v>-----</v>
      </c>
      <c r="CP72" s="123" t="str">
        <f t="shared" si="187"/>
        <v>-----</v>
      </c>
      <c r="CQ72" s="123" t="str">
        <f t="shared" si="187"/>
        <v>-----</v>
      </c>
      <c r="CR72" s="123" t="str">
        <f t="shared" si="187"/>
        <v>-----</v>
      </c>
      <c r="CS72" s="123" t="str">
        <f t="shared" si="187"/>
        <v>-----</v>
      </c>
      <c r="CT72" s="123" t="str">
        <f t="shared" si="187"/>
        <v>-----</v>
      </c>
      <c r="CU72" s="123" t="str">
        <f t="shared" si="187"/>
        <v>-----</v>
      </c>
      <c r="CV72" s="123" t="str">
        <f t="shared" si="187"/>
        <v>-----</v>
      </c>
      <c r="CW72" s="123" t="str">
        <f t="shared" si="187"/>
        <v>-----</v>
      </c>
      <c r="CX72" s="123" t="str">
        <f t="shared" si="187"/>
        <v>-----</v>
      </c>
      <c r="CY72" s="173"/>
      <c r="CZ72" s="173"/>
      <c r="DA72" s="173"/>
      <c r="DB72" s="173"/>
      <c r="DC72" s="173"/>
    </row>
    <row r="73" spans="1:107">
      <c r="A73" s="3" t="s">
        <v>170</v>
      </c>
      <c r="B73" s="4"/>
      <c r="C73" s="301" t="s">
        <v>166</v>
      </c>
      <c r="D73" s="119" t="str">
        <f t="shared" si="182"/>
        <v>-----</v>
      </c>
      <c r="E73" s="119" t="str">
        <f t="shared" si="182"/>
        <v>-----</v>
      </c>
      <c r="F73" s="119" t="str">
        <f t="shared" si="182"/>
        <v>-----</v>
      </c>
      <c r="G73" s="119" t="str">
        <f t="shared" si="182"/>
        <v>-----</v>
      </c>
      <c r="H73" s="119" t="str">
        <f t="shared" si="182"/>
        <v>-----</v>
      </c>
      <c r="I73" s="119" t="str">
        <f t="shared" si="182"/>
        <v>-----</v>
      </c>
      <c r="J73" s="119" t="str">
        <f t="shared" si="182"/>
        <v>-----</v>
      </c>
      <c r="K73" s="119" t="str">
        <f t="shared" si="182"/>
        <v>-----</v>
      </c>
      <c r="L73" s="119" t="str">
        <f t="shared" si="182"/>
        <v>-----</v>
      </c>
      <c r="M73" s="119" t="str">
        <f t="shared" si="182"/>
        <v>-----</v>
      </c>
      <c r="N73" s="119" t="str">
        <f t="shared" si="182"/>
        <v>-----</v>
      </c>
      <c r="O73" s="119" t="str">
        <f t="shared" si="182"/>
        <v>-----</v>
      </c>
      <c r="P73" s="119" t="str">
        <f t="shared" si="182"/>
        <v>-----</v>
      </c>
      <c r="Q73" s="119" t="str">
        <f t="shared" si="182"/>
        <v>-----</v>
      </c>
      <c r="R73" s="119" t="str">
        <f t="shared" si="182"/>
        <v>-----</v>
      </c>
      <c r="S73" s="119" t="str">
        <f t="shared" si="182"/>
        <v>-----</v>
      </c>
      <c r="T73" s="119" t="str">
        <f t="shared" si="182"/>
        <v>-----</v>
      </c>
      <c r="U73" s="119" t="str">
        <f t="shared" si="182"/>
        <v>-----</v>
      </c>
      <c r="V73" s="119" t="str">
        <f t="shared" si="182"/>
        <v>-----</v>
      </c>
      <c r="W73" s="119" t="str">
        <f t="shared" si="182"/>
        <v>-----</v>
      </c>
      <c r="X73" s="119" t="str">
        <f t="shared" si="182"/>
        <v>-----</v>
      </c>
      <c r="Y73" s="119" t="str">
        <f t="shared" si="182"/>
        <v>-----</v>
      </c>
      <c r="Z73" s="119" t="str">
        <f t="shared" si="182"/>
        <v>-----</v>
      </c>
      <c r="AA73" s="119" t="str">
        <f t="shared" si="182"/>
        <v>-----</v>
      </c>
      <c r="AB73" s="119" t="str">
        <f t="shared" si="182"/>
        <v>-----</v>
      </c>
      <c r="AC73" s="126" t="str">
        <f t="shared" si="182"/>
        <v>-----</v>
      </c>
      <c r="AD73" s="126" t="str">
        <f t="shared" ref="AD73:AY73" si="188">AC73</f>
        <v>-----</v>
      </c>
      <c r="AE73" s="126" t="str">
        <f t="shared" si="188"/>
        <v>-----</v>
      </c>
      <c r="AF73" s="126" t="str">
        <f t="shared" si="188"/>
        <v>-----</v>
      </c>
      <c r="AG73" s="126" t="str">
        <f t="shared" si="188"/>
        <v>-----</v>
      </c>
      <c r="AH73" s="126" t="str">
        <f t="shared" si="188"/>
        <v>-----</v>
      </c>
      <c r="AI73" s="126" t="str">
        <f t="shared" si="188"/>
        <v>-----</v>
      </c>
      <c r="AJ73" s="126" t="str">
        <f t="shared" si="188"/>
        <v>-----</v>
      </c>
      <c r="AK73" s="126" t="str">
        <f t="shared" si="188"/>
        <v>-----</v>
      </c>
      <c r="AL73" s="126" t="str">
        <f t="shared" si="188"/>
        <v>-----</v>
      </c>
      <c r="AM73" s="126" t="str">
        <f t="shared" si="188"/>
        <v>-----</v>
      </c>
      <c r="AN73" s="126" t="str">
        <f t="shared" si="188"/>
        <v>-----</v>
      </c>
      <c r="AO73" s="126" t="str">
        <f t="shared" si="188"/>
        <v>-----</v>
      </c>
      <c r="AP73" s="126" t="str">
        <f t="shared" si="188"/>
        <v>-----</v>
      </c>
      <c r="AQ73" s="126" t="str">
        <f t="shared" si="188"/>
        <v>-----</v>
      </c>
      <c r="AR73" s="126" t="str">
        <f t="shared" si="188"/>
        <v>-----</v>
      </c>
      <c r="AS73" s="126" t="str">
        <f t="shared" si="188"/>
        <v>-----</v>
      </c>
      <c r="AT73" s="126" t="str">
        <f t="shared" si="188"/>
        <v>-----</v>
      </c>
      <c r="AU73" s="126" t="str">
        <f t="shared" si="188"/>
        <v>-----</v>
      </c>
      <c r="AV73" s="126" t="str">
        <f t="shared" si="188"/>
        <v>-----</v>
      </c>
      <c r="AW73" s="126" t="str">
        <f t="shared" si="188"/>
        <v>-----</v>
      </c>
      <c r="AX73" s="126" t="str">
        <f t="shared" si="188"/>
        <v>-----</v>
      </c>
      <c r="AY73" s="126" t="str">
        <f t="shared" si="188"/>
        <v>-----</v>
      </c>
      <c r="AZ73" s="83" t="str">
        <f t="shared" si="157"/>
        <v>x</v>
      </c>
      <c r="BA73" s="4"/>
      <c r="BB73" s="301" t="s">
        <v>166</v>
      </c>
      <c r="BC73" s="119" t="str">
        <f t="shared" si="184"/>
        <v>-----</v>
      </c>
      <c r="BD73" s="119" t="str">
        <f t="shared" si="184"/>
        <v>-----</v>
      </c>
      <c r="BE73" s="119" t="str">
        <f t="shared" si="184"/>
        <v>-----</v>
      </c>
      <c r="BF73" s="119" t="str">
        <f t="shared" si="184"/>
        <v>-----</v>
      </c>
      <c r="BG73" s="119" t="str">
        <f t="shared" si="184"/>
        <v>-----</v>
      </c>
      <c r="BH73" s="119" t="str">
        <f t="shared" si="184"/>
        <v>-----</v>
      </c>
      <c r="BI73" s="119" t="str">
        <f t="shared" si="184"/>
        <v>-----</v>
      </c>
      <c r="BJ73" s="119" t="str">
        <f t="shared" si="184"/>
        <v>-----</v>
      </c>
      <c r="BK73" s="119" t="str">
        <f t="shared" si="184"/>
        <v>-----</v>
      </c>
      <c r="BL73" s="119" t="str">
        <f t="shared" si="184"/>
        <v>-----</v>
      </c>
      <c r="BM73" s="119" t="str">
        <f t="shared" si="184"/>
        <v>-----</v>
      </c>
      <c r="BN73" s="119" t="str">
        <f t="shared" si="184"/>
        <v>-----</v>
      </c>
      <c r="BO73" s="119" t="str">
        <f t="shared" si="184"/>
        <v>-----</v>
      </c>
      <c r="BP73" s="119" t="str">
        <f t="shared" si="184"/>
        <v>-----</v>
      </c>
      <c r="BQ73" s="119" t="str">
        <f t="shared" si="184"/>
        <v>-----</v>
      </c>
      <c r="BR73" s="119" t="str">
        <f t="shared" si="184"/>
        <v>-----</v>
      </c>
      <c r="BS73" s="119" t="str">
        <f t="shared" si="184"/>
        <v>-----</v>
      </c>
      <c r="BT73" s="119" t="str">
        <f t="shared" si="184"/>
        <v>-----</v>
      </c>
      <c r="BU73" s="119" t="str">
        <f t="shared" si="184"/>
        <v>-----</v>
      </c>
      <c r="BV73" s="119" t="str">
        <f t="shared" si="184"/>
        <v>-----</v>
      </c>
      <c r="BW73" s="119" t="str">
        <f t="shared" si="184"/>
        <v>-----</v>
      </c>
      <c r="BX73" s="119" t="str">
        <f t="shared" si="184"/>
        <v>-----</v>
      </c>
      <c r="BY73" s="119" t="str">
        <f t="shared" si="184"/>
        <v>-----</v>
      </c>
      <c r="BZ73" s="119" t="str">
        <f t="shared" si="184"/>
        <v>-----</v>
      </c>
      <c r="CA73" s="119" t="str">
        <f t="shared" si="184"/>
        <v>-----</v>
      </c>
      <c r="CB73" s="123" t="str">
        <f t="shared" si="184"/>
        <v>-----</v>
      </c>
      <c r="CC73" s="123" t="str">
        <f t="shared" ref="CC73:CX73" si="189">CB73</f>
        <v>-----</v>
      </c>
      <c r="CD73" s="123" t="str">
        <f t="shared" si="189"/>
        <v>-----</v>
      </c>
      <c r="CE73" s="123" t="str">
        <f t="shared" si="189"/>
        <v>-----</v>
      </c>
      <c r="CF73" s="123" t="str">
        <f t="shared" si="189"/>
        <v>-----</v>
      </c>
      <c r="CG73" s="123" t="str">
        <f t="shared" si="189"/>
        <v>-----</v>
      </c>
      <c r="CH73" s="123" t="str">
        <f t="shared" si="189"/>
        <v>-----</v>
      </c>
      <c r="CI73" s="123" t="str">
        <f t="shared" si="189"/>
        <v>-----</v>
      </c>
      <c r="CJ73" s="123" t="str">
        <f t="shared" si="189"/>
        <v>-----</v>
      </c>
      <c r="CK73" s="123" t="str">
        <f t="shared" si="189"/>
        <v>-----</v>
      </c>
      <c r="CL73" s="123" t="str">
        <f t="shared" si="189"/>
        <v>-----</v>
      </c>
      <c r="CM73" s="123" t="str">
        <f t="shared" si="189"/>
        <v>-----</v>
      </c>
      <c r="CN73" s="123" t="str">
        <f t="shared" si="189"/>
        <v>-----</v>
      </c>
      <c r="CO73" s="123" t="str">
        <f t="shared" si="189"/>
        <v>-----</v>
      </c>
      <c r="CP73" s="123" t="str">
        <f t="shared" si="189"/>
        <v>-----</v>
      </c>
      <c r="CQ73" s="123" t="str">
        <f t="shared" si="189"/>
        <v>-----</v>
      </c>
      <c r="CR73" s="123" t="str">
        <f t="shared" si="189"/>
        <v>-----</v>
      </c>
      <c r="CS73" s="123" t="str">
        <f t="shared" si="189"/>
        <v>-----</v>
      </c>
      <c r="CT73" s="123" t="str">
        <f t="shared" si="189"/>
        <v>-----</v>
      </c>
      <c r="CU73" s="123" t="str">
        <f t="shared" si="189"/>
        <v>-----</v>
      </c>
      <c r="CV73" s="123" t="str">
        <f t="shared" si="189"/>
        <v>-----</v>
      </c>
      <c r="CW73" s="123" t="str">
        <f t="shared" si="189"/>
        <v>-----</v>
      </c>
      <c r="CX73" s="123" t="str">
        <f t="shared" si="189"/>
        <v>-----</v>
      </c>
      <c r="CY73" s="173"/>
      <c r="CZ73" s="173"/>
      <c r="DA73" s="173"/>
      <c r="DB73" s="173"/>
      <c r="DC73" s="173"/>
    </row>
    <row r="74" spans="1:107">
      <c r="A74" s="3" t="s">
        <v>171</v>
      </c>
      <c r="B74" s="4"/>
      <c r="C74" s="54" t="str">
        <f>$D74</f>
        <v>enter</v>
      </c>
      <c r="D74" s="119" t="str">
        <f>ExpFeeComp</f>
        <v>enter</v>
      </c>
      <c r="E74" s="119" t="str">
        <f t="shared" ref="E74:AY74" si="190">$D74</f>
        <v>enter</v>
      </c>
      <c r="F74" s="119" t="str">
        <f t="shared" si="190"/>
        <v>enter</v>
      </c>
      <c r="G74" s="119" t="str">
        <f t="shared" si="190"/>
        <v>enter</v>
      </c>
      <c r="H74" s="119" t="str">
        <f t="shared" si="190"/>
        <v>enter</v>
      </c>
      <c r="I74" s="119" t="str">
        <f t="shared" si="190"/>
        <v>enter</v>
      </c>
      <c r="J74" s="119" t="str">
        <f t="shared" si="190"/>
        <v>enter</v>
      </c>
      <c r="K74" s="119" t="str">
        <f t="shared" si="190"/>
        <v>enter</v>
      </c>
      <c r="L74" s="119" t="str">
        <f t="shared" si="190"/>
        <v>enter</v>
      </c>
      <c r="M74" s="119" t="str">
        <f t="shared" si="190"/>
        <v>enter</v>
      </c>
      <c r="N74" s="119" t="str">
        <f t="shared" si="190"/>
        <v>enter</v>
      </c>
      <c r="O74" s="119" t="str">
        <f t="shared" si="190"/>
        <v>enter</v>
      </c>
      <c r="P74" s="119" t="str">
        <f t="shared" si="190"/>
        <v>enter</v>
      </c>
      <c r="Q74" s="119" t="str">
        <f t="shared" si="190"/>
        <v>enter</v>
      </c>
      <c r="R74" s="119" t="str">
        <f t="shared" si="190"/>
        <v>enter</v>
      </c>
      <c r="S74" s="119" t="str">
        <f t="shared" si="190"/>
        <v>enter</v>
      </c>
      <c r="T74" s="119" t="str">
        <f t="shared" si="190"/>
        <v>enter</v>
      </c>
      <c r="U74" s="119" t="str">
        <f t="shared" si="190"/>
        <v>enter</v>
      </c>
      <c r="V74" s="119" t="str">
        <f t="shared" si="190"/>
        <v>enter</v>
      </c>
      <c r="W74" s="119" t="str">
        <f t="shared" si="190"/>
        <v>enter</v>
      </c>
      <c r="X74" s="119" t="str">
        <f t="shared" si="190"/>
        <v>enter</v>
      </c>
      <c r="Y74" s="119" t="str">
        <f t="shared" si="190"/>
        <v>enter</v>
      </c>
      <c r="Z74" s="119" t="str">
        <f t="shared" si="190"/>
        <v>enter</v>
      </c>
      <c r="AA74" s="119" t="str">
        <f t="shared" si="190"/>
        <v>enter</v>
      </c>
      <c r="AB74" s="119" t="str">
        <f t="shared" si="190"/>
        <v>enter</v>
      </c>
      <c r="AC74" s="126" t="str">
        <f t="shared" si="190"/>
        <v>enter</v>
      </c>
      <c r="AD74" s="126" t="str">
        <f t="shared" si="190"/>
        <v>enter</v>
      </c>
      <c r="AE74" s="126" t="str">
        <f t="shared" si="190"/>
        <v>enter</v>
      </c>
      <c r="AF74" s="126" t="str">
        <f t="shared" si="190"/>
        <v>enter</v>
      </c>
      <c r="AG74" s="126" t="str">
        <f t="shared" si="190"/>
        <v>enter</v>
      </c>
      <c r="AH74" s="126" t="str">
        <f t="shared" si="190"/>
        <v>enter</v>
      </c>
      <c r="AI74" s="126" t="str">
        <f t="shared" si="190"/>
        <v>enter</v>
      </c>
      <c r="AJ74" s="126" t="str">
        <f t="shared" si="190"/>
        <v>enter</v>
      </c>
      <c r="AK74" s="126" t="str">
        <f t="shared" si="190"/>
        <v>enter</v>
      </c>
      <c r="AL74" s="126" t="str">
        <f t="shared" si="190"/>
        <v>enter</v>
      </c>
      <c r="AM74" s="126" t="str">
        <f t="shared" si="190"/>
        <v>enter</v>
      </c>
      <c r="AN74" s="126" t="str">
        <f t="shared" si="190"/>
        <v>enter</v>
      </c>
      <c r="AO74" s="126" t="str">
        <f t="shared" si="190"/>
        <v>enter</v>
      </c>
      <c r="AP74" s="126" t="str">
        <f t="shared" si="190"/>
        <v>enter</v>
      </c>
      <c r="AQ74" s="126" t="str">
        <f t="shared" si="190"/>
        <v>enter</v>
      </c>
      <c r="AR74" s="126" t="str">
        <f t="shared" si="190"/>
        <v>enter</v>
      </c>
      <c r="AS74" s="126" t="str">
        <f t="shared" si="190"/>
        <v>enter</v>
      </c>
      <c r="AT74" s="126" t="str">
        <f t="shared" si="190"/>
        <v>enter</v>
      </c>
      <c r="AU74" s="126" t="str">
        <f t="shared" si="190"/>
        <v>enter</v>
      </c>
      <c r="AV74" s="126" t="str">
        <f t="shared" si="190"/>
        <v>enter</v>
      </c>
      <c r="AW74" s="126" t="str">
        <f t="shared" si="190"/>
        <v>enter</v>
      </c>
      <c r="AX74" s="126" t="str">
        <f t="shared" si="190"/>
        <v>enter</v>
      </c>
      <c r="AY74" s="126" t="str">
        <f t="shared" si="190"/>
        <v>enter</v>
      </c>
      <c r="AZ74" s="83" t="str">
        <f t="shared" si="157"/>
        <v>+ Expense Fee</v>
      </c>
      <c r="BA74" s="4"/>
      <c r="BB74" s="119" t="str">
        <f t="shared" ref="BB74:CX74" si="191">ExpFeeComp</f>
        <v>enter</v>
      </c>
      <c r="BC74" s="119" t="str">
        <f t="shared" si="191"/>
        <v>enter</v>
      </c>
      <c r="BD74" s="119" t="str">
        <f t="shared" si="191"/>
        <v>enter</v>
      </c>
      <c r="BE74" s="119" t="str">
        <f t="shared" si="191"/>
        <v>enter</v>
      </c>
      <c r="BF74" s="119" t="str">
        <f t="shared" si="191"/>
        <v>enter</v>
      </c>
      <c r="BG74" s="119" t="str">
        <f t="shared" si="191"/>
        <v>enter</v>
      </c>
      <c r="BH74" s="119" t="str">
        <f t="shared" si="191"/>
        <v>enter</v>
      </c>
      <c r="BI74" s="119" t="str">
        <f t="shared" si="191"/>
        <v>enter</v>
      </c>
      <c r="BJ74" s="119" t="str">
        <f t="shared" si="191"/>
        <v>enter</v>
      </c>
      <c r="BK74" s="119" t="str">
        <f t="shared" si="191"/>
        <v>enter</v>
      </c>
      <c r="BL74" s="119" t="str">
        <f t="shared" si="191"/>
        <v>enter</v>
      </c>
      <c r="BM74" s="119" t="str">
        <f t="shared" si="191"/>
        <v>enter</v>
      </c>
      <c r="BN74" s="119" t="str">
        <f t="shared" si="191"/>
        <v>enter</v>
      </c>
      <c r="BO74" s="119" t="str">
        <f t="shared" si="191"/>
        <v>enter</v>
      </c>
      <c r="BP74" s="119" t="str">
        <f t="shared" si="191"/>
        <v>enter</v>
      </c>
      <c r="BQ74" s="119" t="str">
        <f t="shared" si="191"/>
        <v>enter</v>
      </c>
      <c r="BR74" s="119" t="str">
        <f t="shared" si="191"/>
        <v>enter</v>
      </c>
      <c r="BS74" s="119" t="str">
        <f t="shared" si="191"/>
        <v>enter</v>
      </c>
      <c r="BT74" s="119" t="str">
        <f t="shared" si="191"/>
        <v>enter</v>
      </c>
      <c r="BU74" s="119" t="str">
        <f t="shared" si="191"/>
        <v>enter</v>
      </c>
      <c r="BV74" s="119" t="str">
        <f t="shared" si="191"/>
        <v>enter</v>
      </c>
      <c r="BW74" s="119" t="str">
        <f t="shared" si="191"/>
        <v>enter</v>
      </c>
      <c r="BX74" s="119" t="str">
        <f t="shared" si="191"/>
        <v>enter</v>
      </c>
      <c r="BY74" s="119" t="str">
        <f t="shared" si="191"/>
        <v>enter</v>
      </c>
      <c r="BZ74" s="119" t="str">
        <f t="shared" si="191"/>
        <v>enter</v>
      </c>
      <c r="CA74" s="119" t="str">
        <f t="shared" si="191"/>
        <v>enter</v>
      </c>
      <c r="CB74" s="123" t="str">
        <f t="shared" si="191"/>
        <v>enter</v>
      </c>
      <c r="CC74" s="123" t="str">
        <f t="shared" si="191"/>
        <v>enter</v>
      </c>
      <c r="CD74" s="123" t="str">
        <f t="shared" si="191"/>
        <v>enter</v>
      </c>
      <c r="CE74" s="123" t="str">
        <f t="shared" si="191"/>
        <v>enter</v>
      </c>
      <c r="CF74" s="123" t="str">
        <f t="shared" si="191"/>
        <v>enter</v>
      </c>
      <c r="CG74" s="123" t="str">
        <f t="shared" si="191"/>
        <v>enter</v>
      </c>
      <c r="CH74" s="123" t="str">
        <f t="shared" si="191"/>
        <v>enter</v>
      </c>
      <c r="CI74" s="123" t="str">
        <f t="shared" si="191"/>
        <v>enter</v>
      </c>
      <c r="CJ74" s="123" t="str">
        <f t="shared" si="191"/>
        <v>enter</v>
      </c>
      <c r="CK74" s="123" t="str">
        <f t="shared" si="191"/>
        <v>enter</v>
      </c>
      <c r="CL74" s="123" t="str">
        <f t="shared" si="191"/>
        <v>enter</v>
      </c>
      <c r="CM74" s="123" t="str">
        <f t="shared" si="191"/>
        <v>enter</v>
      </c>
      <c r="CN74" s="123" t="str">
        <f t="shared" si="191"/>
        <v>enter</v>
      </c>
      <c r="CO74" s="123" t="str">
        <f t="shared" si="191"/>
        <v>enter</v>
      </c>
      <c r="CP74" s="123" t="str">
        <f t="shared" si="191"/>
        <v>enter</v>
      </c>
      <c r="CQ74" s="123" t="str">
        <f t="shared" si="191"/>
        <v>enter</v>
      </c>
      <c r="CR74" s="123" t="str">
        <f t="shared" si="191"/>
        <v>enter</v>
      </c>
      <c r="CS74" s="123" t="str">
        <f t="shared" si="191"/>
        <v>enter</v>
      </c>
      <c r="CT74" s="123" t="str">
        <f t="shared" si="191"/>
        <v>enter</v>
      </c>
      <c r="CU74" s="123" t="str">
        <f t="shared" si="191"/>
        <v>enter</v>
      </c>
      <c r="CV74" s="123" t="str">
        <f t="shared" si="191"/>
        <v>enter</v>
      </c>
      <c r="CW74" s="123" t="str">
        <f t="shared" si="191"/>
        <v>enter</v>
      </c>
      <c r="CX74" s="123" t="str">
        <f t="shared" si="191"/>
        <v>enter</v>
      </c>
      <c r="CY74" s="173"/>
      <c r="CZ74" s="173"/>
      <c r="DA74" s="173"/>
      <c r="DB74" s="173"/>
      <c r="DC74" s="173"/>
    </row>
    <row r="75" spans="1:107">
      <c r="A75" s="3" t="s">
        <v>170</v>
      </c>
      <c r="B75" s="4"/>
      <c r="C75" s="301" t="s">
        <v>166</v>
      </c>
      <c r="D75" s="119" t="str">
        <f t="shared" ref="D75:AC75" si="192">C75</f>
        <v>-----</v>
      </c>
      <c r="E75" s="119" t="str">
        <f t="shared" si="192"/>
        <v>-----</v>
      </c>
      <c r="F75" s="119" t="str">
        <f t="shared" si="192"/>
        <v>-----</v>
      </c>
      <c r="G75" s="119" t="str">
        <f t="shared" si="192"/>
        <v>-----</v>
      </c>
      <c r="H75" s="119" t="str">
        <f t="shared" si="192"/>
        <v>-----</v>
      </c>
      <c r="I75" s="119" t="str">
        <f t="shared" si="192"/>
        <v>-----</v>
      </c>
      <c r="J75" s="119" t="str">
        <f t="shared" si="192"/>
        <v>-----</v>
      </c>
      <c r="K75" s="119" t="str">
        <f t="shared" si="192"/>
        <v>-----</v>
      </c>
      <c r="L75" s="119" t="str">
        <f t="shared" si="192"/>
        <v>-----</v>
      </c>
      <c r="M75" s="119" t="str">
        <f t="shared" si="192"/>
        <v>-----</v>
      </c>
      <c r="N75" s="119" t="str">
        <f t="shared" si="192"/>
        <v>-----</v>
      </c>
      <c r="O75" s="119" t="str">
        <f t="shared" si="192"/>
        <v>-----</v>
      </c>
      <c r="P75" s="119" t="str">
        <f t="shared" si="192"/>
        <v>-----</v>
      </c>
      <c r="Q75" s="119" t="str">
        <f t="shared" si="192"/>
        <v>-----</v>
      </c>
      <c r="R75" s="119" t="str">
        <f t="shared" si="192"/>
        <v>-----</v>
      </c>
      <c r="S75" s="119" t="str">
        <f t="shared" si="192"/>
        <v>-----</v>
      </c>
      <c r="T75" s="119" t="str">
        <f t="shared" si="192"/>
        <v>-----</v>
      </c>
      <c r="U75" s="119" t="str">
        <f t="shared" si="192"/>
        <v>-----</v>
      </c>
      <c r="V75" s="119" t="str">
        <f t="shared" si="192"/>
        <v>-----</v>
      </c>
      <c r="W75" s="119" t="str">
        <f t="shared" si="192"/>
        <v>-----</v>
      </c>
      <c r="X75" s="119" t="str">
        <f t="shared" si="192"/>
        <v>-----</v>
      </c>
      <c r="Y75" s="119" t="str">
        <f t="shared" si="192"/>
        <v>-----</v>
      </c>
      <c r="Z75" s="119" t="str">
        <f t="shared" si="192"/>
        <v>-----</v>
      </c>
      <c r="AA75" s="119" t="str">
        <f t="shared" si="192"/>
        <v>-----</v>
      </c>
      <c r="AB75" s="119" t="str">
        <f t="shared" si="192"/>
        <v>-----</v>
      </c>
      <c r="AC75" s="126" t="str">
        <f t="shared" si="192"/>
        <v>-----</v>
      </c>
      <c r="AD75" s="126" t="str">
        <f t="shared" ref="AD75:AY75" si="193">AC75</f>
        <v>-----</v>
      </c>
      <c r="AE75" s="126" t="str">
        <f t="shared" si="193"/>
        <v>-----</v>
      </c>
      <c r="AF75" s="126" t="str">
        <f t="shared" si="193"/>
        <v>-----</v>
      </c>
      <c r="AG75" s="126" t="str">
        <f t="shared" si="193"/>
        <v>-----</v>
      </c>
      <c r="AH75" s="126" t="str">
        <f t="shared" si="193"/>
        <v>-----</v>
      </c>
      <c r="AI75" s="126" t="str">
        <f t="shared" si="193"/>
        <v>-----</v>
      </c>
      <c r="AJ75" s="126" t="str">
        <f t="shared" si="193"/>
        <v>-----</v>
      </c>
      <c r="AK75" s="126" t="str">
        <f t="shared" si="193"/>
        <v>-----</v>
      </c>
      <c r="AL75" s="126" t="str">
        <f t="shared" si="193"/>
        <v>-----</v>
      </c>
      <c r="AM75" s="126" t="str">
        <f t="shared" si="193"/>
        <v>-----</v>
      </c>
      <c r="AN75" s="126" t="str">
        <f t="shared" si="193"/>
        <v>-----</v>
      </c>
      <c r="AO75" s="126" t="str">
        <f t="shared" si="193"/>
        <v>-----</v>
      </c>
      <c r="AP75" s="126" t="str">
        <f t="shared" si="193"/>
        <v>-----</v>
      </c>
      <c r="AQ75" s="126" t="str">
        <f t="shared" si="193"/>
        <v>-----</v>
      </c>
      <c r="AR75" s="126" t="str">
        <f t="shared" si="193"/>
        <v>-----</v>
      </c>
      <c r="AS75" s="126" t="str">
        <f t="shared" si="193"/>
        <v>-----</v>
      </c>
      <c r="AT75" s="126" t="str">
        <f t="shared" si="193"/>
        <v>-----</v>
      </c>
      <c r="AU75" s="126" t="str">
        <f t="shared" si="193"/>
        <v>-----</v>
      </c>
      <c r="AV75" s="126" t="str">
        <f t="shared" si="193"/>
        <v>-----</v>
      </c>
      <c r="AW75" s="126" t="str">
        <f t="shared" si="193"/>
        <v>-----</v>
      </c>
      <c r="AX75" s="126" t="str">
        <f t="shared" si="193"/>
        <v>-----</v>
      </c>
      <c r="AY75" s="126" t="str">
        <f t="shared" si="193"/>
        <v>-----</v>
      </c>
      <c r="AZ75" s="3" t="str">
        <f t="shared" si="157"/>
        <v>x</v>
      </c>
      <c r="BA75" s="4"/>
      <c r="BB75" s="301" t="s">
        <v>166</v>
      </c>
      <c r="BC75" s="119" t="str">
        <f t="shared" ref="BC75:CB75" si="194">BB75</f>
        <v>-----</v>
      </c>
      <c r="BD75" s="119" t="str">
        <f t="shared" si="194"/>
        <v>-----</v>
      </c>
      <c r="BE75" s="119" t="str">
        <f t="shared" si="194"/>
        <v>-----</v>
      </c>
      <c r="BF75" s="119" t="str">
        <f t="shared" si="194"/>
        <v>-----</v>
      </c>
      <c r="BG75" s="119" t="str">
        <f t="shared" si="194"/>
        <v>-----</v>
      </c>
      <c r="BH75" s="119" t="str">
        <f t="shared" si="194"/>
        <v>-----</v>
      </c>
      <c r="BI75" s="119" t="str">
        <f t="shared" si="194"/>
        <v>-----</v>
      </c>
      <c r="BJ75" s="119" t="str">
        <f t="shared" si="194"/>
        <v>-----</v>
      </c>
      <c r="BK75" s="119" t="str">
        <f t="shared" si="194"/>
        <v>-----</v>
      </c>
      <c r="BL75" s="119" t="str">
        <f t="shared" si="194"/>
        <v>-----</v>
      </c>
      <c r="BM75" s="119" t="str">
        <f t="shared" si="194"/>
        <v>-----</v>
      </c>
      <c r="BN75" s="119" t="str">
        <f t="shared" si="194"/>
        <v>-----</v>
      </c>
      <c r="BO75" s="119" t="str">
        <f t="shared" si="194"/>
        <v>-----</v>
      </c>
      <c r="BP75" s="119" t="str">
        <f t="shared" si="194"/>
        <v>-----</v>
      </c>
      <c r="BQ75" s="119" t="str">
        <f t="shared" si="194"/>
        <v>-----</v>
      </c>
      <c r="BR75" s="119" t="str">
        <f t="shared" si="194"/>
        <v>-----</v>
      </c>
      <c r="BS75" s="119" t="str">
        <f t="shared" si="194"/>
        <v>-----</v>
      </c>
      <c r="BT75" s="119" t="str">
        <f t="shared" si="194"/>
        <v>-----</v>
      </c>
      <c r="BU75" s="119" t="str">
        <f t="shared" si="194"/>
        <v>-----</v>
      </c>
      <c r="BV75" s="119" t="str">
        <f t="shared" si="194"/>
        <v>-----</v>
      </c>
      <c r="BW75" s="119" t="str">
        <f t="shared" si="194"/>
        <v>-----</v>
      </c>
      <c r="BX75" s="119" t="str">
        <f t="shared" si="194"/>
        <v>-----</v>
      </c>
      <c r="BY75" s="119" t="str">
        <f t="shared" si="194"/>
        <v>-----</v>
      </c>
      <c r="BZ75" s="119" t="str">
        <f t="shared" si="194"/>
        <v>-----</v>
      </c>
      <c r="CA75" s="119" t="str">
        <f t="shared" si="194"/>
        <v>-----</v>
      </c>
      <c r="CB75" s="123" t="str">
        <f t="shared" si="194"/>
        <v>-----</v>
      </c>
      <c r="CC75" s="123" t="str">
        <f t="shared" ref="CC75:CX75" si="195">CB75</f>
        <v>-----</v>
      </c>
      <c r="CD75" s="123" t="str">
        <f t="shared" si="195"/>
        <v>-----</v>
      </c>
      <c r="CE75" s="123" t="str">
        <f t="shared" si="195"/>
        <v>-----</v>
      </c>
      <c r="CF75" s="123" t="str">
        <f t="shared" si="195"/>
        <v>-----</v>
      </c>
      <c r="CG75" s="123" t="str">
        <f t="shared" si="195"/>
        <v>-----</v>
      </c>
      <c r="CH75" s="123" t="str">
        <f t="shared" si="195"/>
        <v>-----</v>
      </c>
      <c r="CI75" s="123" t="str">
        <f t="shared" si="195"/>
        <v>-----</v>
      </c>
      <c r="CJ75" s="123" t="str">
        <f t="shared" si="195"/>
        <v>-----</v>
      </c>
      <c r="CK75" s="123" t="str">
        <f t="shared" si="195"/>
        <v>-----</v>
      </c>
      <c r="CL75" s="123" t="str">
        <f t="shared" si="195"/>
        <v>-----</v>
      </c>
      <c r="CM75" s="123" t="str">
        <f t="shared" si="195"/>
        <v>-----</v>
      </c>
      <c r="CN75" s="123" t="str">
        <f t="shared" si="195"/>
        <v>-----</v>
      </c>
      <c r="CO75" s="123" t="str">
        <f t="shared" si="195"/>
        <v>-----</v>
      </c>
      <c r="CP75" s="123" t="str">
        <f t="shared" si="195"/>
        <v>-----</v>
      </c>
      <c r="CQ75" s="123" t="str">
        <f t="shared" si="195"/>
        <v>-----</v>
      </c>
      <c r="CR75" s="123" t="str">
        <f t="shared" si="195"/>
        <v>-----</v>
      </c>
      <c r="CS75" s="123" t="str">
        <f t="shared" si="195"/>
        <v>-----</v>
      </c>
      <c r="CT75" s="123" t="str">
        <f t="shared" si="195"/>
        <v>-----</v>
      </c>
      <c r="CU75" s="123" t="str">
        <f t="shared" si="195"/>
        <v>-----</v>
      </c>
      <c r="CV75" s="123" t="str">
        <f t="shared" si="195"/>
        <v>-----</v>
      </c>
      <c r="CW75" s="123" t="str">
        <f t="shared" si="195"/>
        <v>-----</v>
      </c>
      <c r="CX75" s="123" t="str">
        <f t="shared" si="195"/>
        <v>-----</v>
      </c>
      <c r="CY75" s="173"/>
      <c r="CZ75" s="173"/>
      <c r="DA75" s="173"/>
      <c r="DB75" s="173"/>
      <c r="DC75" s="173"/>
    </row>
    <row r="76" spans="1:107" ht="16.2" thickBot="1">
      <c r="A76" s="11" t="s">
        <v>188</v>
      </c>
      <c r="B76" s="12"/>
      <c r="C76" s="38" t="e">
        <f t="shared" ref="C76:AC76" si="196">PRODUCT(PRODUCT(C64:C73)+C74,C75)</f>
        <v>#VALUE!</v>
      </c>
      <c r="D76" s="38" t="e">
        <f t="shared" si="196"/>
        <v>#VALUE!</v>
      </c>
      <c r="E76" s="38" t="e">
        <f t="shared" si="196"/>
        <v>#VALUE!</v>
      </c>
      <c r="F76" s="38" t="e">
        <f t="shared" si="196"/>
        <v>#VALUE!</v>
      </c>
      <c r="G76" s="38" t="e">
        <f t="shared" si="196"/>
        <v>#VALUE!</v>
      </c>
      <c r="H76" s="38" t="e">
        <f t="shared" si="196"/>
        <v>#VALUE!</v>
      </c>
      <c r="I76" s="38" t="e">
        <f t="shared" si="196"/>
        <v>#VALUE!</v>
      </c>
      <c r="J76" s="38" t="e">
        <f t="shared" si="196"/>
        <v>#VALUE!</v>
      </c>
      <c r="K76" s="38" t="e">
        <f t="shared" si="196"/>
        <v>#VALUE!</v>
      </c>
      <c r="L76" s="38" t="e">
        <f t="shared" si="196"/>
        <v>#VALUE!</v>
      </c>
      <c r="M76" s="38" t="e">
        <f t="shared" si="196"/>
        <v>#VALUE!</v>
      </c>
      <c r="N76" s="38" t="e">
        <f t="shared" si="196"/>
        <v>#VALUE!</v>
      </c>
      <c r="O76" s="38" t="e">
        <f t="shared" si="196"/>
        <v>#VALUE!</v>
      </c>
      <c r="P76" s="38" t="e">
        <f t="shared" si="196"/>
        <v>#VALUE!</v>
      </c>
      <c r="Q76" s="38" t="e">
        <f t="shared" si="196"/>
        <v>#VALUE!</v>
      </c>
      <c r="R76" s="38" t="e">
        <f t="shared" si="196"/>
        <v>#VALUE!</v>
      </c>
      <c r="S76" s="38" t="e">
        <f t="shared" si="196"/>
        <v>#VALUE!</v>
      </c>
      <c r="T76" s="38" t="e">
        <f t="shared" si="196"/>
        <v>#VALUE!</v>
      </c>
      <c r="U76" s="38" t="e">
        <f t="shared" si="196"/>
        <v>#VALUE!</v>
      </c>
      <c r="V76" s="38" t="e">
        <f t="shared" si="196"/>
        <v>#VALUE!</v>
      </c>
      <c r="W76" s="38" t="e">
        <f t="shared" si="196"/>
        <v>#VALUE!</v>
      </c>
      <c r="X76" s="38" t="e">
        <f t="shared" si="196"/>
        <v>#VALUE!</v>
      </c>
      <c r="Y76" s="38" t="e">
        <f t="shared" si="196"/>
        <v>#VALUE!</v>
      </c>
      <c r="Z76" s="38" t="e">
        <f t="shared" si="196"/>
        <v>#VALUE!</v>
      </c>
      <c r="AA76" s="38" t="e">
        <f t="shared" si="196"/>
        <v>#VALUE!</v>
      </c>
      <c r="AB76" s="38" t="e">
        <f t="shared" si="196"/>
        <v>#VALUE!</v>
      </c>
      <c r="AC76" s="39" t="e">
        <f t="shared" si="196"/>
        <v>#VALUE!</v>
      </c>
      <c r="AD76" s="39" t="e">
        <f t="shared" ref="AD76:AY76" si="197">PRODUCT(PRODUCT(AD64:AD73)+AD74,AD75)</f>
        <v>#VALUE!</v>
      </c>
      <c r="AE76" s="39" t="e">
        <f t="shared" si="197"/>
        <v>#VALUE!</v>
      </c>
      <c r="AF76" s="39" t="e">
        <f t="shared" si="197"/>
        <v>#VALUE!</v>
      </c>
      <c r="AG76" s="39" t="e">
        <f t="shared" si="197"/>
        <v>#VALUE!</v>
      </c>
      <c r="AH76" s="39" t="e">
        <f t="shared" si="197"/>
        <v>#VALUE!</v>
      </c>
      <c r="AI76" s="39" t="e">
        <f t="shared" si="197"/>
        <v>#VALUE!</v>
      </c>
      <c r="AJ76" s="39" t="e">
        <f t="shared" si="197"/>
        <v>#VALUE!</v>
      </c>
      <c r="AK76" s="39" t="e">
        <f t="shared" si="197"/>
        <v>#VALUE!</v>
      </c>
      <c r="AL76" s="39" t="e">
        <f t="shared" si="197"/>
        <v>#VALUE!</v>
      </c>
      <c r="AM76" s="39" t="e">
        <f t="shared" si="197"/>
        <v>#VALUE!</v>
      </c>
      <c r="AN76" s="39" t="e">
        <f t="shared" si="197"/>
        <v>#VALUE!</v>
      </c>
      <c r="AO76" s="39" t="e">
        <f t="shared" si="197"/>
        <v>#VALUE!</v>
      </c>
      <c r="AP76" s="39" t="e">
        <f t="shared" si="197"/>
        <v>#VALUE!</v>
      </c>
      <c r="AQ76" s="39" t="e">
        <f t="shared" si="197"/>
        <v>#VALUE!</v>
      </c>
      <c r="AR76" s="39" t="e">
        <f t="shared" si="197"/>
        <v>#VALUE!</v>
      </c>
      <c r="AS76" s="39" t="e">
        <f t="shared" si="197"/>
        <v>#VALUE!</v>
      </c>
      <c r="AT76" s="39" t="e">
        <f t="shared" si="197"/>
        <v>#VALUE!</v>
      </c>
      <c r="AU76" s="39" t="e">
        <f t="shared" si="197"/>
        <v>#VALUE!</v>
      </c>
      <c r="AV76" s="39" t="e">
        <f t="shared" si="197"/>
        <v>#VALUE!</v>
      </c>
      <c r="AW76" s="39" t="e">
        <f t="shared" si="197"/>
        <v>#VALUE!</v>
      </c>
      <c r="AX76" s="39" t="e">
        <f t="shared" si="197"/>
        <v>#VALUE!</v>
      </c>
      <c r="AY76" s="39" t="e">
        <f t="shared" si="197"/>
        <v>#VALUE!</v>
      </c>
      <c r="AZ76" s="84" t="str">
        <f t="shared" si="157"/>
        <v>= Comprehensive Rate</v>
      </c>
      <c r="BA76" s="12"/>
      <c r="BB76" s="38" t="e">
        <f t="shared" ref="BB76:CB76" si="198">PRODUCT(PRODUCT(BB64:BB73)+BB74,BB75)</f>
        <v>#VALUE!</v>
      </c>
      <c r="BC76" s="38" t="e">
        <f t="shared" si="198"/>
        <v>#VALUE!</v>
      </c>
      <c r="BD76" s="38" t="e">
        <f t="shared" si="198"/>
        <v>#VALUE!</v>
      </c>
      <c r="BE76" s="38" t="e">
        <f t="shared" si="198"/>
        <v>#VALUE!</v>
      </c>
      <c r="BF76" s="38" t="e">
        <f t="shared" si="198"/>
        <v>#VALUE!</v>
      </c>
      <c r="BG76" s="38" t="e">
        <f t="shared" si="198"/>
        <v>#VALUE!</v>
      </c>
      <c r="BH76" s="38" t="e">
        <f t="shared" si="198"/>
        <v>#VALUE!</v>
      </c>
      <c r="BI76" s="38" t="e">
        <f t="shared" si="198"/>
        <v>#VALUE!</v>
      </c>
      <c r="BJ76" s="38" t="e">
        <f t="shared" si="198"/>
        <v>#VALUE!</v>
      </c>
      <c r="BK76" s="38" t="e">
        <f t="shared" si="198"/>
        <v>#VALUE!</v>
      </c>
      <c r="BL76" s="38" t="e">
        <f t="shared" si="198"/>
        <v>#VALUE!</v>
      </c>
      <c r="BM76" s="38" t="e">
        <f t="shared" si="198"/>
        <v>#VALUE!</v>
      </c>
      <c r="BN76" s="38" t="e">
        <f t="shared" si="198"/>
        <v>#VALUE!</v>
      </c>
      <c r="BO76" s="38" t="e">
        <f t="shared" si="198"/>
        <v>#VALUE!</v>
      </c>
      <c r="BP76" s="38" t="e">
        <f t="shared" si="198"/>
        <v>#VALUE!</v>
      </c>
      <c r="BQ76" s="38" t="e">
        <f t="shared" si="198"/>
        <v>#VALUE!</v>
      </c>
      <c r="BR76" s="38" t="e">
        <f t="shared" si="198"/>
        <v>#VALUE!</v>
      </c>
      <c r="BS76" s="38" t="e">
        <f t="shared" si="198"/>
        <v>#VALUE!</v>
      </c>
      <c r="BT76" s="38" t="e">
        <f t="shared" si="198"/>
        <v>#VALUE!</v>
      </c>
      <c r="BU76" s="38" t="e">
        <f t="shared" si="198"/>
        <v>#VALUE!</v>
      </c>
      <c r="BV76" s="38" t="e">
        <f t="shared" si="198"/>
        <v>#VALUE!</v>
      </c>
      <c r="BW76" s="38" t="e">
        <f t="shared" si="198"/>
        <v>#VALUE!</v>
      </c>
      <c r="BX76" s="38" t="e">
        <f t="shared" si="198"/>
        <v>#VALUE!</v>
      </c>
      <c r="BY76" s="38" t="e">
        <f t="shared" si="198"/>
        <v>#VALUE!</v>
      </c>
      <c r="BZ76" s="38" t="e">
        <f t="shared" si="198"/>
        <v>#VALUE!</v>
      </c>
      <c r="CA76" s="38" t="e">
        <f t="shared" si="198"/>
        <v>#VALUE!</v>
      </c>
      <c r="CB76" s="39" t="e">
        <f t="shared" si="198"/>
        <v>#VALUE!</v>
      </c>
      <c r="CC76" s="39" t="e">
        <f t="shared" ref="CC76:CX76" si="199">PRODUCT(PRODUCT(CC64:CC73)+CC74,CC75)</f>
        <v>#VALUE!</v>
      </c>
      <c r="CD76" s="39" t="e">
        <f t="shared" si="199"/>
        <v>#VALUE!</v>
      </c>
      <c r="CE76" s="39" t="e">
        <f t="shared" si="199"/>
        <v>#VALUE!</v>
      </c>
      <c r="CF76" s="39" t="e">
        <f t="shared" si="199"/>
        <v>#VALUE!</v>
      </c>
      <c r="CG76" s="39" t="e">
        <f t="shared" si="199"/>
        <v>#VALUE!</v>
      </c>
      <c r="CH76" s="39" t="e">
        <f t="shared" si="199"/>
        <v>#VALUE!</v>
      </c>
      <c r="CI76" s="39" t="e">
        <f t="shared" si="199"/>
        <v>#VALUE!</v>
      </c>
      <c r="CJ76" s="39" t="e">
        <f t="shared" si="199"/>
        <v>#VALUE!</v>
      </c>
      <c r="CK76" s="39" t="e">
        <f t="shared" si="199"/>
        <v>#VALUE!</v>
      </c>
      <c r="CL76" s="39" t="e">
        <f t="shared" si="199"/>
        <v>#VALUE!</v>
      </c>
      <c r="CM76" s="39" t="e">
        <f t="shared" si="199"/>
        <v>#VALUE!</v>
      </c>
      <c r="CN76" s="39" t="e">
        <f t="shared" si="199"/>
        <v>#VALUE!</v>
      </c>
      <c r="CO76" s="39" t="e">
        <f t="shared" si="199"/>
        <v>#VALUE!</v>
      </c>
      <c r="CP76" s="39" t="e">
        <f t="shared" si="199"/>
        <v>#VALUE!</v>
      </c>
      <c r="CQ76" s="39" t="e">
        <f t="shared" si="199"/>
        <v>#VALUE!</v>
      </c>
      <c r="CR76" s="39" t="e">
        <f t="shared" si="199"/>
        <v>#VALUE!</v>
      </c>
      <c r="CS76" s="39" t="e">
        <f t="shared" si="199"/>
        <v>#VALUE!</v>
      </c>
      <c r="CT76" s="39" t="e">
        <f t="shared" si="199"/>
        <v>#VALUE!</v>
      </c>
      <c r="CU76" s="39" t="e">
        <f t="shared" si="199"/>
        <v>#VALUE!</v>
      </c>
      <c r="CV76" s="39" t="e">
        <f t="shared" si="199"/>
        <v>#VALUE!</v>
      </c>
      <c r="CW76" s="39" t="e">
        <f t="shared" si="199"/>
        <v>#VALUE!</v>
      </c>
      <c r="CX76" s="56" t="e">
        <f t="shared" si="199"/>
        <v>#VALUE!</v>
      </c>
      <c r="CY76" s="174"/>
      <c r="CZ76" s="174"/>
      <c r="DA76" s="174"/>
      <c r="DB76" s="174"/>
      <c r="DC76" s="174"/>
    </row>
    <row r="77" spans="1:107" ht="16.2" thickTop="1">
      <c r="A77" s="52" t="s">
        <v>173</v>
      </c>
      <c r="B77" s="6"/>
      <c r="C77" s="78" t="str">
        <f t="shared" ref="C77:AY77" si="200">"BaseRateColl_" &amp; TEXT(C$17,"00")</f>
        <v>BaseRateColl_101</v>
      </c>
      <c r="D77" s="78" t="str">
        <f t="shared" si="200"/>
        <v>BaseRateColl_102</v>
      </c>
      <c r="E77" s="78" t="str">
        <f t="shared" si="200"/>
        <v>BaseRateColl_103</v>
      </c>
      <c r="F77" s="78" t="str">
        <f t="shared" si="200"/>
        <v>BaseRateColl_104</v>
      </c>
      <c r="G77" s="78" t="str">
        <f t="shared" si="200"/>
        <v>BaseRateColl_105</v>
      </c>
      <c r="H77" s="78" t="str">
        <f t="shared" si="200"/>
        <v>BaseRateColl_106</v>
      </c>
      <c r="I77" s="78" t="str">
        <f t="shared" si="200"/>
        <v>BaseRateColl_107</v>
      </c>
      <c r="J77" s="78" t="str">
        <f t="shared" si="200"/>
        <v>BaseRateColl_108</v>
      </c>
      <c r="K77" s="78" t="str">
        <f t="shared" si="200"/>
        <v>BaseRateColl_109</v>
      </c>
      <c r="L77" s="78" t="str">
        <f t="shared" si="200"/>
        <v>BaseRateColl_110</v>
      </c>
      <c r="M77" s="78" t="str">
        <f t="shared" si="200"/>
        <v>BaseRateColl_111</v>
      </c>
      <c r="N77" s="78" t="str">
        <f t="shared" si="200"/>
        <v>BaseRateColl_112</v>
      </c>
      <c r="O77" s="78" t="str">
        <f t="shared" si="200"/>
        <v>BaseRateColl_113</v>
      </c>
      <c r="P77" s="78" t="str">
        <f t="shared" si="200"/>
        <v>BaseRateColl_114</v>
      </c>
      <c r="Q77" s="78" t="str">
        <f t="shared" si="200"/>
        <v>BaseRateColl_115</v>
      </c>
      <c r="R77" s="78" t="str">
        <f t="shared" si="200"/>
        <v>BaseRateColl_116</v>
      </c>
      <c r="S77" s="78" t="str">
        <f t="shared" si="200"/>
        <v>BaseRateColl_117</v>
      </c>
      <c r="T77" s="78" t="str">
        <f t="shared" si="200"/>
        <v>BaseRateColl_118</v>
      </c>
      <c r="U77" s="78" t="str">
        <f t="shared" si="200"/>
        <v>BaseRateColl_119</v>
      </c>
      <c r="V77" s="78" t="str">
        <f t="shared" si="200"/>
        <v>BaseRateColl_120</v>
      </c>
      <c r="W77" s="78" t="str">
        <f t="shared" si="200"/>
        <v>BaseRateColl_121</v>
      </c>
      <c r="X77" s="78" t="str">
        <f t="shared" si="200"/>
        <v>BaseRateColl_122</v>
      </c>
      <c r="Y77" s="78" t="str">
        <f t="shared" si="200"/>
        <v>BaseRateColl_123</v>
      </c>
      <c r="Z77" s="78" t="str">
        <f t="shared" si="200"/>
        <v>BaseRateColl_124</v>
      </c>
      <c r="AA77" s="78" t="str">
        <f t="shared" si="200"/>
        <v>BaseRateColl_125</v>
      </c>
      <c r="AB77" s="78" t="str">
        <f t="shared" si="200"/>
        <v>BaseRateColl_126</v>
      </c>
      <c r="AC77" s="135" t="str">
        <f t="shared" si="200"/>
        <v>BaseRateColl_127</v>
      </c>
      <c r="AD77" s="135" t="str">
        <f t="shared" si="200"/>
        <v>BaseRateColl_128</v>
      </c>
      <c r="AE77" s="135" t="str">
        <f t="shared" si="200"/>
        <v>BaseRateColl_129</v>
      </c>
      <c r="AF77" s="135" t="str">
        <f t="shared" si="200"/>
        <v>BaseRateColl_130</v>
      </c>
      <c r="AG77" s="135" t="str">
        <f t="shared" si="200"/>
        <v>BaseRateColl_131</v>
      </c>
      <c r="AH77" s="135" t="str">
        <f t="shared" si="200"/>
        <v>BaseRateColl_132</v>
      </c>
      <c r="AI77" s="135" t="str">
        <f t="shared" si="200"/>
        <v>BaseRateColl_133</v>
      </c>
      <c r="AJ77" s="135" t="str">
        <f t="shared" si="200"/>
        <v>BaseRateColl_134</v>
      </c>
      <c r="AK77" s="135" t="str">
        <f t="shared" si="200"/>
        <v>BaseRateColl_135</v>
      </c>
      <c r="AL77" s="135" t="str">
        <f t="shared" si="200"/>
        <v>BaseRateColl_136</v>
      </c>
      <c r="AM77" s="135" t="str">
        <f t="shared" si="200"/>
        <v>BaseRateColl_137</v>
      </c>
      <c r="AN77" s="135" t="str">
        <f t="shared" si="200"/>
        <v>BaseRateColl_138</v>
      </c>
      <c r="AO77" s="135" t="str">
        <f t="shared" si="200"/>
        <v>BaseRateColl_139</v>
      </c>
      <c r="AP77" s="135" t="str">
        <f t="shared" si="200"/>
        <v>BaseRateColl_140</v>
      </c>
      <c r="AQ77" s="135" t="str">
        <f t="shared" si="200"/>
        <v>BaseRateColl_141</v>
      </c>
      <c r="AR77" s="135" t="str">
        <f t="shared" si="200"/>
        <v>BaseRateColl_142</v>
      </c>
      <c r="AS77" s="135" t="str">
        <f t="shared" si="200"/>
        <v>BaseRateColl_143</v>
      </c>
      <c r="AT77" s="135" t="str">
        <f t="shared" si="200"/>
        <v>BaseRateColl_144</v>
      </c>
      <c r="AU77" s="135" t="str">
        <f t="shared" si="200"/>
        <v>BaseRateColl_145</v>
      </c>
      <c r="AV77" s="135" t="str">
        <f t="shared" si="200"/>
        <v>BaseRateColl_146</v>
      </c>
      <c r="AW77" s="135" t="str">
        <f t="shared" si="200"/>
        <v>BaseRateColl_147</v>
      </c>
      <c r="AX77" s="135" t="str">
        <f t="shared" si="200"/>
        <v>BaseRateColl_148</v>
      </c>
      <c r="AY77" s="135" t="str">
        <f t="shared" si="200"/>
        <v>BaseRateColl_149</v>
      </c>
      <c r="AZ77" s="85"/>
      <c r="BA77" s="6"/>
      <c r="BB77" s="78" t="str">
        <f t="shared" ref="BB77:CX77" si="201">"BaseRateColl_" &amp; TEXT(BB$17,"00")</f>
        <v>BaseRateColl_101</v>
      </c>
      <c r="BC77" s="78" t="str">
        <f t="shared" si="201"/>
        <v>BaseRateColl_102</v>
      </c>
      <c r="BD77" s="78" t="str">
        <f t="shared" si="201"/>
        <v>BaseRateColl_103</v>
      </c>
      <c r="BE77" s="78" t="str">
        <f t="shared" si="201"/>
        <v>BaseRateColl_104</v>
      </c>
      <c r="BF77" s="78" t="str">
        <f t="shared" si="201"/>
        <v>BaseRateColl_105</v>
      </c>
      <c r="BG77" s="78" t="str">
        <f t="shared" si="201"/>
        <v>BaseRateColl_106</v>
      </c>
      <c r="BH77" s="78" t="str">
        <f t="shared" si="201"/>
        <v>BaseRateColl_107</v>
      </c>
      <c r="BI77" s="78" t="str">
        <f t="shared" si="201"/>
        <v>BaseRateColl_108</v>
      </c>
      <c r="BJ77" s="78" t="str">
        <f t="shared" si="201"/>
        <v>BaseRateColl_109</v>
      </c>
      <c r="BK77" s="78" t="str">
        <f t="shared" si="201"/>
        <v>BaseRateColl_110</v>
      </c>
      <c r="BL77" s="78" t="str">
        <f t="shared" si="201"/>
        <v>BaseRateColl_111</v>
      </c>
      <c r="BM77" s="78" t="str">
        <f t="shared" si="201"/>
        <v>BaseRateColl_112</v>
      </c>
      <c r="BN77" s="78" t="str">
        <f t="shared" si="201"/>
        <v>BaseRateColl_113</v>
      </c>
      <c r="BO77" s="78" t="str">
        <f t="shared" si="201"/>
        <v>BaseRateColl_114</v>
      </c>
      <c r="BP77" s="78" t="str">
        <f t="shared" si="201"/>
        <v>BaseRateColl_115</v>
      </c>
      <c r="BQ77" s="78" t="str">
        <f t="shared" si="201"/>
        <v>BaseRateColl_116</v>
      </c>
      <c r="BR77" s="78" t="str">
        <f t="shared" si="201"/>
        <v>BaseRateColl_117</v>
      </c>
      <c r="BS77" s="78" t="str">
        <f t="shared" si="201"/>
        <v>BaseRateColl_118</v>
      </c>
      <c r="BT77" s="78" t="str">
        <f t="shared" si="201"/>
        <v>BaseRateColl_119</v>
      </c>
      <c r="BU77" s="78" t="str">
        <f t="shared" si="201"/>
        <v>BaseRateColl_120</v>
      </c>
      <c r="BV77" s="78" t="str">
        <f t="shared" si="201"/>
        <v>BaseRateColl_121</v>
      </c>
      <c r="BW77" s="78" t="str">
        <f t="shared" si="201"/>
        <v>BaseRateColl_122</v>
      </c>
      <c r="BX77" s="78" t="str">
        <f t="shared" si="201"/>
        <v>BaseRateColl_123</v>
      </c>
      <c r="BY77" s="78" t="str">
        <f t="shared" si="201"/>
        <v>BaseRateColl_124</v>
      </c>
      <c r="BZ77" s="78" t="str">
        <f t="shared" si="201"/>
        <v>BaseRateColl_125</v>
      </c>
      <c r="CA77" s="78" t="str">
        <f t="shared" si="201"/>
        <v>BaseRateColl_126</v>
      </c>
      <c r="CB77" s="86" t="str">
        <f t="shared" si="201"/>
        <v>BaseRateColl_127</v>
      </c>
      <c r="CC77" s="86" t="str">
        <f t="shared" si="201"/>
        <v>BaseRateColl_128</v>
      </c>
      <c r="CD77" s="86" t="str">
        <f t="shared" si="201"/>
        <v>BaseRateColl_129</v>
      </c>
      <c r="CE77" s="86" t="str">
        <f t="shared" si="201"/>
        <v>BaseRateColl_130</v>
      </c>
      <c r="CF77" s="86" t="str">
        <f t="shared" si="201"/>
        <v>BaseRateColl_131</v>
      </c>
      <c r="CG77" s="86" t="str">
        <f t="shared" si="201"/>
        <v>BaseRateColl_132</v>
      </c>
      <c r="CH77" s="86" t="str">
        <f t="shared" si="201"/>
        <v>BaseRateColl_133</v>
      </c>
      <c r="CI77" s="86" t="str">
        <f t="shared" si="201"/>
        <v>BaseRateColl_134</v>
      </c>
      <c r="CJ77" s="86" t="str">
        <f t="shared" si="201"/>
        <v>BaseRateColl_135</v>
      </c>
      <c r="CK77" s="86" t="str">
        <f t="shared" si="201"/>
        <v>BaseRateColl_136</v>
      </c>
      <c r="CL77" s="86" t="str">
        <f t="shared" si="201"/>
        <v>BaseRateColl_137</v>
      </c>
      <c r="CM77" s="86" t="str">
        <f t="shared" si="201"/>
        <v>BaseRateColl_138</v>
      </c>
      <c r="CN77" s="86" t="str">
        <f t="shared" si="201"/>
        <v>BaseRateColl_139</v>
      </c>
      <c r="CO77" s="86" t="str">
        <f t="shared" si="201"/>
        <v>BaseRateColl_140</v>
      </c>
      <c r="CP77" s="86" t="str">
        <f t="shared" si="201"/>
        <v>BaseRateColl_141</v>
      </c>
      <c r="CQ77" s="86" t="str">
        <f t="shared" si="201"/>
        <v>BaseRateColl_142</v>
      </c>
      <c r="CR77" s="86" t="str">
        <f t="shared" si="201"/>
        <v>BaseRateColl_143</v>
      </c>
      <c r="CS77" s="86" t="str">
        <f t="shared" si="201"/>
        <v>BaseRateColl_144</v>
      </c>
      <c r="CT77" s="86" t="str">
        <f t="shared" si="201"/>
        <v>BaseRateColl_145</v>
      </c>
      <c r="CU77" s="86" t="str">
        <f t="shared" si="201"/>
        <v>BaseRateColl_146</v>
      </c>
      <c r="CV77" s="86" t="str">
        <f t="shared" si="201"/>
        <v>BaseRateColl_147</v>
      </c>
      <c r="CW77" s="86" t="str">
        <f t="shared" si="201"/>
        <v>BaseRateColl_148</v>
      </c>
      <c r="CX77" s="86" t="str">
        <f t="shared" si="201"/>
        <v>BaseRateColl_149</v>
      </c>
      <c r="CY77" s="178"/>
      <c r="CZ77" s="178"/>
      <c r="DA77" s="178"/>
      <c r="DB77" s="178"/>
      <c r="DC77" s="178"/>
    </row>
    <row r="78" spans="1:107">
      <c r="A78" s="21" t="s">
        <v>189</v>
      </c>
      <c r="B78" s="4"/>
      <c r="C78" s="124" t="str">
        <f>'Example 1A'!C78</f>
        <v xml:space="preserve">enter   </v>
      </c>
      <c r="D78" s="124" t="str">
        <f>'Example 1A'!D78</f>
        <v xml:space="preserve">enter   </v>
      </c>
      <c r="E78" s="124" t="str">
        <f>'Example 1A'!E78</f>
        <v xml:space="preserve">enter   </v>
      </c>
      <c r="F78" s="124" t="str">
        <f>'Example 1A'!F78</f>
        <v xml:space="preserve">enter   </v>
      </c>
      <c r="G78" s="124" t="str">
        <f>'Example 1A'!G78</f>
        <v xml:space="preserve">enter   </v>
      </c>
      <c r="H78" s="124" t="str">
        <f>'Example 1A'!H78</f>
        <v xml:space="preserve">enter   </v>
      </c>
      <c r="I78" s="124" t="str">
        <f>'Example 1A'!I78</f>
        <v xml:space="preserve">enter   </v>
      </c>
      <c r="J78" s="124" t="str">
        <f>'Example 1A'!J78</f>
        <v xml:space="preserve">enter   </v>
      </c>
      <c r="K78" s="124" t="str">
        <f>'Example 1A'!K78</f>
        <v xml:space="preserve">enter   </v>
      </c>
      <c r="L78" s="124" t="str">
        <f>'Example 1A'!L78</f>
        <v xml:space="preserve">enter   </v>
      </c>
      <c r="M78" s="124" t="str">
        <f>'Example 1A'!M78</f>
        <v xml:space="preserve">enter   </v>
      </c>
      <c r="N78" s="124" t="str">
        <f>'Example 1A'!N78</f>
        <v xml:space="preserve">enter   </v>
      </c>
      <c r="O78" s="124" t="str">
        <f>'Example 1A'!O78</f>
        <v xml:space="preserve">enter   </v>
      </c>
      <c r="P78" s="124" t="str">
        <f>'Example 1A'!P78</f>
        <v xml:space="preserve">enter   </v>
      </c>
      <c r="Q78" s="124" t="str">
        <f>'Example 1A'!Q78</f>
        <v xml:space="preserve">enter   </v>
      </c>
      <c r="R78" s="124" t="str">
        <f>'Example 1A'!R78</f>
        <v xml:space="preserve">enter   </v>
      </c>
      <c r="S78" s="124" t="str">
        <f>'Example 1A'!S78</f>
        <v xml:space="preserve">enter   </v>
      </c>
      <c r="T78" s="124" t="str">
        <f>'Example 1A'!T78</f>
        <v xml:space="preserve">enter   </v>
      </c>
      <c r="U78" s="124" t="str">
        <f>'Example 1A'!U78</f>
        <v xml:space="preserve">enter   </v>
      </c>
      <c r="V78" s="124" t="str">
        <f>'Example 1A'!V78</f>
        <v xml:space="preserve">enter   </v>
      </c>
      <c r="W78" s="124" t="str">
        <f>'Example 1A'!W78</f>
        <v xml:space="preserve">enter   </v>
      </c>
      <c r="X78" s="124" t="str">
        <f>'Example 1A'!X78</f>
        <v xml:space="preserve">enter   </v>
      </c>
      <c r="Y78" s="124" t="str">
        <f>'Example 1A'!Y78</f>
        <v xml:space="preserve">enter   </v>
      </c>
      <c r="Z78" s="124" t="str">
        <f>'Example 1A'!Z78</f>
        <v xml:space="preserve">enter   </v>
      </c>
      <c r="AA78" s="124" t="str">
        <f>'Example 1A'!AA78</f>
        <v xml:space="preserve">enter   </v>
      </c>
      <c r="AB78" s="124" t="str">
        <f>'Example 1A'!AB78</f>
        <v xml:space="preserve">enter   </v>
      </c>
      <c r="AC78" s="124" t="str">
        <f>'Example 1A'!AC78</f>
        <v xml:space="preserve">enter   </v>
      </c>
      <c r="AD78" s="124" t="str">
        <f>'Example 1A'!AD78</f>
        <v xml:space="preserve">enter   </v>
      </c>
      <c r="AE78" s="124" t="str">
        <f>'Example 1A'!AE78</f>
        <v xml:space="preserve">enter   </v>
      </c>
      <c r="AF78" s="124" t="str">
        <f>'Example 1A'!AF78</f>
        <v xml:space="preserve">enter   </v>
      </c>
      <c r="AG78" s="124" t="str">
        <f>'Example 1A'!AG78</f>
        <v xml:space="preserve">enter   </v>
      </c>
      <c r="AH78" s="124" t="str">
        <f>'Example 1A'!AH78</f>
        <v xml:space="preserve">enter   </v>
      </c>
      <c r="AI78" s="124" t="str">
        <f>'Example 1A'!AI78</f>
        <v xml:space="preserve">enter   </v>
      </c>
      <c r="AJ78" s="124" t="str">
        <f>'Example 1A'!AJ78</f>
        <v xml:space="preserve">enter   </v>
      </c>
      <c r="AK78" s="124" t="str">
        <f>'Example 1A'!AK78</f>
        <v xml:space="preserve">enter   </v>
      </c>
      <c r="AL78" s="124" t="str">
        <f>'Example 1A'!AL78</f>
        <v xml:space="preserve">enter   </v>
      </c>
      <c r="AM78" s="124" t="str">
        <f>'Example 1A'!AM78</f>
        <v xml:space="preserve">enter   </v>
      </c>
      <c r="AN78" s="124" t="str">
        <f>'Example 1A'!AN78</f>
        <v xml:space="preserve">enter   </v>
      </c>
      <c r="AO78" s="124" t="str">
        <f>'Example 1A'!AO78</f>
        <v xml:space="preserve">enter   </v>
      </c>
      <c r="AP78" s="124" t="str">
        <f>'Example 1A'!AP78</f>
        <v xml:space="preserve">enter   </v>
      </c>
      <c r="AQ78" s="124" t="str">
        <f>'Example 1A'!AQ78</f>
        <v xml:space="preserve">enter   </v>
      </c>
      <c r="AR78" s="124" t="str">
        <f>'Example 1A'!AR78</f>
        <v xml:space="preserve">enter   </v>
      </c>
      <c r="AS78" s="124" t="str">
        <f>'Example 1A'!AS78</f>
        <v xml:space="preserve">enter   </v>
      </c>
      <c r="AT78" s="124" t="str">
        <f>'Example 1A'!AT78</f>
        <v xml:space="preserve">enter   </v>
      </c>
      <c r="AU78" s="124" t="str">
        <f>'Example 1A'!AU78</f>
        <v xml:space="preserve">enter   </v>
      </c>
      <c r="AV78" s="124" t="str">
        <f>'Example 1A'!AV78</f>
        <v xml:space="preserve">enter   </v>
      </c>
      <c r="AW78" s="124" t="str">
        <f>'Example 1A'!AW78</f>
        <v xml:space="preserve">enter   </v>
      </c>
      <c r="AX78" s="124" t="str">
        <f>'Example 1A'!AX78</f>
        <v xml:space="preserve">enter   </v>
      </c>
      <c r="AY78" s="124" t="str">
        <f>'Example 1A'!AY78</f>
        <v xml:space="preserve">enter   </v>
      </c>
      <c r="AZ78" s="375" t="str">
        <f t="shared" ref="AZ78:AZ89" si="202">A78</f>
        <v>Collision Base Rate</v>
      </c>
      <c r="BA78" s="4"/>
      <c r="BB78" s="124" t="str">
        <f>'Example 1A'!C78</f>
        <v xml:space="preserve">enter   </v>
      </c>
      <c r="BC78" s="124" t="str">
        <f>'Example 1A'!D78</f>
        <v xml:space="preserve">enter   </v>
      </c>
      <c r="BD78" s="124" t="str">
        <f>'Example 1A'!E78</f>
        <v xml:space="preserve">enter   </v>
      </c>
      <c r="BE78" s="124" t="str">
        <f>'Example 1A'!F78</f>
        <v xml:space="preserve">enter   </v>
      </c>
      <c r="BF78" s="124" t="str">
        <f>'Example 1A'!G78</f>
        <v xml:space="preserve">enter   </v>
      </c>
      <c r="BG78" s="124" t="str">
        <f>'Example 1A'!H78</f>
        <v xml:space="preserve">enter   </v>
      </c>
      <c r="BH78" s="124" t="str">
        <f>'Example 1A'!I78</f>
        <v xml:space="preserve">enter   </v>
      </c>
      <c r="BI78" s="124" t="str">
        <f>'Example 1A'!J78</f>
        <v xml:space="preserve">enter   </v>
      </c>
      <c r="BJ78" s="124" t="str">
        <f>'Example 1A'!K78</f>
        <v xml:space="preserve">enter   </v>
      </c>
      <c r="BK78" s="124" t="str">
        <f>'Example 1A'!L78</f>
        <v xml:space="preserve">enter   </v>
      </c>
      <c r="BL78" s="124" t="str">
        <f>'Example 1A'!M78</f>
        <v xml:space="preserve">enter   </v>
      </c>
      <c r="BM78" s="124" t="str">
        <f>'Example 1A'!N78</f>
        <v xml:space="preserve">enter   </v>
      </c>
      <c r="BN78" s="124" t="str">
        <f>'Example 1A'!O78</f>
        <v xml:space="preserve">enter   </v>
      </c>
      <c r="BO78" s="124" t="str">
        <f>'Example 1A'!P78</f>
        <v xml:space="preserve">enter   </v>
      </c>
      <c r="BP78" s="124" t="str">
        <f>'Example 1A'!Q78</f>
        <v xml:space="preserve">enter   </v>
      </c>
      <c r="BQ78" s="124" t="str">
        <f>'Example 1A'!R78</f>
        <v xml:space="preserve">enter   </v>
      </c>
      <c r="BR78" s="124" t="str">
        <f>'Example 1A'!S78</f>
        <v xml:space="preserve">enter   </v>
      </c>
      <c r="BS78" s="124" t="str">
        <f>'Example 1A'!T78</f>
        <v xml:space="preserve">enter   </v>
      </c>
      <c r="BT78" s="124" t="str">
        <f>'Example 1A'!U78</f>
        <v xml:space="preserve">enter   </v>
      </c>
      <c r="BU78" s="124" t="str">
        <f>'Example 1A'!V78</f>
        <v xml:space="preserve">enter   </v>
      </c>
      <c r="BV78" s="124" t="str">
        <f>'Example 1A'!W78</f>
        <v xml:space="preserve">enter   </v>
      </c>
      <c r="BW78" s="124" t="str">
        <f>'Example 1A'!X78</f>
        <v xml:space="preserve">enter   </v>
      </c>
      <c r="BX78" s="124" t="str">
        <f>'Example 1A'!Y78</f>
        <v xml:space="preserve">enter   </v>
      </c>
      <c r="BY78" s="124" t="str">
        <f>'Example 1A'!Z78</f>
        <v xml:space="preserve">enter   </v>
      </c>
      <c r="BZ78" s="124" t="str">
        <f>'Example 1A'!AA78</f>
        <v xml:space="preserve">enter   </v>
      </c>
      <c r="CA78" s="124" t="str">
        <f>'Example 1A'!AB78</f>
        <v xml:space="preserve">enter   </v>
      </c>
      <c r="CB78" s="124" t="str">
        <f>'Example 1A'!AC78</f>
        <v xml:space="preserve">enter   </v>
      </c>
      <c r="CC78" s="124" t="str">
        <f>'Example 1A'!AD78</f>
        <v xml:space="preserve">enter   </v>
      </c>
      <c r="CD78" s="124" t="str">
        <f>'Example 1A'!AE78</f>
        <v xml:space="preserve">enter   </v>
      </c>
      <c r="CE78" s="124" t="str">
        <f>'Example 1A'!AF78</f>
        <v xml:space="preserve">enter   </v>
      </c>
      <c r="CF78" s="124" t="str">
        <f>'Example 1A'!AG78</f>
        <v xml:space="preserve">enter   </v>
      </c>
      <c r="CG78" s="124" t="str">
        <f>'Example 1A'!AH78</f>
        <v xml:space="preserve">enter   </v>
      </c>
      <c r="CH78" s="124" t="str">
        <f>'Example 1A'!AI78</f>
        <v xml:space="preserve">enter   </v>
      </c>
      <c r="CI78" s="124" t="str">
        <f>'Example 1A'!AJ78</f>
        <v xml:space="preserve">enter   </v>
      </c>
      <c r="CJ78" s="124" t="str">
        <f>'Example 1A'!AK78</f>
        <v xml:space="preserve">enter   </v>
      </c>
      <c r="CK78" s="124" t="str">
        <f>'Example 1A'!AL78</f>
        <v xml:space="preserve">enter   </v>
      </c>
      <c r="CL78" s="124" t="str">
        <f>'Example 1A'!AM78</f>
        <v xml:space="preserve">enter   </v>
      </c>
      <c r="CM78" s="124" t="str">
        <f>'Example 1A'!AN78</f>
        <v xml:space="preserve">enter   </v>
      </c>
      <c r="CN78" s="124" t="str">
        <f>'Example 1A'!AO78</f>
        <v xml:space="preserve">enter   </v>
      </c>
      <c r="CO78" s="124" t="str">
        <f>'Example 1A'!AP78</f>
        <v xml:space="preserve">enter   </v>
      </c>
      <c r="CP78" s="124" t="str">
        <f>'Example 1A'!AQ78</f>
        <v xml:space="preserve">enter   </v>
      </c>
      <c r="CQ78" s="124" t="str">
        <f>'Example 1A'!AR78</f>
        <v xml:space="preserve">enter   </v>
      </c>
      <c r="CR78" s="124" t="str">
        <f>'Example 1A'!AS78</f>
        <v xml:space="preserve">enter   </v>
      </c>
      <c r="CS78" s="124" t="str">
        <f>'Example 1A'!AT78</f>
        <v xml:space="preserve">enter   </v>
      </c>
      <c r="CT78" s="124" t="str">
        <f>'Example 1A'!AU78</f>
        <v xml:space="preserve">enter   </v>
      </c>
      <c r="CU78" s="124" t="str">
        <f>'Example 1A'!AV78</f>
        <v xml:space="preserve">enter   </v>
      </c>
      <c r="CV78" s="124" t="str">
        <f>'Example 1A'!AW78</f>
        <v xml:space="preserve">enter   </v>
      </c>
      <c r="CW78" s="124" t="str">
        <f>'Example 1A'!AX78</f>
        <v xml:space="preserve">enter   </v>
      </c>
      <c r="CX78" s="124" t="str">
        <f>'Example 1A'!AY78</f>
        <v xml:space="preserve">enter   </v>
      </c>
      <c r="CY78" s="181"/>
      <c r="CZ78" s="181"/>
      <c r="DA78" s="181"/>
      <c r="DB78" s="181"/>
      <c r="DC78" s="181"/>
    </row>
    <row r="79" spans="1:107">
      <c r="A79" s="3" t="s">
        <v>184</v>
      </c>
      <c r="B79" s="4"/>
      <c r="C79" s="301" t="s">
        <v>166</v>
      </c>
      <c r="D79" s="119" t="str">
        <f t="shared" ref="D79:AC79" si="203">C79</f>
        <v>-----</v>
      </c>
      <c r="E79" s="119" t="str">
        <f t="shared" si="203"/>
        <v>-----</v>
      </c>
      <c r="F79" s="119" t="str">
        <f t="shared" si="203"/>
        <v>-----</v>
      </c>
      <c r="G79" s="119" t="str">
        <f t="shared" si="203"/>
        <v>-----</v>
      </c>
      <c r="H79" s="119" t="str">
        <f t="shared" si="203"/>
        <v>-----</v>
      </c>
      <c r="I79" s="119" t="str">
        <f t="shared" si="203"/>
        <v>-----</v>
      </c>
      <c r="J79" s="119" t="str">
        <f t="shared" si="203"/>
        <v>-----</v>
      </c>
      <c r="K79" s="119" t="str">
        <f t="shared" si="203"/>
        <v>-----</v>
      </c>
      <c r="L79" s="119" t="str">
        <f t="shared" si="203"/>
        <v>-----</v>
      </c>
      <c r="M79" s="119" t="str">
        <f t="shared" si="203"/>
        <v>-----</v>
      </c>
      <c r="N79" s="119" t="str">
        <f t="shared" si="203"/>
        <v>-----</v>
      </c>
      <c r="O79" s="119" t="str">
        <f t="shared" si="203"/>
        <v>-----</v>
      </c>
      <c r="P79" s="119" t="str">
        <f t="shared" si="203"/>
        <v>-----</v>
      </c>
      <c r="Q79" s="119" t="str">
        <f t="shared" si="203"/>
        <v>-----</v>
      </c>
      <c r="R79" s="119" t="str">
        <f t="shared" si="203"/>
        <v>-----</v>
      </c>
      <c r="S79" s="119" t="str">
        <f t="shared" si="203"/>
        <v>-----</v>
      </c>
      <c r="T79" s="119" t="str">
        <f t="shared" si="203"/>
        <v>-----</v>
      </c>
      <c r="U79" s="119" t="str">
        <f t="shared" si="203"/>
        <v>-----</v>
      </c>
      <c r="V79" s="119" t="str">
        <f t="shared" si="203"/>
        <v>-----</v>
      </c>
      <c r="W79" s="119" t="str">
        <f t="shared" si="203"/>
        <v>-----</v>
      </c>
      <c r="X79" s="119" t="str">
        <f t="shared" si="203"/>
        <v>-----</v>
      </c>
      <c r="Y79" s="119" t="str">
        <f t="shared" si="203"/>
        <v>-----</v>
      </c>
      <c r="Z79" s="119" t="str">
        <f t="shared" si="203"/>
        <v>-----</v>
      </c>
      <c r="AA79" s="119" t="str">
        <f t="shared" si="203"/>
        <v>-----</v>
      </c>
      <c r="AB79" s="119" t="str">
        <f t="shared" si="203"/>
        <v>-----</v>
      </c>
      <c r="AC79" s="126" t="str">
        <f t="shared" si="203"/>
        <v>-----</v>
      </c>
      <c r="AD79" s="126" t="str">
        <f t="shared" ref="AD79:AY79" si="204">AC79</f>
        <v>-----</v>
      </c>
      <c r="AE79" s="126" t="str">
        <f t="shared" si="204"/>
        <v>-----</v>
      </c>
      <c r="AF79" s="126" t="str">
        <f t="shared" si="204"/>
        <v>-----</v>
      </c>
      <c r="AG79" s="126" t="str">
        <f t="shared" si="204"/>
        <v>-----</v>
      </c>
      <c r="AH79" s="126" t="str">
        <f t="shared" si="204"/>
        <v>-----</v>
      </c>
      <c r="AI79" s="126" t="str">
        <f t="shared" si="204"/>
        <v>-----</v>
      </c>
      <c r="AJ79" s="126" t="str">
        <f t="shared" si="204"/>
        <v>-----</v>
      </c>
      <c r="AK79" s="126" t="str">
        <f t="shared" si="204"/>
        <v>-----</v>
      </c>
      <c r="AL79" s="126" t="str">
        <f t="shared" si="204"/>
        <v>-----</v>
      </c>
      <c r="AM79" s="126" t="str">
        <f t="shared" si="204"/>
        <v>-----</v>
      </c>
      <c r="AN79" s="126" t="str">
        <f t="shared" si="204"/>
        <v>-----</v>
      </c>
      <c r="AO79" s="126" t="str">
        <f t="shared" si="204"/>
        <v>-----</v>
      </c>
      <c r="AP79" s="126" t="str">
        <f t="shared" si="204"/>
        <v>-----</v>
      </c>
      <c r="AQ79" s="126" t="str">
        <f t="shared" si="204"/>
        <v>-----</v>
      </c>
      <c r="AR79" s="126" t="str">
        <f t="shared" si="204"/>
        <v>-----</v>
      </c>
      <c r="AS79" s="126" t="str">
        <f t="shared" si="204"/>
        <v>-----</v>
      </c>
      <c r="AT79" s="126" t="str">
        <f t="shared" si="204"/>
        <v>-----</v>
      </c>
      <c r="AU79" s="126" t="str">
        <f t="shared" si="204"/>
        <v>-----</v>
      </c>
      <c r="AV79" s="126" t="str">
        <f t="shared" si="204"/>
        <v>-----</v>
      </c>
      <c r="AW79" s="126" t="str">
        <f t="shared" si="204"/>
        <v>-----</v>
      </c>
      <c r="AX79" s="126" t="str">
        <f t="shared" si="204"/>
        <v>-----</v>
      </c>
      <c r="AY79" s="126" t="str">
        <f t="shared" si="204"/>
        <v>-----</v>
      </c>
      <c r="AZ79" s="83" t="str">
        <f t="shared" si="202"/>
        <v>x Deductible Factor</v>
      </c>
      <c r="BA79" s="4"/>
      <c r="BB79" s="301" t="s">
        <v>166</v>
      </c>
      <c r="BC79" s="54" t="s">
        <v>166</v>
      </c>
      <c r="BD79" s="54" t="s">
        <v>166</v>
      </c>
      <c r="BE79" s="54" t="s">
        <v>166</v>
      </c>
      <c r="BF79" s="54" t="s">
        <v>166</v>
      </c>
      <c r="BG79" s="54" t="s">
        <v>166</v>
      </c>
      <c r="BH79" s="54" t="s">
        <v>166</v>
      </c>
      <c r="BI79" s="54" t="s">
        <v>166</v>
      </c>
      <c r="BJ79" s="54" t="s">
        <v>166</v>
      </c>
      <c r="BK79" s="54" t="s">
        <v>166</v>
      </c>
      <c r="BL79" s="54" t="s">
        <v>166</v>
      </c>
      <c r="BM79" s="54" t="s">
        <v>166</v>
      </c>
      <c r="BN79" s="54" t="s">
        <v>166</v>
      </c>
      <c r="BO79" s="54" t="s">
        <v>166</v>
      </c>
      <c r="BP79" s="54" t="s">
        <v>166</v>
      </c>
      <c r="BQ79" s="54" t="s">
        <v>166</v>
      </c>
      <c r="BR79" s="54" t="s">
        <v>166</v>
      </c>
      <c r="BS79" s="54" t="s">
        <v>166</v>
      </c>
      <c r="BT79" s="54" t="s">
        <v>166</v>
      </c>
      <c r="BU79" s="54" t="s">
        <v>166</v>
      </c>
      <c r="BV79" s="54" t="s">
        <v>166</v>
      </c>
      <c r="BW79" s="54" t="s">
        <v>166</v>
      </c>
      <c r="BX79" s="54" t="s">
        <v>166</v>
      </c>
      <c r="BY79" s="54" t="s">
        <v>166</v>
      </c>
      <c r="BZ79" s="54" t="s">
        <v>166</v>
      </c>
      <c r="CA79" s="54" t="s">
        <v>166</v>
      </c>
      <c r="CB79" s="90" t="s">
        <v>166</v>
      </c>
      <c r="CC79" s="90" t="s">
        <v>166</v>
      </c>
      <c r="CD79" s="90" t="s">
        <v>166</v>
      </c>
      <c r="CE79" s="90" t="s">
        <v>166</v>
      </c>
      <c r="CF79" s="90" t="s">
        <v>166</v>
      </c>
      <c r="CG79" s="90" t="s">
        <v>166</v>
      </c>
      <c r="CH79" s="90" t="s">
        <v>166</v>
      </c>
      <c r="CI79" s="90" t="s">
        <v>166</v>
      </c>
      <c r="CJ79" s="90" t="s">
        <v>166</v>
      </c>
      <c r="CK79" s="90" t="s">
        <v>166</v>
      </c>
      <c r="CL79" s="90" t="s">
        <v>166</v>
      </c>
      <c r="CM79" s="90" t="s">
        <v>166</v>
      </c>
      <c r="CN79" s="90" t="s">
        <v>166</v>
      </c>
      <c r="CO79" s="90" t="s">
        <v>166</v>
      </c>
      <c r="CP79" s="90" t="s">
        <v>166</v>
      </c>
      <c r="CQ79" s="90" t="s">
        <v>166</v>
      </c>
      <c r="CR79" s="90" t="s">
        <v>166</v>
      </c>
      <c r="CS79" s="90" t="s">
        <v>166</v>
      </c>
      <c r="CT79" s="90" t="s">
        <v>166</v>
      </c>
      <c r="CU79" s="90" t="s">
        <v>166</v>
      </c>
      <c r="CV79" s="90" t="s">
        <v>166</v>
      </c>
      <c r="CW79" s="90" t="s">
        <v>166</v>
      </c>
      <c r="CX79" s="90" t="s">
        <v>166</v>
      </c>
      <c r="CY79" s="181"/>
      <c r="CZ79" s="181"/>
      <c r="DA79" s="181"/>
      <c r="DB79" s="181"/>
      <c r="DC79" s="181"/>
    </row>
    <row r="80" spans="1:107">
      <c r="A80" s="3" t="s">
        <v>167</v>
      </c>
      <c r="B80" s="4"/>
      <c r="C80" s="301" t="s">
        <v>166</v>
      </c>
      <c r="D80" s="119" t="str">
        <f t="shared" ref="D80:AC80" si="205">C80</f>
        <v>-----</v>
      </c>
      <c r="E80" s="119" t="str">
        <f t="shared" si="205"/>
        <v>-----</v>
      </c>
      <c r="F80" s="119" t="str">
        <f t="shared" si="205"/>
        <v>-----</v>
      </c>
      <c r="G80" s="119" t="str">
        <f t="shared" si="205"/>
        <v>-----</v>
      </c>
      <c r="H80" s="119" t="str">
        <f t="shared" si="205"/>
        <v>-----</v>
      </c>
      <c r="I80" s="119" t="str">
        <f t="shared" si="205"/>
        <v>-----</v>
      </c>
      <c r="J80" s="119" t="str">
        <f t="shared" si="205"/>
        <v>-----</v>
      </c>
      <c r="K80" s="119" t="str">
        <f t="shared" si="205"/>
        <v>-----</v>
      </c>
      <c r="L80" s="119" t="str">
        <f t="shared" si="205"/>
        <v>-----</v>
      </c>
      <c r="M80" s="119" t="str">
        <f t="shared" si="205"/>
        <v>-----</v>
      </c>
      <c r="N80" s="119" t="str">
        <f t="shared" si="205"/>
        <v>-----</v>
      </c>
      <c r="O80" s="119" t="str">
        <f t="shared" si="205"/>
        <v>-----</v>
      </c>
      <c r="P80" s="119" t="str">
        <f t="shared" si="205"/>
        <v>-----</v>
      </c>
      <c r="Q80" s="119" t="str">
        <f t="shared" si="205"/>
        <v>-----</v>
      </c>
      <c r="R80" s="119" t="str">
        <f t="shared" si="205"/>
        <v>-----</v>
      </c>
      <c r="S80" s="119" t="str">
        <f t="shared" si="205"/>
        <v>-----</v>
      </c>
      <c r="T80" s="119" t="str">
        <f t="shared" si="205"/>
        <v>-----</v>
      </c>
      <c r="U80" s="119" t="str">
        <f t="shared" si="205"/>
        <v>-----</v>
      </c>
      <c r="V80" s="119" t="str">
        <f t="shared" si="205"/>
        <v>-----</v>
      </c>
      <c r="W80" s="119" t="str">
        <f t="shared" si="205"/>
        <v>-----</v>
      </c>
      <c r="X80" s="119" t="str">
        <f t="shared" si="205"/>
        <v>-----</v>
      </c>
      <c r="Y80" s="119" t="str">
        <f t="shared" si="205"/>
        <v>-----</v>
      </c>
      <c r="Z80" s="119" t="str">
        <f t="shared" si="205"/>
        <v>-----</v>
      </c>
      <c r="AA80" s="119" t="str">
        <f t="shared" si="205"/>
        <v>-----</v>
      </c>
      <c r="AB80" s="119" t="str">
        <f t="shared" si="205"/>
        <v>-----</v>
      </c>
      <c r="AC80" s="126" t="str">
        <f t="shared" si="205"/>
        <v>-----</v>
      </c>
      <c r="AD80" s="126" t="str">
        <f t="shared" ref="AD80:AY80" si="206">AC80</f>
        <v>-----</v>
      </c>
      <c r="AE80" s="126" t="str">
        <f t="shared" si="206"/>
        <v>-----</v>
      </c>
      <c r="AF80" s="126" t="str">
        <f t="shared" si="206"/>
        <v>-----</v>
      </c>
      <c r="AG80" s="126" t="str">
        <f t="shared" si="206"/>
        <v>-----</v>
      </c>
      <c r="AH80" s="126" t="str">
        <f t="shared" si="206"/>
        <v>-----</v>
      </c>
      <c r="AI80" s="126" t="str">
        <f t="shared" si="206"/>
        <v>-----</v>
      </c>
      <c r="AJ80" s="126" t="str">
        <f t="shared" si="206"/>
        <v>-----</v>
      </c>
      <c r="AK80" s="126" t="str">
        <f t="shared" si="206"/>
        <v>-----</v>
      </c>
      <c r="AL80" s="126" t="str">
        <f t="shared" si="206"/>
        <v>-----</v>
      </c>
      <c r="AM80" s="126" t="str">
        <f t="shared" si="206"/>
        <v>-----</v>
      </c>
      <c r="AN80" s="126" t="str">
        <f t="shared" si="206"/>
        <v>-----</v>
      </c>
      <c r="AO80" s="126" t="str">
        <f t="shared" si="206"/>
        <v>-----</v>
      </c>
      <c r="AP80" s="126" t="str">
        <f t="shared" si="206"/>
        <v>-----</v>
      </c>
      <c r="AQ80" s="126" t="str">
        <f t="shared" si="206"/>
        <v>-----</v>
      </c>
      <c r="AR80" s="126" t="str">
        <f t="shared" si="206"/>
        <v>-----</v>
      </c>
      <c r="AS80" s="126" t="str">
        <f t="shared" si="206"/>
        <v>-----</v>
      </c>
      <c r="AT80" s="126" t="str">
        <f t="shared" si="206"/>
        <v>-----</v>
      </c>
      <c r="AU80" s="126" t="str">
        <f t="shared" si="206"/>
        <v>-----</v>
      </c>
      <c r="AV80" s="126" t="str">
        <f t="shared" si="206"/>
        <v>-----</v>
      </c>
      <c r="AW80" s="126" t="str">
        <f t="shared" si="206"/>
        <v>-----</v>
      </c>
      <c r="AX80" s="126" t="str">
        <f t="shared" si="206"/>
        <v>-----</v>
      </c>
      <c r="AY80" s="126" t="str">
        <f t="shared" si="206"/>
        <v>-----</v>
      </c>
      <c r="AZ80" s="83" t="str">
        <f t="shared" si="202"/>
        <v>x Tier Factor</v>
      </c>
      <c r="BA80" s="4"/>
      <c r="BB80" s="301" t="s">
        <v>166</v>
      </c>
      <c r="BC80" s="54" t="s">
        <v>166</v>
      </c>
      <c r="BD80" s="54" t="s">
        <v>166</v>
      </c>
      <c r="BE80" s="54" t="s">
        <v>166</v>
      </c>
      <c r="BF80" s="54" t="s">
        <v>166</v>
      </c>
      <c r="BG80" s="54" t="s">
        <v>166</v>
      </c>
      <c r="BH80" s="54" t="s">
        <v>166</v>
      </c>
      <c r="BI80" s="54" t="s">
        <v>166</v>
      </c>
      <c r="BJ80" s="54" t="s">
        <v>166</v>
      </c>
      <c r="BK80" s="54" t="s">
        <v>166</v>
      </c>
      <c r="BL80" s="54" t="s">
        <v>166</v>
      </c>
      <c r="BM80" s="54" t="s">
        <v>166</v>
      </c>
      <c r="BN80" s="54" t="s">
        <v>166</v>
      </c>
      <c r="BO80" s="54" t="s">
        <v>166</v>
      </c>
      <c r="BP80" s="54" t="s">
        <v>166</v>
      </c>
      <c r="BQ80" s="54" t="s">
        <v>166</v>
      </c>
      <c r="BR80" s="54" t="s">
        <v>166</v>
      </c>
      <c r="BS80" s="54" t="s">
        <v>166</v>
      </c>
      <c r="BT80" s="54" t="s">
        <v>166</v>
      </c>
      <c r="BU80" s="54" t="s">
        <v>166</v>
      </c>
      <c r="BV80" s="54" t="s">
        <v>166</v>
      </c>
      <c r="BW80" s="54" t="s">
        <v>166</v>
      </c>
      <c r="BX80" s="54" t="s">
        <v>166</v>
      </c>
      <c r="BY80" s="54" t="s">
        <v>166</v>
      </c>
      <c r="BZ80" s="54" t="s">
        <v>166</v>
      </c>
      <c r="CA80" s="54" t="s">
        <v>166</v>
      </c>
      <c r="CB80" s="90" t="s">
        <v>166</v>
      </c>
      <c r="CC80" s="90" t="s">
        <v>166</v>
      </c>
      <c r="CD80" s="90" t="s">
        <v>166</v>
      </c>
      <c r="CE80" s="90" t="s">
        <v>166</v>
      </c>
      <c r="CF80" s="90" t="s">
        <v>166</v>
      </c>
      <c r="CG80" s="90" t="s">
        <v>166</v>
      </c>
      <c r="CH80" s="90" t="s">
        <v>166</v>
      </c>
      <c r="CI80" s="90" t="s">
        <v>166</v>
      </c>
      <c r="CJ80" s="90" t="s">
        <v>166</v>
      </c>
      <c r="CK80" s="90" t="s">
        <v>166</v>
      </c>
      <c r="CL80" s="90" t="s">
        <v>166</v>
      </c>
      <c r="CM80" s="90" t="s">
        <v>166</v>
      </c>
      <c r="CN80" s="90" t="s">
        <v>166</v>
      </c>
      <c r="CO80" s="90" t="s">
        <v>166</v>
      </c>
      <c r="CP80" s="90" t="s">
        <v>166</v>
      </c>
      <c r="CQ80" s="90" t="s">
        <v>166</v>
      </c>
      <c r="CR80" s="90" t="s">
        <v>166</v>
      </c>
      <c r="CS80" s="90" t="s">
        <v>166</v>
      </c>
      <c r="CT80" s="90" t="s">
        <v>166</v>
      </c>
      <c r="CU80" s="90" t="s">
        <v>166</v>
      </c>
      <c r="CV80" s="90" t="s">
        <v>166</v>
      </c>
      <c r="CW80" s="90" t="s">
        <v>166</v>
      </c>
      <c r="CX80" s="90" t="s">
        <v>166</v>
      </c>
      <c r="CY80" s="181"/>
      <c r="CZ80" s="181"/>
      <c r="DA80" s="181"/>
      <c r="DB80" s="181"/>
      <c r="DC80" s="181"/>
    </row>
    <row r="81" spans="1:107">
      <c r="A81" s="3" t="s">
        <v>168</v>
      </c>
      <c r="B81" s="4"/>
      <c r="C81" s="301" t="s">
        <v>166</v>
      </c>
      <c r="D81" s="119" t="str">
        <f t="shared" ref="D81:AC81" si="207">C81</f>
        <v>-----</v>
      </c>
      <c r="E81" s="119" t="str">
        <f t="shared" si="207"/>
        <v>-----</v>
      </c>
      <c r="F81" s="119" t="str">
        <f t="shared" si="207"/>
        <v>-----</v>
      </c>
      <c r="G81" s="119" t="str">
        <f t="shared" si="207"/>
        <v>-----</v>
      </c>
      <c r="H81" s="119" t="str">
        <f t="shared" si="207"/>
        <v>-----</v>
      </c>
      <c r="I81" s="119" t="str">
        <f t="shared" si="207"/>
        <v>-----</v>
      </c>
      <c r="J81" s="119" t="str">
        <f t="shared" si="207"/>
        <v>-----</v>
      </c>
      <c r="K81" s="119" t="str">
        <f t="shared" si="207"/>
        <v>-----</v>
      </c>
      <c r="L81" s="119" t="str">
        <f t="shared" si="207"/>
        <v>-----</v>
      </c>
      <c r="M81" s="119" t="str">
        <f t="shared" si="207"/>
        <v>-----</v>
      </c>
      <c r="N81" s="119" t="str">
        <f t="shared" si="207"/>
        <v>-----</v>
      </c>
      <c r="O81" s="119" t="str">
        <f t="shared" si="207"/>
        <v>-----</v>
      </c>
      <c r="P81" s="119" t="str">
        <f t="shared" si="207"/>
        <v>-----</v>
      </c>
      <c r="Q81" s="119" t="str">
        <f t="shared" si="207"/>
        <v>-----</v>
      </c>
      <c r="R81" s="119" t="str">
        <f t="shared" si="207"/>
        <v>-----</v>
      </c>
      <c r="S81" s="119" t="str">
        <f t="shared" si="207"/>
        <v>-----</v>
      </c>
      <c r="T81" s="119" t="str">
        <f t="shared" si="207"/>
        <v>-----</v>
      </c>
      <c r="U81" s="119" t="str">
        <f t="shared" si="207"/>
        <v>-----</v>
      </c>
      <c r="V81" s="119" t="str">
        <f t="shared" si="207"/>
        <v>-----</v>
      </c>
      <c r="W81" s="119" t="str">
        <f t="shared" si="207"/>
        <v>-----</v>
      </c>
      <c r="X81" s="119" t="str">
        <f t="shared" si="207"/>
        <v>-----</v>
      </c>
      <c r="Y81" s="119" t="str">
        <f t="shared" si="207"/>
        <v>-----</v>
      </c>
      <c r="Z81" s="119" t="str">
        <f t="shared" si="207"/>
        <v>-----</v>
      </c>
      <c r="AA81" s="119" t="str">
        <f t="shared" si="207"/>
        <v>-----</v>
      </c>
      <c r="AB81" s="119" t="str">
        <f t="shared" si="207"/>
        <v>-----</v>
      </c>
      <c r="AC81" s="126" t="str">
        <f t="shared" si="207"/>
        <v>-----</v>
      </c>
      <c r="AD81" s="126" t="str">
        <f t="shared" ref="AD81:AY81" si="208">AC81</f>
        <v>-----</v>
      </c>
      <c r="AE81" s="126" t="str">
        <f t="shared" si="208"/>
        <v>-----</v>
      </c>
      <c r="AF81" s="126" t="str">
        <f t="shared" si="208"/>
        <v>-----</v>
      </c>
      <c r="AG81" s="126" t="str">
        <f t="shared" si="208"/>
        <v>-----</v>
      </c>
      <c r="AH81" s="126" t="str">
        <f t="shared" si="208"/>
        <v>-----</v>
      </c>
      <c r="AI81" s="126" t="str">
        <f t="shared" si="208"/>
        <v>-----</v>
      </c>
      <c r="AJ81" s="126" t="str">
        <f t="shared" si="208"/>
        <v>-----</v>
      </c>
      <c r="AK81" s="126" t="str">
        <f t="shared" si="208"/>
        <v>-----</v>
      </c>
      <c r="AL81" s="126" t="str">
        <f t="shared" si="208"/>
        <v>-----</v>
      </c>
      <c r="AM81" s="126" t="str">
        <f t="shared" si="208"/>
        <v>-----</v>
      </c>
      <c r="AN81" s="126" t="str">
        <f t="shared" si="208"/>
        <v>-----</v>
      </c>
      <c r="AO81" s="126" t="str">
        <f t="shared" si="208"/>
        <v>-----</v>
      </c>
      <c r="AP81" s="126" t="str">
        <f t="shared" si="208"/>
        <v>-----</v>
      </c>
      <c r="AQ81" s="126" t="str">
        <f t="shared" si="208"/>
        <v>-----</v>
      </c>
      <c r="AR81" s="126" t="str">
        <f t="shared" si="208"/>
        <v>-----</v>
      </c>
      <c r="AS81" s="126" t="str">
        <f t="shared" si="208"/>
        <v>-----</v>
      </c>
      <c r="AT81" s="126" t="str">
        <f t="shared" si="208"/>
        <v>-----</v>
      </c>
      <c r="AU81" s="126" t="str">
        <f t="shared" si="208"/>
        <v>-----</v>
      </c>
      <c r="AV81" s="126" t="str">
        <f t="shared" si="208"/>
        <v>-----</v>
      </c>
      <c r="AW81" s="126" t="str">
        <f t="shared" si="208"/>
        <v>-----</v>
      </c>
      <c r="AX81" s="126" t="str">
        <f t="shared" si="208"/>
        <v>-----</v>
      </c>
      <c r="AY81" s="126" t="str">
        <f t="shared" si="208"/>
        <v>-----</v>
      </c>
      <c r="AZ81" s="83" t="str">
        <f t="shared" si="202"/>
        <v>x Class Factor</v>
      </c>
      <c r="BA81" s="4"/>
      <c r="BB81" s="301" t="s">
        <v>166</v>
      </c>
      <c r="BC81" s="54" t="s">
        <v>166</v>
      </c>
      <c r="BD81" s="54" t="s">
        <v>166</v>
      </c>
      <c r="BE81" s="54" t="s">
        <v>166</v>
      </c>
      <c r="BF81" s="54" t="s">
        <v>166</v>
      </c>
      <c r="BG81" s="54" t="s">
        <v>166</v>
      </c>
      <c r="BH81" s="54" t="s">
        <v>166</v>
      </c>
      <c r="BI81" s="54" t="s">
        <v>166</v>
      </c>
      <c r="BJ81" s="54" t="s">
        <v>166</v>
      </c>
      <c r="BK81" s="54" t="s">
        <v>166</v>
      </c>
      <c r="BL81" s="54" t="s">
        <v>166</v>
      </c>
      <c r="BM81" s="54" t="s">
        <v>166</v>
      </c>
      <c r="BN81" s="54" t="s">
        <v>166</v>
      </c>
      <c r="BO81" s="54" t="s">
        <v>166</v>
      </c>
      <c r="BP81" s="54" t="s">
        <v>166</v>
      </c>
      <c r="BQ81" s="54" t="s">
        <v>166</v>
      </c>
      <c r="BR81" s="54" t="s">
        <v>166</v>
      </c>
      <c r="BS81" s="54" t="s">
        <v>166</v>
      </c>
      <c r="BT81" s="54" t="s">
        <v>166</v>
      </c>
      <c r="BU81" s="54" t="s">
        <v>166</v>
      </c>
      <c r="BV81" s="54" t="s">
        <v>166</v>
      </c>
      <c r="BW81" s="54" t="s">
        <v>166</v>
      </c>
      <c r="BX81" s="54" t="s">
        <v>166</v>
      </c>
      <c r="BY81" s="54" t="s">
        <v>166</v>
      </c>
      <c r="BZ81" s="54" t="s">
        <v>166</v>
      </c>
      <c r="CA81" s="54" t="s">
        <v>166</v>
      </c>
      <c r="CB81" s="90" t="s">
        <v>166</v>
      </c>
      <c r="CC81" s="90" t="s">
        <v>166</v>
      </c>
      <c r="CD81" s="90" t="s">
        <v>166</v>
      </c>
      <c r="CE81" s="90" t="s">
        <v>166</v>
      </c>
      <c r="CF81" s="90" t="s">
        <v>166</v>
      </c>
      <c r="CG81" s="90" t="s">
        <v>166</v>
      </c>
      <c r="CH81" s="90" t="s">
        <v>166</v>
      </c>
      <c r="CI81" s="90" t="s">
        <v>166</v>
      </c>
      <c r="CJ81" s="90" t="s">
        <v>166</v>
      </c>
      <c r="CK81" s="90" t="s">
        <v>166</v>
      </c>
      <c r="CL81" s="90" t="s">
        <v>166</v>
      </c>
      <c r="CM81" s="90" t="s">
        <v>166</v>
      </c>
      <c r="CN81" s="90" t="s">
        <v>166</v>
      </c>
      <c r="CO81" s="90" t="s">
        <v>166</v>
      </c>
      <c r="CP81" s="90" t="s">
        <v>166</v>
      </c>
      <c r="CQ81" s="90" t="s">
        <v>166</v>
      </c>
      <c r="CR81" s="90" t="s">
        <v>166</v>
      </c>
      <c r="CS81" s="90" t="s">
        <v>166</v>
      </c>
      <c r="CT81" s="90" t="s">
        <v>166</v>
      </c>
      <c r="CU81" s="90" t="s">
        <v>166</v>
      </c>
      <c r="CV81" s="90" t="s">
        <v>166</v>
      </c>
      <c r="CW81" s="90" t="s">
        <v>166</v>
      </c>
      <c r="CX81" s="90" t="s">
        <v>166</v>
      </c>
      <c r="CY81" s="181"/>
      <c r="CZ81" s="181"/>
      <c r="DA81" s="181"/>
      <c r="DB81" s="181"/>
      <c r="DC81" s="181"/>
    </row>
    <row r="82" spans="1:107">
      <c r="A82" s="3" t="s">
        <v>185</v>
      </c>
      <c r="B82" s="4"/>
      <c r="C82" s="301" t="s">
        <v>166</v>
      </c>
      <c r="D82" s="119" t="str">
        <f t="shared" ref="D82:AC82" si="209">C82</f>
        <v>-----</v>
      </c>
      <c r="E82" s="119" t="str">
        <f t="shared" si="209"/>
        <v>-----</v>
      </c>
      <c r="F82" s="119" t="str">
        <f t="shared" si="209"/>
        <v>-----</v>
      </c>
      <c r="G82" s="119" t="str">
        <f t="shared" si="209"/>
        <v>-----</v>
      </c>
      <c r="H82" s="119" t="str">
        <f t="shared" si="209"/>
        <v>-----</v>
      </c>
      <c r="I82" s="119" t="str">
        <f t="shared" si="209"/>
        <v>-----</v>
      </c>
      <c r="J82" s="119" t="str">
        <f t="shared" si="209"/>
        <v>-----</v>
      </c>
      <c r="K82" s="119" t="str">
        <f t="shared" si="209"/>
        <v>-----</v>
      </c>
      <c r="L82" s="119" t="str">
        <f t="shared" si="209"/>
        <v>-----</v>
      </c>
      <c r="M82" s="119" t="str">
        <f t="shared" si="209"/>
        <v>-----</v>
      </c>
      <c r="N82" s="119" t="str">
        <f t="shared" si="209"/>
        <v>-----</v>
      </c>
      <c r="O82" s="119" t="str">
        <f t="shared" si="209"/>
        <v>-----</v>
      </c>
      <c r="P82" s="119" t="str">
        <f t="shared" si="209"/>
        <v>-----</v>
      </c>
      <c r="Q82" s="119" t="str">
        <f t="shared" si="209"/>
        <v>-----</v>
      </c>
      <c r="R82" s="119" t="str">
        <f t="shared" si="209"/>
        <v>-----</v>
      </c>
      <c r="S82" s="119" t="str">
        <f t="shared" si="209"/>
        <v>-----</v>
      </c>
      <c r="T82" s="119" t="str">
        <f t="shared" si="209"/>
        <v>-----</v>
      </c>
      <c r="U82" s="119" t="str">
        <f t="shared" si="209"/>
        <v>-----</v>
      </c>
      <c r="V82" s="119" t="str">
        <f t="shared" si="209"/>
        <v>-----</v>
      </c>
      <c r="W82" s="119" t="str">
        <f t="shared" si="209"/>
        <v>-----</v>
      </c>
      <c r="X82" s="119" t="str">
        <f t="shared" si="209"/>
        <v>-----</v>
      </c>
      <c r="Y82" s="119" t="str">
        <f t="shared" si="209"/>
        <v>-----</v>
      </c>
      <c r="Z82" s="119" t="str">
        <f t="shared" si="209"/>
        <v>-----</v>
      </c>
      <c r="AA82" s="119" t="str">
        <f t="shared" si="209"/>
        <v>-----</v>
      </c>
      <c r="AB82" s="119" t="str">
        <f t="shared" si="209"/>
        <v>-----</v>
      </c>
      <c r="AC82" s="126" t="str">
        <f t="shared" si="209"/>
        <v>-----</v>
      </c>
      <c r="AD82" s="126" t="str">
        <f t="shared" ref="AD82:AY82" si="210">AC82</f>
        <v>-----</v>
      </c>
      <c r="AE82" s="126" t="str">
        <f t="shared" si="210"/>
        <v>-----</v>
      </c>
      <c r="AF82" s="126" t="str">
        <f t="shared" si="210"/>
        <v>-----</v>
      </c>
      <c r="AG82" s="126" t="str">
        <f t="shared" si="210"/>
        <v>-----</v>
      </c>
      <c r="AH82" s="126" t="str">
        <f t="shared" si="210"/>
        <v>-----</v>
      </c>
      <c r="AI82" s="126" t="str">
        <f t="shared" si="210"/>
        <v>-----</v>
      </c>
      <c r="AJ82" s="126" t="str">
        <f t="shared" si="210"/>
        <v>-----</v>
      </c>
      <c r="AK82" s="126" t="str">
        <f t="shared" si="210"/>
        <v>-----</v>
      </c>
      <c r="AL82" s="126" t="str">
        <f t="shared" si="210"/>
        <v>-----</v>
      </c>
      <c r="AM82" s="126" t="str">
        <f t="shared" si="210"/>
        <v>-----</v>
      </c>
      <c r="AN82" s="126" t="str">
        <f t="shared" si="210"/>
        <v>-----</v>
      </c>
      <c r="AO82" s="126" t="str">
        <f t="shared" si="210"/>
        <v>-----</v>
      </c>
      <c r="AP82" s="126" t="str">
        <f t="shared" si="210"/>
        <v>-----</v>
      </c>
      <c r="AQ82" s="126" t="str">
        <f t="shared" si="210"/>
        <v>-----</v>
      </c>
      <c r="AR82" s="126" t="str">
        <f t="shared" si="210"/>
        <v>-----</v>
      </c>
      <c r="AS82" s="126" t="str">
        <f t="shared" si="210"/>
        <v>-----</v>
      </c>
      <c r="AT82" s="126" t="str">
        <f t="shared" si="210"/>
        <v>-----</v>
      </c>
      <c r="AU82" s="126" t="str">
        <f t="shared" si="210"/>
        <v>-----</v>
      </c>
      <c r="AV82" s="126" t="str">
        <f t="shared" si="210"/>
        <v>-----</v>
      </c>
      <c r="AW82" s="126" t="str">
        <f t="shared" si="210"/>
        <v>-----</v>
      </c>
      <c r="AX82" s="126" t="str">
        <f t="shared" si="210"/>
        <v>-----</v>
      </c>
      <c r="AY82" s="126" t="str">
        <f t="shared" si="210"/>
        <v>-----</v>
      </c>
      <c r="AZ82" s="83" t="str">
        <f t="shared" si="202"/>
        <v>x Model Year Factor</v>
      </c>
      <c r="BA82" s="4"/>
      <c r="BB82" s="301" t="s">
        <v>166</v>
      </c>
      <c r="BC82" s="54" t="s">
        <v>166</v>
      </c>
      <c r="BD82" s="54" t="s">
        <v>166</v>
      </c>
      <c r="BE82" s="54" t="s">
        <v>166</v>
      </c>
      <c r="BF82" s="54" t="s">
        <v>166</v>
      </c>
      <c r="BG82" s="54" t="s">
        <v>166</v>
      </c>
      <c r="BH82" s="54" t="s">
        <v>166</v>
      </c>
      <c r="BI82" s="54" t="s">
        <v>166</v>
      </c>
      <c r="BJ82" s="54" t="s">
        <v>166</v>
      </c>
      <c r="BK82" s="54" t="s">
        <v>166</v>
      </c>
      <c r="BL82" s="54" t="s">
        <v>166</v>
      </c>
      <c r="BM82" s="54" t="s">
        <v>166</v>
      </c>
      <c r="BN82" s="54" t="s">
        <v>166</v>
      </c>
      <c r="BO82" s="54" t="s">
        <v>166</v>
      </c>
      <c r="BP82" s="54" t="s">
        <v>166</v>
      </c>
      <c r="BQ82" s="54" t="s">
        <v>166</v>
      </c>
      <c r="BR82" s="54" t="s">
        <v>166</v>
      </c>
      <c r="BS82" s="54" t="s">
        <v>166</v>
      </c>
      <c r="BT82" s="54" t="s">
        <v>166</v>
      </c>
      <c r="BU82" s="54" t="s">
        <v>166</v>
      </c>
      <c r="BV82" s="54" t="s">
        <v>166</v>
      </c>
      <c r="BW82" s="54" t="s">
        <v>166</v>
      </c>
      <c r="BX82" s="54" t="s">
        <v>166</v>
      </c>
      <c r="BY82" s="54" t="s">
        <v>166</v>
      </c>
      <c r="BZ82" s="54" t="s">
        <v>166</v>
      </c>
      <c r="CA82" s="54" t="s">
        <v>166</v>
      </c>
      <c r="CB82" s="90" t="s">
        <v>166</v>
      </c>
      <c r="CC82" s="90" t="s">
        <v>166</v>
      </c>
      <c r="CD82" s="90" t="s">
        <v>166</v>
      </c>
      <c r="CE82" s="90" t="s">
        <v>166</v>
      </c>
      <c r="CF82" s="90" t="s">
        <v>166</v>
      </c>
      <c r="CG82" s="90" t="s">
        <v>166</v>
      </c>
      <c r="CH82" s="90" t="s">
        <v>166</v>
      </c>
      <c r="CI82" s="90" t="s">
        <v>166</v>
      </c>
      <c r="CJ82" s="90" t="s">
        <v>166</v>
      </c>
      <c r="CK82" s="90" t="s">
        <v>166</v>
      </c>
      <c r="CL82" s="90" t="s">
        <v>166</v>
      </c>
      <c r="CM82" s="90" t="s">
        <v>166</v>
      </c>
      <c r="CN82" s="90" t="s">
        <v>166</v>
      </c>
      <c r="CO82" s="90" t="s">
        <v>166</v>
      </c>
      <c r="CP82" s="90" t="s">
        <v>166</v>
      </c>
      <c r="CQ82" s="90" t="s">
        <v>166</v>
      </c>
      <c r="CR82" s="90" t="s">
        <v>166</v>
      </c>
      <c r="CS82" s="90" t="s">
        <v>166</v>
      </c>
      <c r="CT82" s="90" t="s">
        <v>166</v>
      </c>
      <c r="CU82" s="90" t="s">
        <v>166</v>
      </c>
      <c r="CV82" s="90" t="s">
        <v>166</v>
      </c>
      <c r="CW82" s="90" t="s">
        <v>166</v>
      </c>
      <c r="CX82" s="90" t="s">
        <v>166</v>
      </c>
      <c r="CY82" s="181"/>
      <c r="CZ82" s="181"/>
      <c r="DA82" s="181"/>
      <c r="DB82" s="181"/>
      <c r="DC82" s="181"/>
    </row>
    <row r="83" spans="1:107">
      <c r="A83" s="3" t="s">
        <v>186</v>
      </c>
      <c r="B83" s="4"/>
      <c r="C83" s="301" t="s">
        <v>166</v>
      </c>
      <c r="D83" s="119" t="str">
        <f t="shared" ref="D83:AC83" si="211">C83</f>
        <v>-----</v>
      </c>
      <c r="E83" s="119" t="str">
        <f t="shared" si="211"/>
        <v>-----</v>
      </c>
      <c r="F83" s="119" t="str">
        <f t="shared" si="211"/>
        <v>-----</v>
      </c>
      <c r="G83" s="119" t="str">
        <f t="shared" si="211"/>
        <v>-----</v>
      </c>
      <c r="H83" s="119" t="str">
        <f t="shared" si="211"/>
        <v>-----</v>
      </c>
      <c r="I83" s="119" t="str">
        <f t="shared" si="211"/>
        <v>-----</v>
      </c>
      <c r="J83" s="119" t="str">
        <f t="shared" si="211"/>
        <v>-----</v>
      </c>
      <c r="K83" s="119" t="str">
        <f t="shared" si="211"/>
        <v>-----</v>
      </c>
      <c r="L83" s="119" t="str">
        <f t="shared" si="211"/>
        <v>-----</v>
      </c>
      <c r="M83" s="119" t="str">
        <f t="shared" si="211"/>
        <v>-----</v>
      </c>
      <c r="N83" s="119" t="str">
        <f t="shared" si="211"/>
        <v>-----</v>
      </c>
      <c r="O83" s="119" t="str">
        <f t="shared" si="211"/>
        <v>-----</v>
      </c>
      <c r="P83" s="119" t="str">
        <f t="shared" si="211"/>
        <v>-----</v>
      </c>
      <c r="Q83" s="119" t="str">
        <f t="shared" si="211"/>
        <v>-----</v>
      </c>
      <c r="R83" s="119" t="str">
        <f t="shared" si="211"/>
        <v>-----</v>
      </c>
      <c r="S83" s="119" t="str">
        <f t="shared" si="211"/>
        <v>-----</v>
      </c>
      <c r="T83" s="119" t="str">
        <f t="shared" si="211"/>
        <v>-----</v>
      </c>
      <c r="U83" s="119" t="str">
        <f t="shared" si="211"/>
        <v>-----</v>
      </c>
      <c r="V83" s="119" t="str">
        <f t="shared" si="211"/>
        <v>-----</v>
      </c>
      <c r="W83" s="119" t="str">
        <f t="shared" si="211"/>
        <v>-----</v>
      </c>
      <c r="X83" s="119" t="str">
        <f t="shared" si="211"/>
        <v>-----</v>
      </c>
      <c r="Y83" s="119" t="str">
        <f t="shared" si="211"/>
        <v>-----</v>
      </c>
      <c r="Z83" s="119" t="str">
        <f t="shared" si="211"/>
        <v>-----</v>
      </c>
      <c r="AA83" s="119" t="str">
        <f t="shared" si="211"/>
        <v>-----</v>
      </c>
      <c r="AB83" s="119" t="str">
        <f t="shared" si="211"/>
        <v>-----</v>
      </c>
      <c r="AC83" s="126" t="str">
        <f t="shared" si="211"/>
        <v>-----</v>
      </c>
      <c r="AD83" s="126" t="str">
        <f t="shared" ref="AD83:AY83" si="212">AC83</f>
        <v>-----</v>
      </c>
      <c r="AE83" s="126" t="str">
        <f t="shared" si="212"/>
        <v>-----</v>
      </c>
      <c r="AF83" s="126" t="str">
        <f t="shared" si="212"/>
        <v>-----</v>
      </c>
      <c r="AG83" s="126" t="str">
        <f t="shared" si="212"/>
        <v>-----</v>
      </c>
      <c r="AH83" s="126" t="str">
        <f t="shared" si="212"/>
        <v>-----</v>
      </c>
      <c r="AI83" s="126" t="str">
        <f t="shared" si="212"/>
        <v>-----</v>
      </c>
      <c r="AJ83" s="126" t="str">
        <f t="shared" si="212"/>
        <v>-----</v>
      </c>
      <c r="AK83" s="126" t="str">
        <f t="shared" si="212"/>
        <v>-----</v>
      </c>
      <c r="AL83" s="126" t="str">
        <f t="shared" si="212"/>
        <v>-----</v>
      </c>
      <c r="AM83" s="126" t="str">
        <f t="shared" si="212"/>
        <v>-----</v>
      </c>
      <c r="AN83" s="126" t="str">
        <f t="shared" si="212"/>
        <v>-----</v>
      </c>
      <c r="AO83" s="126" t="str">
        <f t="shared" si="212"/>
        <v>-----</v>
      </c>
      <c r="AP83" s="126" t="str">
        <f t="shared" si="212"/>
        <v>-----</v>
      </c>
      <c r="AQ83" s="126" t="str">
        <f t="shared" si="212"/>
        <v>-----</v>
      </c>
      <c r="AR83" s="126" t="str">
        <f t="shared" si="212"/>
        <v>-----</v>
      </c>
      <c r="AS83" s="126" t="str">
        <f t="shared" si="212"/>
        <v>-----</v>
      </c>
      <c r="AT83" s="126" t="str">
        <f t="shared" si="212"/>
        <v>-----</v>
      </c>
      <c r="AU83" s="126" t="str">
        <f t="shared" si="212"/>
        <v>-----</v>
      </c>
      <c r="AV83" s="126" t="str">
        <f t="shared" si="212"/>
        <v>-----</v>
      </c>
      <c r="AW83" s="126" t="str">
        <f t="shared" si="212"/>
        <v>-----</v>
      </c>
      <c r="AX83" s="126" t="str">
        <f t="shared" si="212"/>
        <v>-----</v>
      </c>
      <c r="AY83" s="126" t="str">
        <f t="shared" si="212"/>
        <v>-----</v>
      </c>
      <c r="AZ83" s="3" t="str">
        <f t="shared" si="202"/>
        <v>x Symbol Factor</v>
      </c>
      <c r="BA83" s="4"/>
      <c r="BB83" s="301" t="s">
        <v>166</v>
      </c>
      <c r="BC83" s="54" t="s">
        <v>166</v>
      </c>
      <c r="BD83" s="54" t="s">
        <v>166</v>
      </c>
      <c r="BE83" s="54" t="s">
        <v>166</v>
      </c>
      <c r="BF83" s="54" t="s">
        <v>166</v>
      </c>
      <c r="BG83" s="54" t="s">
        <v>166</v>
      </c>
      <c r="BH83" s="54" t="s">
        <v>166</v>
      </c>
      <c r="BI83" s="54" t="s">
        <v>166</v>
      </c>
      <c r="BJ83" s="54" t="s">
        <v>166</v>
      </c>
      <c r="BK83" s="54" t="s">
        <v>166</v>
      </c>
      <c r="BL83" s="54" t="s">
        <v>166</v>
      </c>
      <c r="BM83" s="54" t="s">
        <v>166</v>
      </c>
      <c r="BN83" s="54" t="s">
        <v>166</v>
      </c>
      <c r="BO83" s="54" t="s">
        <v>166</v>
      </c>
      <c r="BP83" s="54" t="s">
        <v>166</v>
      </c>
      <c r="BQ83" s="54" t="s">
        <v>166</v>
      </c>
      <c r="BR83" s="54" t="s">
        <v>166</v>
      </c>
      <c r="BS83" s="54" t="s">
        <v>166</v>
      </c>
      <c r="BT83" s="54" t="s">
        <v>166</v>
      </c>
      <c r="BU83" s="54" t="s">
        <v>166</v>
      </c>
      <c r="BV83" s="54" t="s">
        <v>166</v>
      </c>
      <c r="BW83" s="54" t="s">
        <v>166</v>
      </c>
      <c r="BX83" s="54" t="s">
        <v>166</v>
      </c>
      <c r="BY83" s="54" t="s">
        <v>166</v>
      </c>
      <c r="BZ83" s="54" t="s">
        <v>166</v>
      </c>
      <c r="CA83" s="54" t="s">
        <v>166</v>
      </c>
      <c r="CB83" s="90" t="s">
        <v>166</v>
      </c>
      <c r="CC83" s="90" t="s">
        <v>166</v>
      </c>
      <c r="CD83" s="90" t="s">
        <v>166</v>
      </c>
      <c r="CE83" s="90" t="s">
        <v>166</v>
      </c>
      <c r="CF83" s="90" t="s">
        <v>166</v>
      </c>
      <c r="CG83" s="90" t="s">
        <v>166</v>
      </c>
      <c r="CH83" s="90" t="s">
        <v>166</v>
      </c>
      <c r="CI83" s="90" t="s">
        <v>166</v>
      </c>
      <c r="CJ83" s="90" t="s">
        <v>166</v>
      </c>
      <c r="CK83" s="90" t="s">
        <v>166</v>
      </c>
      <c r="CL83" s="90" t="s">
        <v>166</v>
      </c>
      <c r="CM83" s="90" t="s">
        <v>166</v>
      </c>
      <c r="CN83" s="90" t="s">
        <v>166</v>
      </c>
      <c r="CO83" s="90" t="s">
        <v>166</v>
      </c>
      <c r="CP83" s="90" t="s">
        <v>166</v>
      </c>
      <c r="CQ83" s="90" t="s">
        <v>166</v>
      </c>
      <c r="CR83" s="90" t="s">
        <v>166</v>
      </c>
      <c r="CS83" s="90" t="s">
        <v>166</v>
      </c>
      <c r="CT83" s="90" t="s">
        <v>166</v>
      </c>
      <c r="CU83" s="90" t="s">
        <v>166</v>
      </c>
      <c r="CV83" s="90" t="s">
        <v>166</v>
      </c>
      <c r="CW83" s="90" t="s">
        <v>166</v>
      </c>
      <c r="CX83" s="90" t="s">
        <v>166</v>
      </c>
      <c r="CY83" s="181"/>
      <c r="CZ83" s="181"/>
      <c r="DA83" s="181"/>
      <c r="DB83" s="181"/>
      <c r="DC83" s="181"/>
    </row>
    <row r="84" spans="1:107">
      <c r="A84" s="3" t="s">
        <v>170</v>
      </c>
      <c r="B84" s="4"/>
      <c r="C84" s="301" t="s">
        <v>166</v>
      </c>
      <c r="D84" s="119" t="str">
        <f t="shared" ref="D84:AC85" si="213">C84</f>
        <v>-----</v>
      </c>
      <c r="E84" s="119" t="str">
        <f t="shared" si="213"/>
        <v>-----</v>
      </c>
      <c r="F84" s="119" t="str">
        <f t="shared" si="213"/>
        <v>-----</v>
      </c>
      <c r="G84" s="119" t="str">
        <f t="shared" si="213"/>
        <v>-----</v>
      </c>
      <c r="H84" s="119" t="str">
        <f t="shared" si="213"/>
        <v>-----</v>
      </c>
      <c r="I84" s="119" t="str">
        <f t="shared" si="213"/>
        <v>-----</v>
      </c>
      <c r="J84" s="119" t="str">
        <f t="shared" si="213"/>
        <v>-----</v>
      </c>
      <c r="K84" s="119" t="str">
        <f t="shared" si="213"/>
        <v>-----</v>
      </c>
      <c r="L84" s="119" t="str">
        <f t="shared" si="213"/>
        <v>-----</v>
      </c>
      <c r="M84" s="119" t="str">
        <f t="shared" si="213"/>
        <v>-----</v>
      </c>
      <c r="N84" s="119" t="str">
        <f t="shared" si="213"/>
        <v>-----</v>
      </c>
      <c r="O84" s="119" t="str">
        <f t="shared" si="213"/>
        <v>-----</v>
      </c>
      <c r="P84" s="119" t="str">
        <f t="shared" si="213"/>
        <v>-----</v>
      </c>
      <c r="Q84" s="119" t="str">
        <f t="shared" si="213"/>
        <v>-----</v>
      </c>
      <c r="R84" s="119" t="str">
        <f t="shared" si="213"/>
        <v>-----</v>
      </c>
      <c r="S84" s="119" t="str">
        <f t="shared" si="213"/>
        <v>-----</v>
      </c>
      <c r="T84" s="119" t="str">
        <f t="shared" si="213"/>
        <v>-----</v>
      </c>
      <c r="U84" s="119" t="str">
        <f t="shared" si="213"/>
        <v>-----</v>
      </c>
      <c r="V84" s="119" t="str">
        <f t="shared" si="213"/>
        <v>-----</v>
      </c>
      <c r="W84" s="119" t="str">
        <f t="shared" si="213"/>
        <v>-----</v>
      </c>
      <c r="X84" s="119" t="str">
        <f t="shared" si="213"/>
        <v>-----</v>
      </c>
      <c r="Y84" s="119" t="str">
        <f t="shared" si="213"/>
        <v>-----</v>
      </c>
      <c r="Z84" s="119" t="str">
        <f t="shared" si="213"/>
        <v>-----</v>
      </c>
      <c r="AA84" s="119" t="str">
        <f t="shared" si="213"/>
        <v>-----</v>
      </c>
      <c r="AB84" s="119" t="str">
        <f t="shared" si="213"/>
        <v>-----</v>
      </c>
      <c r="AC84" s="126" t="str">
        <f t="shared" si="213"/>
        <v>-----</v>
      </c>
      <c r="AD84" s="126" t="str">
        <f t="shared" ref="AD84:AY84" si="214">AC84</f>
        <v>-----</v>
      </c>
      <c r="AE84" s="126" t="str">
        <f t="shared" si="214"/>
        <v>-----</v>
      </c>
      <c r="AF84" s="126" t="str">
        <f t="shared" si="214"/>
        <v>-----</v>
      </c>
      <c r="AG84" s="126" t="str">
        <f t="shared" si="214"/>
        <v>-----</v>
      </c>
      <c r="AH84" s="126" t="str">
        <f t="shared" si="214"/>
        <v>-----</v>
      </c>
      <c r="AI84" s="126" t="str">
        <f t="shared" si="214"/>
        <v>-----</v>
      </c>
      <c r="AJ84" s="126" t="str">
        <f t="shared" si="214"/>
        <v>-----</v>
      </c>
      <c r="AK84" s="126" t="str">
        <f t="shared" si="214"/>
        <v>-----</v>
      </c>
      <c r="AL84" s="126" t="str">
        <f t="shared" si="214"/>
        <v>-----</v>
      </c>
      <c r="AM84" s="126" t="str">
        <f t="shared" si="214"/>
        <v>-----</v>
      </c>
      <c r="AN84" s="126" t="str">
        <f t="shared" si="214"/>
        <v>-----</v>
      </c>
      <c r="AO84" s="126" t="str">
        <f t="shared" si="214"/>
        <v>-----</v>
      </c>
      <c r="AP84" s="126" t="str">
        <f t="shared" si="214"/>
        <v>-----</v>
      </c>
      <c r="AQ84" s="126" t="str">
        <f t="shared" si="214"/>
        <v>-----</v>
      </c>
      <c r="AR84" s="126" t="str">
        <f t="shared" si="214"/>
        <v>-----</v>
      </c>
      <c r="AS84" s="126" t="str">
        <f t="shared" si="214"/>
        <v>-----</v>
      </c>
      <c r="AT84" s="126" t="str">
        <f t="shared" si="214"/>
        <v>-----</v>
      </c>
      <c r="AU84" s="126" t="str">
        <f t="shared" si="214"/>
        <v>-----</v>
      </c>
      <c r="AV84" s="126" t="str">
        <f t="shared" si="214"/>
        <v>-----</v>
      </c>
      <c r="AW84" s="126" t="str">
        <f t="shared" si="214"/>
        <v>-----</v>
      </c>
      <c r="AX84" s="126" t="str">
        <f t="shared" si="214"/>
        <v>-----</v>
      </c>
      <c r="AY84" s="126" t="str">
        <f t="shared" si="214"/>
        <v>-----</v>
      </c>
      <c r="AZ84" s="3" t="str">
        <f>A84</f>
        <v>x</v>
      </c>
      <c r="BA84" s="4"/>
      <c r="BB84" s="301" t="s">
        <v>166</v>
      </c>
      <c r="BC84" s="54" t="s">
        <v>166</v>
      </c>
      <c r="BD84" s="54" t="s">
        <v>166</v>
      </c>
      <c r="BE84" s="54" t="s">
        <v>166</v>
      </c>
      <c r="BF84" s="54" t="s">
        <v>166</v>
      </c>
      <c r="BG84" s="54" t="s">
        <v>166</v>
      </c>
      <c r="BH84" s="54" t="s">
        <v>166</v>
      </c>
      <c r="BI84" s="54" t="s">
        <v>166</v>
      </c>
      <c r="BJ84" s="54" t="s">
        <v>166</v>
      </c>
      <c r="BK84" s="54" t="s">
        <v>166</v>
      </c>
      <c r="BL84" s="54" t="s">
        <v>166</v>
      </c>
      <c r="BM84" s="54" t="s">
        <v>166</v>
      </c>
      <c r="BN84" s="54" t="s">
        <v>166</v>
      </c>
      <c r="BO84" s="54" t="s">
        <v>166</v>
      </c>
      <c r="BP84" s="54" t="s">
        <v>166</v>
      </c>
      <c r="BQ84" s="54" t="s">
        <v>166</v>
      </c>
      <c r="BR84" s="54" t="s">
        <v>166</v>
      </c>
      <c r="BS84" s="54" t="s">
        <v>166</v>
      </c>
      <c r="BT84" s="54" t="s">
        <v>166</v>
      </c>
      <c r="BU84" s="54" t="s">
        <v>166</v>
      </c>
      <c r="BV84" s="54" t="s">
        <v>166</v>
      </c>
      <c r="BW84" s="54" t="s">
        <v>166</v>
      </c>
      <c r="BX84" s="54" t="s">
        <v>166</v>
      </c>
      <c r="BY84" s="54" t="s">
        <v>166</v>
      </c>
      <c r="BZ84" s="54" t="s">
        <v>166</v>
      </c>
      <c r="CA84" s="54" t="s">
        <v>166</v>
      </c>
      <c r="CB84" s="90" t="s">
        <v>166</v>
      </c>
      <c r="CC84" s="90" t="s">
        <v>166</v>
      </c>
      <c r="CD84" s="90" t="s">
        <v>166</v>
      </c>
      <c r="CE84" s="90" t="s">
        <v>166</v>
      </c>
      <c r="CF84" s="90" t="s">
        <v>166</v>
      </c>
      <c r="CG84" s="90" t="s">
        <v>166</v>
      </c>
      <c r="CH84" s="90" t="s">
        <v>166</v>
      </c>
      <c r="CI84" s="90" t="s">
        <v>166</v>
      </c>
      <c r="CJ84" s="90" t="s">
        <v>166</v>
      </c>
      <c r="CK84" s="90" t="s">
        <v>166</v>
      </c>
      <c r="CL84" s="90" t="s">
        <v>166</v>
      </c>
      <c r="CM84" s="90" t="s">
        <v>166</v>
      </c>
      <c r="CN84" s="90" t="s">
        <v>166</v>
      </c>
      <c r="CO84" s="90" t="s">
        <v>166</v>
      </c>
      <c r="CP84" s="90" t="s">
        <v>166</v>
      </c>
      <c r="CQ84" s="90" t="s">
        <v>166</v>
      </c>
      <c r="CR84" s="90" t="s">
        <v>166</v>
      </c>
      <c r="CS84" s="90" t="s">
        <v>166</v>
      </c>
      <c r="CT84" s="90" t="s">
        <v>166</v>
      </c>
      <c r="CU84" s="90" t="s">
        <v>166</v>
      </c>
      <c r="CV84" s="90" t="s">
        <v>166</v>
      </c>
      <c r="CW84" s="90" t="s">
        <v>166</v>
      </c>
      <c r="CX84" s="90" t="s">
        <v>166</v>
      </c>
      <c r="CY84" s="181"/>
      <c r="CZ84" s="181"/>
      <c r="DA84" s="181"/>
      <c r="DB84" s="181"/>
      <c r="DC84" s="181"/>
    </row>
    <row r="85" spans="1:107">
      <c r="A85" s="3" t="s">
        <v>170</v>
      </c>
      <c r="B85" s="4"/>
      <c r="C85" s="301" t="s">
        <v>166</v>
      </c>
      <c r="D85" s="119" t="str">
        <f t="shared" si="213"/>
        <v>-----</v>
      </c>
      <c r="E85" s="119" t="str">
        <f t="shared" si="213"/>
        <v>-----</v>
      </c>
      <c r="F85" s="119" t="str">
        <f t="shared" si="213"/>
        <v>-----</v>
      </c>
      <c r="G85" s="119" t="str">
        <f t="shared" si="213"/>
        <v>-----</v>
      </c>
      <c r="H85" s="119" t="str">
        <f t="shared" si="213"/>
        <v>-----</v>
      </c>
      <c r="I85" s="119" t="str">
        <f t="shared" si="213"/>
        <v>-----</v>
      </c>
      <c r="J85" s="119" t="str">
        <f t="shared" si="213"/>
        <v>-----</v>
      </c>
      <c r="K85" s="119" t="str">
        <f t="shared" si="213"/>
        <v>-----</v>
      </c>
      <c r="L85" s="119" t="str">
        <f t="shared" si="213"/>
        <v>-----</v>
      </c>
      <c r="M85" s="119" t="str">
        <f t="shared" si="213"/>
        <v>-----</v>
      </c>
      <c r="N85" s="119" t="str">
        <f t="shared" si="213"/>
        <v>-----</v>
      </c>
      <c r="O85" s="119" t="str">
        <f t="shared" si="213"/>
        <v>-----</v>
      </c>
      <c r="P85" s="119" t="str">
        <f t="shared" si="213"/>
        <v>-----</v>
      </c>
      <c r="Q85" s="119" t="str">
        <f t="shared" si="213"/>
        <v>-----</v>
      </c>
      <c r="R85" s="119" t="str">
        <f t="shared" si="213"/>
        <v>-----</v>
      </c>
      <c r="S85" s="119" t="str">
        <f t="shared" si="213"/>
        <v>-----</v>
      </c>
      <c r="T85" s="119" t="str">
        <f t="shared" si="213"/>
        <v>-----</v>
      </c>
      <c r="U85" s="119" t="str">
        <f t="shared" si="213"/>
        <v>-----</v>
      </c>
      <c r="V85" s="119" t="str">
        <f t="shared" si="213"/>
        <v>-----</v>
      </c>
      <c r="W85" s="119" t="str">
        <f t="shared" si="213"/>
        <v>-----</v>
      </c>
      <c r="X85" s="119" t="str">
        <f t="shared" si="213"/>
        <v>-----</v>
      </c>
      <c r="Y85" s="119" t="str">
        <f t="shared" si="213"/>
        <v>-----</v>
      </c>
      <c r="Z85" s="119" t="str">
        <f t="shared" si="213"/>
        <v>-----</v>
      </c>
      <c r="AA85" s="119" t="str">
        <f t="shared" si="213"/>
        <v>-----</v>
      </c>
      <c r="AB85" s="119" t="str">
        <f t="shared" si="213"/>
        <v>-----</v>
      </c>
      <c r="AC85" s="126" t="str">
        <f t="shared" si="213"/>
        <v>-----</v>
      </c>
      <c r="AD85" s="126" t="str">
        <f t="shared" ref="AD85:AY85" si="215">AC85</f>
        <v>-----</v>
      </c>
      <c r="AE85" s="126" t="str">
        <f t="shared" si="215"/>
        <v>-----</v>
      </c>
      <c r="AF85" s="126" t="str">
        <f t="shared" si="215"/>
        <v>-----</v>
      </c>
      <c r="AG85" s="126" t="str">
        <f t="shared" si="215"/>
        <v>-----</v>
      </c>
      <c r="AH85" s="126" t="str">
        <f t="shared" si="215"/>
        <v>-----</v>
      </c>
      <c r="AI85" s="126" t="str">
        <f t="shared" si="215"/>
        <v>-----</v>
      </c>
      <c r="AJ85" s="126" t="str">
        <f t="shared" si="215"/>
        <v>-----</v>
      </c>
      <c r="AK85" s="126" t="str">
        <f t="shared" si="215"/>
        <v>-----</v>
      </c>
      <c r="AL85" s="126" t="str">
        <f t="shared" si="215"/>
        <v>-----</v>
      </c>
      <c r="AM85" s="126" t="str">
        <f t="shared" si="215"/>
        <v>-----</v>
      </c>
      <c r="AN85" s="126" t="str">
        <f t="shared" si="215"/>
        <v>-----</v>
      </c>
      <c r="AO85" s="126" t="str">
        <f t="shared" si="215"/>
        <v>-----</v>
      </c>
      <c r="AP85" s="126" t="str">
        <f t="shared" si="215"/>
        <v>-----</v>
      </c>
      <c r="AQ85" s="126" t="str">
        <f t="shared" si="215"/>
        <v>-----</v>
      </c>
      <c r="AR85" s="126" t="str">
        <f t="shared" si="215"/>
        <v>-----</v>
      </c>
      <c r="AS85" s="126" t="str">
        <f t="shared" si="215"/>
        <v>-----</v>
      </c>
      <c r="AT85" s="126" t="str">
        <f t="shared" si="215"/>
        <v>-----</v>
      </c>
      <c r="AU85" s="126" t="str">
        <f t="shared" si="215"/>
        <v>-----</v>
      </c>
      <c r="AV85" s="126" t="str">
        <f t="shared" si="215"/>
        <v>-----</v>
      </c>
      <c r="AW85" s="126" t="str">
        <f t="shared" si="215"/>
        <v>-----</v>
      </c>
      <c r="AX85" s="126" t="str">
        <f t="shared" si="215"/>
        <v>-----</v>
      </c>
      <c r="AY85" s="126" t="str">
        <f t="shared" si="215"/>
        <v>-----</v>
      </c>
      <c r="AZ85" s="3" t="str">
        <f t="shared" si="202"/>
        <v>x</v>
      </c>
      <c r="BA85" s="4"/>
      <c r="BB85" s="301" t="s">
        <v>166</v>
      </c>
      <c r="BC85" s="54" t="s">
        <v>166</v>
      </c>
      <c r="BD85" s="54" t="s">
        <v>166</v>
      </c>
      <c r="BE85" s="54" t="s">
        <v>166</v>
      </c>
      <c r="BF85" s="54" t="s">
        <v>166</v>
      </c>
      <c r="BG85" s="54" t="s">
        <v>166</v>
      </c>
      <c r="BH85" s="54" t="s">
        <v>166</v>
      </c>
      <c r="BI85" s="54" t="s">
        <v>166</v>
      </c>
      <c r="BJ85" s="54" t="s">
        <v>166</v>
      </c>
      <c r="BK85" s="54" t="s">
        <v>166</v>
      </c>
      <c r="BL85" s="54" t="s">
        <v>166</v>
      </c>
      <c r="BM85" s="54" t="s">
        <v>166</v>
      </c>
      <c r="BN85" s="54" t="s">
        <v>166</v>
      </c>
      <c r="BO85" s="54" t="s">
        <v>166</v>
      </c>
      <c r="BP85" s="54" t="s">
        <v>166</v>
      </c>
      <c r="BQ85" s="54" t="s">
        <v>166</v>
      </c>
      <c r="BR85" s="54" t="s">
        <v>166</v>
      </c>
      <c r="BS85" s="54" t="s">
        <v>166</v>
      </c>
      <c r="BT85" s="54" t="s">
        <v>166</v>
      </c>
      <c r="BU85" s="54" t="s">
        <v>166</v>
      </c>
      <c r="BV85" s="54" t="s">
        <v>166</v>
      </c>
      <c r="BW85" s="54" t="s">
        <v>166</v>
      </c>
      <c r="BX85" s="54" t="s">
        <v>166</v>
      </c>
      <c r="BY85" s="54" t="s">
        <v>166</v>
      </c>
      <c r="BZ85" s="54" t="s">
        <v>166</v>
      </c>
      <c r="CA85" s="54" t="s">
        <v>166</v>
      </c>
      <c r="CB85" s="90" t="s">
        <v>166</v>
      </c>
      <c r="CC85" s="90" t="s">
        <v>166</v>
      </c>
      <c r="CD85" s="90" t="s">
        <v>166</v>
      </c>
      <c r="CE85" s="90" t="s">
        <v>166</v>
      </c>
      <c r="CF85" s="90" t="s">
        <v>166</v>
      </c>
      <c r="CG85" s="90" t="s">
        <v>166</v>
      </c>
      <c r="CH85" s="90" t="s">
        <v>166</v>
      </c>
      <c r="CI85" s="90" t="s">
        <v>166</v>
      </c>
      <c r="CJ85" s="90" t="s">
        <v>166</v>
      </c>
      <c r="CK85" s="90" t="s">
        <v>166</v>
      </c>
      <c r="CL85" s="90" t="s">
        <v>166</v>
      </c>
      <c r="CM85" s="90" t="s">
        <v>166</v>
      </c>
      <c r="CN85" s="90" t="s">
        <v>166</v>
      </c>
      <c r="CO85" s="90" t="s">
        <v>166</v>
      </c>
      <c r="CP85" s="90" t="s">
        <v>166</v>
      </c>
      <c r="CQ85" s="90" t="s">
        <v>166</v>
      </c>
      <c r="CR85" s="90" t="s">
        <v>166</v>
      </c>
      <c r="CS85" s="90" t="s">
        <v>166</v>
      </c>
      <c r="CT85" s="90" t="s">
        <v>166</v>
      </c>
      <c r="CU85" s="90" t="s">
        <v>166</v>
      </c>
      <c r="CV85" s="90" t="s">
        <v>166</v>
      </c>
      <c r="CW85" s="90" t="s">
        <v>166</v>
      </c>
      <c r="CX85" s="90" t="s">
        <v>166</v>
      </c>
      <c r="CY85" s="181"/>
      <c r="CZ85" s="181"/>
      <c r="DA85" s="181"/>
      <c r="DB85" s="181"/>
      <c r="DC85" s="181"/>
    </row>
    <row r="86" spans="1:107">
      <c r="A86" s="3" t="s">
        <v>170</v>
      </c>
      <c r="B86" s="4"/>
      <c r="C86" s="301" t="s">
        <v>166</v>
      </c>
      <c r="D86" s="119" t="str">
        <f t="shared" ref="D86:AC86" si="216">C86</f>
        <v>-----</v>
      </c>
      <c r="E86" s="119" t="str">
        <f t="shared" si="216"/>
        <v>-----</v>
      </c>
      <c r="F86" s="119" t="str">
        <f t="shared" si="216"/>
        <v>-----</v>
      </c>
      <c r="G86" s="119" t="str">
        <f t="shared" si="216"/>
        <v>-----</v>
      </c>
      <c r="H86" s="119" t="str">
        <f t="shared" si="216"/>
        <v>-----</v>
      </c>
      <c r="I86" s="119" t="str">
        <f t="shared" si="216"/>
        <v>-----</v>
      </c>
      <c r="J86" s="119" t="str">
        <f t="shared" si="216"/>
        <v>-----</v>
      </c>
      <c r="K86" s="119" t="str">
        <f t="shared" si="216"/>
        <v>-----</v>
      </c>
      <c r="L86" s="119" t="str">
        <f t="shared" si="216"/>
        <v>-----</v>
      </c>
      <c r="M86" s="119" t="str">
        <f t="shared" si="216"/>
        <v>-----</v>
      </c>
      <c r="N86" s="119" t="str">
        <f t="shared" si="216"/>
        <v>-----</v>
      </c>
      <c r="O86" s="119" t="str">
        <f t="shared" si="216"/>
        <v>-----</v>
      </c>
      <c r="P86" s="119" t="str">
        <f t="shared" si="216"/>
        <v>-----</v>
      </c>
      <c r="Q86" s="119" t="str">
        <f t="shared" si="216"/>
        <v>-----</v>
      </c>
      <c r="R86" s="119" t="str">
        <f t="shared" si="216"/>
        <v>-----</v>
      </c>
      <c r="S86" s="119" t="str">
        <f t="shared" si="216"/>
        <v>-----</v>
      </c>
      <c r="T86" s="119" t="str">
        <f t="shared" si="216"/>
        <v>-----</v>
      </c>
      <c r="U86" s="119" t="str">
        <f t="shared" si="216"/>
        <v>-----</v>
      </c>
      <c r="V86" s="119" t="str">
        <f t="shared" si="216"/>
        <v>-----</v>
      </c>
      <c r="W86" s="119" t="str">
        <f t="shared" si="216"/>
        <v>-----</v>
      </c>
      <c r="X86" s="119" t="str">
        <f t="shared" si="216"/>
        <v>-----</v>
      </c>
      <c r="Y86" s="119" t="str">
        <f t="shared" si="216"/>
        <v>-----</v>
      </c>
      <c r="Z86" s="119" t="str">
        <f t="shared" si="216"/>
        <v>-----</v>
      </c>
      <c r="AA86" s="119" t="str">
        <f t="shared" si="216"/>
        <v>-----</v>
      </c>
      <c r="AB86" s="119" t="str">
        <f t="shared" si="216"/>
        <v>-----</v>
      </c>
      <c r="AC86" s="126" t="str">
        <f t="shared" si="216"/>
        <v>-----</v>
      </c>
      <c r="AD86" s="126" t="str">
        <f t="shared" ref="AD86:AY86" si="217">AC86</f>
        <v>-----</v>
      </c>
      <c r="AE86" s="126" t="str">
        <f t="shared" si="217"/>
        <v>-----</v>
      </c>
      <c r="AF86" s="126" t="str">
        <f t="shared" si="217"/>
        <v>-----</v>
      </c>
      <c r="AG86" s="126" t="str">
        <f t="shared" si="217"/>
        <v>-----</v>
      </c>
      <c r="AH86" s="126" t="str">
        <f t="shared" si="217"/>
        <v>-----</v>
      </c>
      <c r="AI86" s="126" t="str">
        <f t="shared" si="217"/>
        <v>-----</v>
      </c>
      <c r="AJ86" s="126" t="str">
        <f t="shared" si="217"/>
        <v>-----</v>
      </c>
      <c r="AK86" s="126" t="str">
        <f t="shared" si="217"/>
        <v>-----</v>
      </c>
      <c r="AL86" s="126" t="str">
        <f t="shared" si="217"/>
        <v>-----</v>
      </c>
      <c r="AM86" s="126" t="str">
        <f t="shared" si="217"/>
        <v>-----</v>
      </c>
      <c r="AN86" s="126" t="str">
        <f t="shared" si="217"/>
        <v>-----</v>
      </c>
      <c r="AO86" s="126" t="str">
        <f t="shared" si="217"/>
        <v>-----</v>
      </c>
      <c r="AP86" s="126" t="str">
        <f t="shared" si="217"/>
        <v>-----</v>
      </c>
      <c r="AQ86" s="126" t="str">
        <f t="shared" si="217"/>
        <v>-----</v>
      </c>
      <c r="AR86" s="126" t="str">
        <f t="shared" si="217"/>
        <v>-----</v>
      </c>
      <c r="AS86" s="126" t="str">
        <f t="shared" si="217"/>
        <v>-----</v>
      </c>
      <c r="AT86" s="126" t="str">
        <f t="shared" si="217"/>
        <v>-----</v>
      </c>
      <c r="AU86" s="126" t="str">
        <f t="shared" si="217"/>
        <v>-----</v>
      </c>
      <c r="AV86" s="126" t="str">
        <f t="shared" si="217"/>
        <v>-----</v>
      </c>
      <c r="AW86" s="126" t="str">
        <f t="shared" si="217"/>
        <v>-----</v>
      </c>
      <c r="AX86" s="126" t="str">
        <f t="shared" si="217"/>
        <v>-----</v>
      </c>
      <c r="AY86" s="126" t="str">
        <f t="shared" si="217"/>
        <v>-----</v>
      </c>
      <c r="AZ86" s="3" t="str">
        <f t="shared" si="202"/>
        <v>x</v>
      </c>
      <c r="BA86" s="4"/>
      <c r="BB86" s="301" t="s">
        <v>166</v>
      </c>
      <c r="BC86" s="54" t="s">
        <v>166</v>
      </c>
      <c r="BD86" s="54" t="s">
        <v>166</v>
      </c>
      <c r="BE86" s="54" t="s">
        <v>166</v>
      </c>
      <c r="BF86" s="54" t="s">
        <v>166</v>
      </c>
      <c r="BG86" s="54" t="s">
        <v>166</v>
      </c>
      <c r="BH86" s="54" t="s">
        <v>166</v>
      </c>
      <c r="BI86" s="54" t="s">
        <v>166</v>
      </c>
      <c r="BJ86" s="54" t="s">
        <v>166</v>
      </c>
      <c r="BK86" s="54" t="s">
        <v>166</v>
      </c>
      <c r="BL86" s="54" t="s">
        <v>166</v>
      </c>
      <c r="BM86" s="54" t="s">
        <v>166</v>
      </c>
      <c r="BN86" s="54" t="s">
        <v>166</v>
      </c>
      <c r="BO86" s="54" t="s">
        <v>166</v>
      </c>
      <c r="BP86" s="54" t="s">
        <v>166</v>
      </c>
      <c r="BQ86" s="54" t="s">
        <v>166</v>
      </c>
      <c r="BR86" s="54" t="s">
        <v>166</v>
      </c>
      <c r="BS86" s="54" t="s">
        <v>166</v>
      </c>
      <c r="BT86" s="54" t="s">
        <v>166</v>
      </c>
      <c r="BU86" s="54" t="s">
        <v>166</v>
      </c>
      <c r="BV86" s="54" t="s">
        <v>166</v>
      </c>
      <c r="BW86" s="54" t="s">
        <v>166</v>
      </c>
      <c r="BX86" s="54" t="s">
        <v>166</v>
      </c>
      <c r="BY86" s="54" t="s">
        <v>166</v>
      </c>
      <c r="BZ86" s="54" t="s">
        <v>166</v>
      </c>
      <c r="CA86" s="54" t="s">
        <v>166</v>
      </c>
      <c r="CB86" s="90" t="s">
        <v>166</v>
      </c>
      <c r="CC86" s="90" t="s">
        <v>166</v>
      </c>
      <c r="CD86" s="90" t="s">
        <v>166</v>
      </c>
      <c r="CE86" s="90" t="s">
        <v>166</v>
      </c>
      <c r="CF86" s="90" t="s">
        <v>166</v>
      </c>
      <c r="CG86" s="90" t="s">
        <v>166</v>
      </c>
      <c r="CH86" s="90" t="s">
        <v>166</v>
      </c>
      <c r="CI86" s="90" t="s">
        <v>166</v>
      </c>
      <c r="CJ86" s="90" t="s">
        <v>166</v>
      </c>
      <c r="CK86" s="90" t="s">
        <v>166</v>
      </c>
      <c r="CL86" s="90" t="s">
        <v>166</v>
      </c>
      <c r="CM86" s="90" t="s">
        <v>166</v>
      </c>
      <c r="CN86" s="90" t="s">
        <v>166</v>
      </c>
      <c r="CO86" s="90" t="s">
        <v>166</v>
      </c>
      <c r="CP86" s="90" t="s">
        <v>166</v>
      </c>
      <c r="CQ86" s="90" t="s">
        <v>166</v>
      </c>
      <c r="CR86" s="90" t="s">
        <v>166</v>
      </c>
      <c r="CS86" s="90" t="s">
        <v>166</v>
      </c>
      <c r="CT86" s="90" t="s">
        <v>166</v>
      </c>
      <c r="CU86" s="90" t="s">
        <v>166</v>
      </c>
      <c r="CV86" s="90" t="s">
        <v>166</v>
      </c>
      <c r="CW86" s="90" t="s">
        <v>166</v>
      </c>
      <c r="CX86" s="90" t="s">
        <v>166</v>
      </c>
      <c r="CY86" s="181"/>
      <c r="CZ86" s="181"/>
      <c r="DA86" s="181"/>
      <c r="DB86" s="181"/>
      <c r="DC86" s="181"/>
    </row>
    <row r="87" spans="1:107">
      <c r="A87" s="3" t="s">
        <v>171</v>
      </c>
      <c r="B87" s="4"/>
      <c r="C87" s="156" t="str">
        <f>$D87</f>
        <v>enter</v>
      </c>
      <c r="D87" s="157" t="str">
        <f>ExpFeeColl</f>
        <v>enter</v>
      </c>
      <c r="E87" s="157" t="str">
        <f t="shared" ref="E87:AY87" si="218">$D87</f>
        <v>enter</v>
      </c>
      <c r="F87" s="157" t="str">
        <f t="shared" si="218"/>
        <v>enter</v>
      </c>
      <c r="G87" s="157" t="str">
        <f t="shared" si="218"/>
        <v>enter</v>
      </c>
      <c r="H87" s="157" t="str">
        <f t="shared" si="218"/>
        <v>enter</v>
      </c>
      <c r="I87" s="157" t="str">
        <f t="shared" si="218"/>
        <v>enter</v>
      </c>
      <c r="J87" s="157" t="str">
        <f t="shared" si="218"/>
        <v>enter</v>
      </c>
      <c r="K87" s="157" t="str">
        <f t="shared" si="218"/>
        <v>enter</v>
      </c>
      <c r="L87" s="157" t="str">
        <f t="shared" si="218"/>
        <v>enter</v>
      </c>
      <c r="M87" s="157" t="str">
        <f t="shared" si="218"/>
        <v>enter</v>
      </c>
      <c r="N87" s="157" t="str">
        <f t="shared" si="218"/>
        <v>enter</v>
      </c>
      <c r="O87" s="157" t="str">
        <f t="shared" si="218"/>
        <v>enter</v>
      </c>
      <c r="P87" s="157" t="str">
        <f t="shared" si="218"/>
        <v>enter</v>
      </c>
      <c r="Q87" s="157" t="str">
        <f t="shared" si="218"/>
        <v>enter</v>
      </c>
      <c r="R87" s="157" t="str">
        <f t="shared" si="218"/>
        <v>enter</v>
      </c>
      <c r="S87" s="157" t="str">
        <f t="shared" si="218"/>
        <v>enter</v>
      </c>
      <c r="T87" s="157" t="str">
        <f t="shared" si="218"/>
        <v>enter</v>
      </c>
      <c r="U87" s="157" t="str">
        <f t="shared" si="218"/>
        <v>enter</v>
      </c>
      <c r="V87" s="157" t="str">
        <f t="shared" si="218"/>
        <v>enter</v>
      </c>
      <c r="W87" s="157" t="str">
        <f t="shared" si="218"/>
        <v>enter</v>
      </c>
      <c r="X87" s="157" t="str">
        <f t="shared" si="218"/>
        <v>enter</v>
      </c>
      <c r="Y87" s="157" t="str">
        <f t="shared" si="218"/>
        <v>enter</v>
      </c>
      <c r="Z87" s="157" t="str">
        <f t="shared" si="218"/>
        <v>enter</v>
      </c>
      <c r="AA87" s="157" t="str">
        <f t="shared" si="218"/>
        <v>enter</v>
      </c>
      <c r="AB87" s="157" t="str">
        <f t="shared" si="218"/>
        <v>enter</v>
      </c>
      <c r="AC87" s="158" t="str">
        <f t="shared" si="218"/>
        <v>enter</v>
      </c>
      <c r="AD87" s="158" t="str">
        <f t="shared" si="218"/>
        <v>enter</v>
      </c>
      <c r="AE87" s="158" t="str">
        <f t="shared" si="218"/>
        <v>enter</v>
      </c>
      <c r="AF87" s="158" t="str">
        <f t="shared" si="218"/>
        <v>enter</v>
      </c>
      <c r="AG87" s="158" t="str">
        <f t="shared" si="218"/>
        <v>enter</v>
      </c>
      <c r="AH87" s="158" t="str">
        <f t="shared" si="218"/>
        <v>enter</v>
      </c>
      <c r="AI87" s="158" t="str">
        <f t="shared" si="218"/>
        <v>enter</v>
      </c>
      <c r="AJ87" s="158" t="str">
        <f t="shared" si="218"/>
        <v>enter</v>
      </c>
      <c r="AK87" s="158" t="str">
        <f t="shared" si="218"/>
        <v>enter</v>
      </c>
      <c r="AL87" s="158" t="str">
        <f t="shared" si="218"/>
        <v>enter</v>
      </c>
      <c r="AM87" s="158" t="str">
        <f t="shared" si="218"/>
        <v>enter</v>
      </c>
      <c r="AN87" s="158" t="str">
        <f t="shared" si="218"/>
        <v>enter</v>
      </c>
      <c r="AO87" s="158" t="str">
        <f t="shared" si="218"/>
        <v>enter</v>
      </c>
      <c r="AP87" s="158" t="str">
        <f t="shared" si="218"/>
        <v>enter</v>
      </c>
      <c r="AQ87" s="158" t="str">
        <f t="shared" si="218"/>
        <v>enter</v>
      </c>
      <c r="AR87" s="158" t="str">
        <f t="shared" si="218"/>
        <v>enter</v>
      </c>
      <c r="AS87" s="158" t="str">
        <f t="shared" si="218"/>
        <v>enter</v>
      </c>
      <c r="AT87" s="158" t="str">
        <f t="shared" si="218"/>
        <v>enter</v>
      </c>
      <c r="AU87" s="158" t="str">
        <f t="shared" si="218"/>
        <v>enter</v>
      </c>
      <c r="AV87" s="158" t="str">
        <f t="shared" si="218"/>
        <v>enter</v>
      </c>
      <c r="AW87" s="158" t="str">
        <f t="shared" si="218"/>
        <v>enter</v>
      </c>
      <c r="AX87" s="158" t="str">
        <f t="shared" si="218"/>
        <v>enter</v>
      </c>
      <c r="AY87" s="158" t="str">
        <f t="shared" si="218"/>
        <v>enter</v>
      </c>
      <c r="AZ87" s="3" t="str">
        <f t="shared" si="202"/>
        <v>+ Expense Fee</v>
      </c>
      <c r="BA87" s="4"/>
      <c r="BB87" s="54" t="str">
        <f>$D87</f>
        <v>enter</v>
      </c>
      <c r="BC87" s="54" t="str">
        <f t="shared" ref="BC87:CX87" si="219">$D87</f>
        <v>enter</v>
      </c>
      <c r="BD87" s="54" t="str">
        <f t="shared" si="219"/>
        <v>enter</v>
      </c>
      <c r="BE87" s="54" t="str">
        <f t="shared" si="219"/>
        <v>enter</v>
      </c>
      <c r="BF87" s="54" t="str">
        <f t="shared" si="219"/>
        <v>enter</v>
      </c>
      <c r="BG87" s="54" t="str">
        <f t="shared" si="219"/>
        <v>enter</v>
      </c>
      <c r="BH87" s="54" t="str">
        <f t="shared" si="219"/>
        <v>enter</v>
      </c>
      <c r="BI87" s="54" t="str">
        <f t="shared" si="219"/>
        <v>enter</v>
      </c>
      <c r="BJ87" s="54" t="str">
        <f t="shared" si="219"/>
        <v>enter</v>
      </c>
      <c r="BK87" s="54" t="str">
        <f t="shared" si="219"/>
        <v>enter</v>
      </c>
      <c r="BL87" s="54" t="str">
        <f t="shared" si="219"/>
        <v>enter</v>
      </c>
      <c r="BM87" s="54" t="str">
        <f t="shared" si="219"/>
        <v>enter</v>
      </c>
      <c r="BN87" s="54" t="str">
        <f t="shared" si="219"/>
        <v>enter</v>
      </c>
      <c r="BO87" s="54" t="str">
        <f t="shared" si="219"/>
        <v>enter</v>
      </c>
      <c r="BP87" s="54" t="str">
        <f t="shared" si="219"/>
        <v>enter</v>
      </c>
      <c r="BQ87" s="54" t="str">
        <f t="shared" si="219"/>
        <v>enter</v>
      </c>
      <c r="BR87" s="54" t="str">
        <f t="shared" si="219"/>
        <v>enter</v>
      </c>
      <c r="BS87" s="54" t="str">
        <f t="shared" si="219"/>
        <v>enter</v>
      </c>
      <c r="BT87" s="54" t="str">
        <f t="shared" si="219"/>
        <v>enter</v>
      </c>
      <c r="BU87" s="54" t="str">
        <f t="shared" si="219"/>
        <v>enter</v>
      </c>
      <c r="BV87" s="54" t="str">
        <f t="shared" si="219"/>
        <v>enter</v>
      </c>
      <c r="BW87" s="54" t="str">
        <f t="shared" si="219"/>
        <v>enter</v>
      </c>
      <c r="BX87" s="54" t="str">
        <f t="shared" si="219"/>
        <v>enter</v>
      </c>
      <c r="BY87" s="54" t="str">
        <f t="shared" si="219"/>
        <v>enter</v>
      </c>
      <c r="BZ87" s="54" t="str">
        <f t="shared" si="219"/>
        <v>enter</v>
      </c>
      <c r="CA87" s="54" t="str">
        <f t="shared" si="219"/>
        <v>enter</v>
      </c>
      <c r="CB87" s="54" t="str">
        <f t="shared" si="219"/>
        <v>enter</v>
      </c>
      <c r="CC87" s="54" t="str">
        <f t="shared" si="219"/>
        <v>enter</v>
      </c>
      <c r="CD87" s="54" t="str">
        <f t="shared" si="219"/>
        <v>enter</v>
      </c>
      <c r="CE87" s="54" t="str">
        <f t="shared" si="219"/>
        <v>enter</v>
      </c>
      <c r="CF87" s="54" t="str">
        <f t="shared" si="219"/>
        <v>enter</v>
      </c>
      <c r="CG87" s="54" t="str">
        <f t="shared" si="219"/>
        <v>enter</v>
      </c>
      <c r="CH87" s="54" t="str">
        <f t="shared" si="219"/>
        <v>enter</v>
      </c>
      <c r="CI87" s="54" t="str">
        <f t="shared" si="219"/>
        <v>enter</v>
      </c>
      <c r="CJ87" s="54" t="str">
        <f t="shared" si="219"/>
        <v>enter</v>
      </c>
      <c r="CK87" s="54" t="str">
        <f t="shared" si="219"/>
        <v>enter</v>
      </c>
      <c r="CL87" s="54" t="str">
        <f t="shared" si="219"/>
        <v>enter</v>
      </c>
      <c r="CM87" s="54" t="str">
        <f t="shared" si="219"/>
        <v>enter</v>
      </c>
      <c r="CN87" s="54" t="str">
        <f t="shared" si="219"/>
        <v>enter</v>
      </c>
      <c r="CO87" s="54" t="str">
        <f t="shared" si="219"/>
        <v>enter</v>
      </c>
      <c r="CP87" s="54" t="str">
        <f t="shared" si="219"/>
        <v>enter</v>
      </c>
      <c r="CQ87" s="54" t="str">
        <f t="shared" si="219"/>
        <v>enter</v>
      </c>
      <c r="CR87" s="54" t="str">
        <f t="shared" si="219"/>
        <v>enter</v>
      </c>
      <c r="CS87" s="54" t="str">
        <f t="shared" si="219"/>
        <v>enter</v>
      </c>
      <c r="CT87" s="54" t="str">
        <f t="shared" si="219"/>
        <v>enter</v>
      </c>
      <c r="CU87" s="54" t="str">
        <f t="shared" si="219"/>
        <v>enter</v>
      </c>
      <c r="CV87" s="54" t="str">
        <f t="shared" si="219"/>
        <v>enter</v>
      </c>
      <c r="CW87" s="54" t="str">
        <f t="shared" si="219"/>
        <v>enter</v>
      </c>
      <c r="CX87" s="90" t="str">
        <f t="shared" si="219"/>
        <v>enter</v>
      </c>
      <c r="CY87" s="181"/>
      <c r="CZ87" s="181"/>
      <c r="DA87" s="181"/>
      <c r="DB87" s="181"/>
      <c r="DC87" s="181"/>
    </row>
    <row r="88" spans="1:107">
      <c r="A88" s="3" t="s">
        <v>170</v>
      </c>
      <c r="B88" s="4"/>
      <c r="C88" s="301" t="s">
        <v>166</v>
      </c>
      <c r="D88" s="119" t="str">
        <f t="shared" ref="D88:AC88" si="220">C88</f>
        <v>-----</v>
      </c>
      <c r="E88" s="119" t="str">
        <f t="shared" si="220"/>
        <v>-----</v>
      </c>
      <c r="F88" s="119" t="str">
        <f t="shared" si="220"/>
        <v>-----</v>
      </c>
      <c r="G88" s="119" t="str">
        <f t="shared" si="220"/>
        <v>-----</v>
      </c>
      <c r="H88" s="119" t="str">
        <f t="shared" si="220"/>
        <v>-----</v>
      </c>
      <c r="I88" s="119" t="str">
        <f t="shared" si="220"/>
        <v>-----</v>
      </c>
      <c r="J88" s="119" t="str">
        <f t="shared" si="220"/>
        <v>-----</v>
      </c>
      <c r="K88" s="119" t="str">
        <f t="shared" si="220"/>
        <v>-----</v>
      </c>
      <c r="L88" s="119" t="str">
        <f t="shared" si="220"/>
        <v>-----</v>
      </c>
      <c r="M88" s="119" t="str">
        <f t="shared" si="220"/>
        <v>-----</v>
      </c>
      <c r="N88" s="119" t="str">
        <f t="shared" si="220"/>
        <v>-----</v>
      </c>
      <c r="O88" s="119" t="str">
        <f t="shared" si="220"/>
        <v>-----</v>
      </c>
      <c r="P88" s="119" t="str">
        <f t="shared" si="220"/>
        <v>-----</v>
      </c>
      <c r="Q88" s="119" t="str">
        <f t="shared" si="220"/>
        <v>-----</v>
      </c>
      <c r="R88" s="119" t="str">
        <f t="shared" si="220"/>
        <v>-----</v>
      </c>
      <c r="S88" s="119" t="str">
        <f t="shared" si="220"/>
        <v>-----</v>
      </c>
      <c r="T88" s="119" t="str">
        <f t="shared" si="220"/>
        <v>-----</v>
      </c>
      <c r="U88" s="119" t="str">
        <f t="shared" si="220"/>
        <v>-----</v>
      </c>
      <c r="V88" s="119" t="str">
        <f t="shared" si="220"/>
        <v>-----</v>
      </c>
      <c r="W88" s="119" t="str">
        <f t="shared" si="220"/>
        <v>-----</v>
      </c>
      <c r="X88" s="119" t="str">
        <f t="shared" si="220"/>
        <v>-----</v>
      </c>
      <c r="Y88" s="119" t="str">
        <f t="shared" si="220"/>
        <v>-----</v>
      </c>
      <c r="Z88" s="119" t="str">
        <f t="shared" si="220"/>
        <v>-----</v>
      </c>
      <c r="AA88" s="119" t="str">
        <f t="shared" si="220"/>
        <v>-----</v>
      </c>
      <c r="AB88" s="119" t="str">
        <f t="shared" si="220"/>
        <v>-----</v>
      </c>
      <c r="AC88" s="126" t="str">
        <f t="shared" si="220"/>
        <v>-----</v>
      </c>
      <c r="AD88" s="126" t="str">
        <f t="shared" ref="AD88:AY88" si="221">AC88</f>
        <v>-----</v>
      </c>
      <c r="AE88" s="126" t="str">
        <f t="shared" si="221"/>
        <v>-----</v>
      </c>
      <c r="AF88" s="126" t="str">
        <f t="shared" si="221"/>
        <v>-----</v>
      </c>
      <c r="AG88" s="126" t="str">
        <f t="shared" si="221"/>
        <v>-----</v>
      </c>
      <c r="AH88" s="126" t="str">
        <f t="shared" si="221"/>
        <v>-----</v>
      </c>
      <c r="AI88" s="126" t="str">
        <f t="shared" si="221"/>
        <v>-----</v>
      </c>
      <c r="AJ88" s="126" t="str">
        <f t="shared" si="221"/>
        <v>-----</v>
      </c>
      <c r="AK88" s="126" t="str">
        <f t="shared" si="221"/>
        <v>-----</v>
      </c>
      <c r="AL88" s="126" t="str">
        <f t="shared" si="221"/>
        <v>-----</v>
      </c>
      <c r="AM88" s="126" t="str">
        <f t="shared" si="221"/>
        <v>-----</v>
      </c>
      <c r="AN88" s="126" t="str">
        <f t="shared" si="221"/>
        <v>-----</v>
      </c>
      <c r="AO88" s="126" t="str">
        <f t="shared" si="221"/>
        <v>-----</v>
      </c>
      <c r="AP88" s="126" t="str">
        <f t="shared" si="221"/>
        <v>-----</v>
      </c>
      <c r="AQ88" s="126" t="str">
        <f t="shared" si="221"/>
        <v>-----</v>
      </c>
      <c r="AR88" s="126" t="str">
        <f t="shared" si="221"/>
        <v>-----</v>
      </c>
      <c r="AS88" s="126" t="str">
        <f t="shared" si="221"/>
        <v>-----</v>
      </c>
      <c r="AT88" s="126" t="str">
        <f t="shared" si="221"/>
        <v>-----</v>
      </c>
      <c r="AU88" s="126" t="str">
        <f t="shared" si="221"/>
        <v>-----</v>
      </c>
      <c r="AV88" s="126" t="str">
        <f t="shared" si="221"/>
        <v>-----</v>
      </c>
      <c r="AW88" s="126" t="str">
        <f t="shared" si="221"/>
        <v>-----</v>
      </c>
      <c r="AX88" s="126" t="str">
        <f t="shared" si="221"/>
        <v>-----</v>
      </c>
      <c r="AY88" s="126" t="str">
        <f t="shared" si="221"/>
        <v>-----</v>
      </c>
      <c r="AZ88" s="3" t="str">
        <f t="shared" si="202"/>
        <v>x</v>
      </c>
      <c r="BA88" s="4"/>
      <c r="BB88" s="54" t="s">
        <v>166</v>
      </c>
      <c r="BC88" s="119" t="str">
        <f t="shared" ref="BC88:CB88" si="222">BB88</f>
        <v>-----</v>
      </c>
      <c r="BD88" s="119" t="str">
        <f t="shared" si="222"/>
        <v>-----</v>
      </c>
      <c r="BE88" s="119" t="str">
        <f t="shared" si="222"/>
        <v>-----</v>
      </c>
      <c r="BF88" s="119" t="str">
        <f t="shared" si="222"/>
        <v>-----</v>
      </c>
      <c r="BG88" s="119" t="str">
        <f t="shared" si="222"/>
        <v>-----</v>
      </c>
      <c r="BH88" s="119" t="str">
        <f t="shared" si="222"/>
        <v>-----</v>
      </c>
      <c r="BI88" s="119" t="str">
        <f t="shared" si="222"/>
        <v>-----</v>
      </c>
      <c r="BJ88" s="119" t="str">
        <f t="shared" si="222"/>
        <v>-----</v>
      </c>
      <c r="BK88" s="119" t="str">
        <f t="shared" si="222"/>
        <v>-----</v>
      </c>
      <c r="BL88" s="119" t="str">
        <f t="shared" si="222"/>
        <v>-----</v>
      </c>
      <c r="BM88" s="119" t="str">
        <f t="shared" si="222"/>
        <v>-----</v>
      </c>
      <c r="BN88" s="119" t="str">
        <f t="shared" si="222"/>
        <v>-----</v>
      </c>
      <c r="BO88" s="119" t="str">
        <f t="shared" si="222"/>
        <v>-----</v>
      </c>
      <c r="BP88" s="119" t="str">
        <f t="shared" si="222"/>
        <v>-----</v>
      </c>
      <c r="BQ88" s="119" t="str">
        <f t="shared" si="222"/>
        <v>-----</v>
      </c>
      <c r="BR88" s="119" t="str">
        <f t="shared" si="222"/>
        <v>-----</v>
      </c>
      <c r="BS88" s="119" t="str">
        <f t="shared" si="222"/>
        <v>-----</v>
      </c>
      <c r="BT88" s="119" t="str">
        <f t="shared" si="222"/>
        <v>-----</v>
      </c>
      <c r="BU88" s="119" t="str">
        <f t="shared" si="222"/>
        <v>-----</v>
      </c>
      <c r="BV88" s="119" t="str">
        <f t="shared" si="222"/>
        <v>-----</v>
      </c>
      <c r="BW88" s="119" t="str">
        <f t="shared" si="222"/>
        <v>-----</v>
      </c>
      <c r="BX88" s="119" t="str">
        <f t="shared" si="222"/>
        <v>-----</v>
      </c>
      <c r="BY88" s="119" t="str">
        <f t="shared" si="222"/>
        <v>-----</v>
      </c>
      <c r="BZ88" s="119" t="str">
        <f t="shared" si="222"/>
        <v>-----</v>
      </c>
      <c r="CA88" s="119" t="str">
        <f t="shared" si="222"/>
        <v>-----</v>
      </c>
      <c r="CB88" s="123" t="str">
        <f t="shared" si="222"/>
        <v>-----</v>
      </c>
      <c r="CC88" s="123" t="str">
        <f t="shared" ref="CC88:CX88" si="223">CB88</f>
        <v>-----</v>
      </c>
      <c r="CD88" s="123" t="str">
        <f t="shared" si="223"/>
        <v>-----</v>
      </c>
      <c r="CE88" s="123" t="str">
        <f t="shared" si="223"/>
        <v>-----</v>
      </c>
      <c r="CF88" s="123" t="str">
        <f t="shared" si="223"/>
        <v>-----</v>
      </c>
      <c r="CG88" s="123" t="str">
        <f t="shared" si="223"/>
        <v>-----</v>
      </c>
      <c r="CH88" s="123" t="str">
        <f t="shared" si="223"/>
        <v>-----</v>
      </c>
      <c r="CI88" s="123" t="str">
        <f t="shared" si="223"/>
        <v>-----</v>
      </c>
      <c r="CJ88" s="123" t="str">
        <f t="shared" si="223"/>
        <v>-----</v>
      </c>
      <c r="CK88" s="123" t="str">
        <f t="shared" si="223"/>
        <v>-----</v>
      </c>
      <c r="CL88" s="123" t="str">
        <f t="shared" si="223"/>
        <v>-----</v>
      </c>
      <c r="CM88" s="123" t="str">
        <f t="shared" si="223"/>
        <v>-----</v>
      </c>
      <c r="CN88" s="123" t="str">
        <f t="shared" si="223"/>
        <v>-----</v>
      </c>
      <c r="CO88" s="123" t="str">
        <f t="shared" si="223"/>
        <v>-----</v>
      </c>
      <c r="CP88" s="123" t="str">
        <f t="shared" si="223"/>
        <v>-----</v>
      </c>
      <c r="CQ88" s="123" t="str">
        <f t="shared" si="223"/>
        <v>-----</v>
      </c>
      <c r="CR88" s="123" t="str">
        <f t="shared" si="223"/>
        <v>-----</v>
      </c>
      <c r="CS88" s="123" t="str">
        <f t="shared" si="223"/>
        <v>-----</v>
      </c>
      <c r="CT88" s="123" t="str">
        <f t="shared" si="223"/>
        <v>-----</v>
      </c>
      <c r="CU88" s="123" t="str">
        <f t="shared" si="223"/>
        <v>-----</v>
      </c>
      <c r="CV88" s="123" t="str">
        <f t="shared" si="223"/>
        <v>-----</v>
      </c>
      <c r="CW88" s="123" t="str">
        <f t="shared" si="223"/>
        <v>-----</v>
      </c>
      <c r="CX88" s="123" t="str">
        <f t="shared" si="223"/>
        <v>-----</v>
      </c>
      <c r="CY88" s="173"/>
      <c r="CZ88" s="173"/>
      <c r="DA88" s="173"/>
      <c r="DB88" s="173"/>
      <c r="DC88" s="173"/>
    </row>
    <row r="89" spans="1:107" ht="16.2" thickBot="1">
      <c r="A89" s="11" t="s">
        <v>190</v>
      </c>
      <c r="B89" s="12"/>
      <c r="C89" s="38" t="e">
        <f t="shared" ref="C89:AC89" si="224">PRODUCT(PRODUCT(C78:C86)+C87,C88)</f>
        <v>#VALUE!</v>
      </c>
      <c r="D89" s="38" t="e">
        <f t="shared" si="224"/>
        <v>#VALUE!</v>
      </c>
      <c r="E89" s="38" t="e">
        <f t="shared" si="224"/>
        <v>#VALUE!</v>
      </c>
      <c r="F89" s="38" t="e">
        <f t="shared" si="224"/>
        <v>#VALUE!</v>
      </c>
      <c r="G89" s="38" t="e">
        <f t="shared" si="224"/>
        <v>#VALUE!</v>
      </c>
      <c r="H89" s="38" t="e">
        <f t="shared" si="224"/>
        <v>#VALUE!</v>
      </c>
      <c r="I89" s="38" t="e">
        <f t="shared" si="224"/>
        <v>#VALUE!</v>
      </c>
      <c r="J89" s="38" t="e">
        <f t="shared" si="224"/>
        <v>#VALUE!</v>
      </c>
      <c r="K89" s="38" t="e">
        <f t="shared" si="224"/>
        <v>#VALUE!</v>
      </c>
      <c r="L89" s="38" t="e">
        <f t="shared" si="224"/>
        <v>#VALUE!</v>
      </c>
      <c r="M89" s="38" t="e">
        <f t="shared" si="224"/>
        <v>#VALUE!</v>
      </c>
      <c r="N89" s="38" t="e">
        <f t="shared" si="224"/>
        <v>#VALUE!</v>
      </c>
      <c r="O89" s="38" t="e">
        <f t="shared" si="224"/>
        <v>#VALUE!</v>
      </c>
      <c r="P89" s="38" t="e">
        <f t="shared" si="224"/>
        <v>#VALUE!</v>
      </c>
      <c r="Q89" s="38" t="e">
        <f t="shared" si="224"/>
        <v>#VALUE!</v>
      </c>
      <c r="R89" s="38" t="e">
        <f t="shared" si="224"/>
        <v>#VALUE!</v>
      </c>
      <c r="S89" s="38" t="e">
        <f t="shared" si="224"/>
        <v>#VALUE!</v>
      </c>
      <c r="T89" s="38" t="e">
        <f t="shared" si="224"/>
        <v>#VALUE!</v>
      </c>
      <c r="U89" s="38" t="e">
        <f t="shared" si="224"/>
        <v>#VALUE!</v>
      </c>
      <c r="V89" s="38" t="e">
        <f t="shared" si="224"/>
        <v>#VALUE!</v>
      </c>
      <c r="W89" s="38" t="e">
        <f t="shared" si="224"/>
        <v>#VALUE!</v>
      </c>
      <c r="X89" s="38" t="e">
        <f t="shared" si="224"/>
        <v>#VALUE!</v>
      </c>
      <c r="Y89" s="38" t="e">
        <f t="shared" si="224"/>
        <v>#VALUE!</v>
      </c>
      <c r="Z89" s="38" t="e">
        <f t="shared" si="224"/>
        <v>#VALUE!</v>
      </c>
      <c r="AA89" s="38" t="e">
        <f t="shared" si="224"/>
        <v>#VALUE!</v>
      </c>
      <c r="AB89" s="38" t="e">
        <f t="shared" si="224"/>
        <v>#VALUE!</v>
      </c>
      <c r="AC89" s="39" t="e">
        <f t="shared" si="224"/>
        <v>#VALUE!</v>
      </c>
      <c r="AD89" s="39" t="e">
        <f t="shared" ref="AD89:AY89" si="225">PRODUCT(PRODUCT(AD78:AD86)+AD87,AD88)</f>
        <v>#VALUE!</v>
      </c>
      <c r="AE89" s="39" t="e">
        <f t="shared" si="225"/>
        <v>#VALUE!</v>
      </c>
      <c r="AF89" s="39" t="e">
        <f t="shared" si="225"/>
        <v>#VALUE!</v>
      </c>
      <c r="AG89" s="39" t="e">
        <f t="shared" si="225"/>
        <v>#VALUE!</v>
      </c>
      <c r="AH89" s="39" t="e">
        <f t="shared" si="225"/>
        <v>#VALUE!</v>
      </c>
      <c r="AI89" s="39" t="e">
        <f t="shared" si="225"/>
        <v>#VALUE!</v>
      </c>
      <c r="AJ89" s="39" t="e">
        <f t="shared" si="225"/>
        <v>#VALUE!</v>
      </c>
      <c r="AK89" s="39" t="e">
        <f t="shared" si="225"/>
        <v>#VALUE!</v>
      </c>
      <c r="AL89" s="39" t="e">
        <f t="shared" si="225"/>
        <v>#VALUE!</v>
      </c>
      <c r="AM89" s="39" t="e">
        <f t="shared" si="225"/>
        <v>#VALUE!</v>
      </c>
      <c r="AN89" s="39" t="e">
        <f t="shared" si="225"/>
        <v>#VALUE!</v>
      </c>
      <c r="AO89" s="39" t="e">
        <f t="shared" si="225"/>
        <v>#VALUE!</v>
      </c>
      <c r="AP89" s="39" t="e">
        <f t="shared" si="225"/>
        <v>#VALUE!</v>
      </c>
      <c r="AQ89" s="39" t="e">
        <f t="shared" si="225"/>
        <v>#VALUE!</v>
      </c>
      <c r="AR89" s="39" t="e">
        <f t="shared" si="225"/>
        <v>#VALUE!</v>
      </c>
      <c r="AS89" s="39" t="e">
        <f t="shared" si="225"/>
        <v>#VALUE!</v>
      </c>
      <c r="AT89" s="39" t="e">
        <f t="shared" si="225"/>
        <v>#VALUE!</v>
      </c>
      <c r="AU89" s="39" t="e">
        <f t="shared" si="225"/>
        <v>#VALUE!</v>
      </c>
      <c r="AV89" s="39" t="e">
        <f t="shared" si="225"/>
        <v>#VALUE!</v>
      </c>
      <c r="AW89" s="39" t="e">
        <f t="shared" si="225"/>
        <v>#VALUE!</v>
      </c>
      <c r="AX89" s="39" t="e">
        <f t="shared" si="225"/>
        <v>#VALUE!</v>
      </c>
      <c r="AY89" s="39" t="e">
        <f t="shared" si="225"/>
        <v>#VALUE!</v>
      </c>
      <c r="AZ89" s="11" t="str">
        <f t="shared" si="202"/>
        <v>= Collision Rate</v>
      </c>
      <c r="BA89" s="12"/>
      <c r="BB89" s="38" t="e">
        <f t="shared" ref="BB89:CG89" si="226">PRODUCT(PRODUCT(BB78:BB86)+BB87,BB88)</f>
        <v>#VALUE!</v>
      </c>
      <c r="BC89" s="38" t="e">
        <f t="shared" si="226"/>
        <v>#VALUE!</v>
      </c>
      <c r="BD89" s="38" t="e">
        <f t="shared" si="226"/>
        <v>#VALUE!</v>
      </c>
      <c r="BE89" s="38" t="e">
        <f t="shared" si="226"/>
        <v>#VALUE!</v>
      </c>
      <c r="BF89" s="38" t="e">
        <f t="shared" si="226"/>
        <v>#VALUE!</v>
      </c>
      <c r="BG89" s="38" t="e">
        <f t="shared" si="226"/>
        <v>#VALUE!</v>
      </c>
      <c r="BH89" s="38" t="e">
        <f t="shared" si="226"/>
        <v>#VALUE!</v>
      </c>
      <c r="BI89" s="38" t="e">
        <f t="shared" si="226"/>
        <v>#VALUE!</v>
      </c>
      <c r="BJ89" s="38" t="e">
        <f t="shared" si="226"/>
        <v>#VALUE!</v>
      </c>
      <c r="BK89" s="38" t="e">
        <f t="shared" si="226"/>
        <v>#VALUE!</v>
      </c>
      <c r="BL89" s="38" t="e">
        <f t="shared" si="226"/>
        <v>#VALUE!</v>
      </c>
      <c r="BM89" s="38" t="e">
        <f t="shared" si="226"/>
        <v>#VALUE!</v>
      </c>
      <c r="BN89" s="38" t="e">
        <f t="shared" si="226"/>
        <v>#VALUE!</v>
      </c>
      <c r="BO89" s="38" t="e">
        <f t="shared" si="226"/>
        <v>#VALUE!</v>
      </c>
      <c r="BP89" s="38" t="e">
        <f t="shared" si="226"/>
        <v>#VALUE!</v>
      </c>
      <c r="BQ89" s="38" t="e">
        <f t="shared" si="226"/>
        <v>#VALUE!</v>
      </c>
      <c r="BR89" s="38" t="e">
        <f t="shared" si="226"/>
        <v>#VALUE!</v>
      </c>
      <c r="BS89" s="38" t="e">
        <f t="shared" si="226"/>
        <v>#VALUE!</v>
      </c>
      <c r="BT89" s="38" t="e">
        <f t="shared" si="226"/>
        <v>#VALUE!</v>
      </c>
      <c r="BU89" s="38" t="e">
        <f t="shared" si="226"/>
        <v>#VALUE!</v>
      </c>
      <c r="BV89" s="38" t="e">
        <f t="shared" si="226"/>
        <v>#VALUE!</v>
      </c>
      <c r="BW89" s="38" t="e">
        <f t="shared" si="226"/>
        <v>#VALUE!</v>
      </c>
      <c r="BX89" s="38" t="e">
        <f t="shared" si="226"/>
        <v>#VALUE!</v>
      </c>
      <c r="BY89" s="38" t="e">
        <f t="shared" si="226"/>
        <v>#VALUE!</v>
      </c>
      <c r="BZ89" s="38" t="e">
        <f t="shared" si="226"/>
        <v>#VALUE!</v>
      </c>
      <c r="CA89" s="38" t="e">
        <f t="shared" si="226"/>
        <v>#VALUE!</v>
      </c>
      <c r="CB89" s="38" t="e">
        <f t="shared" si="226"/>
        <v>#VALUE!</v>
      </c>
      <c r="CC89" s="38" t="e">
        <f t="shared" si="226"/>
        <v>#VALUE!</v>
      </c>
      <c r="CD89" s="38" t="e">
        <f t="shared" si="226"/>
        <v>#VALUE!</v>
      </c>
      <c r="CE89" s="38" t="e">
        <f t="shared" si="226"/>
        <v>#VALUE!</v>
      </c>
      <c r="CF89" s="38" t="e">
        <f t="shared" si="226"/>
        <v>#VALUE!</v>
      </c>
      <c r="CG89" s="38" t="e">
        <f t="shared" si="226"/>
        <v>#VALUE!</v>
      </c>
      <c r="CH89" s="38" t="e">
        <f t="shared" ref="CH89:CX89" si="227">PRODUCT(PRODUCT(CH78:CH86)+CH87,CH88)</f>
        <v>#VALUE!</v>
      </c>
      <c r="CI89" s="38" t="e">
        <f t="shared" si="227"/>
        <v>#VALUE!</v>
      </c>
      <c r="CJ89" s="38" t="e">
        <f t="shared" si="227"/>
        <v>#VALUE!</v>
      </c>
      <c r="CK89" s="38" t="e">
        <f t="shared" si="227"/>
        <v>#VALUE!</v>
      </c>
      <c r="CL89" s="38" t="e">
        <f t="shared" si="227"/>
        <v>#VALUE!</v>
      </c>
      <c r="CM89" s="38" t="e">
        <f t="shared" si="227"/>
        <v>#VALUE!</v>
      </c>
      <c r="CN89" s="38" t="e">
        <f t="shared" si="227"/>
        <v>#VALUE!</v>
      </c>
      <c r="CO89" s="38" t="e">
        <f t="shared" si="227"/>
        <v>#VALUE!</v>
      </c>
      <c r="CP89" s="38" t="e">
        <f t="shared" si="227"/>
        <v>#VALUE!</v>
      </c>
      <c r="CQ89" s="38" t="e">
        <f t="shared" si="227"/>
        <v>#VALUE!</v>
      </c>
      <c r="CR89" s="38" t="e">
        <f t="shared" si="227"/>
        <v>#VALUE!</v>
      </c>
      <c r="CS89" s="38" t="e">
        <f t="shared" si="227"/>
        <v>#VALUE!</v>
      </c>
      <c r="CT89" s="38" t="e">
        <f t="shared" si="227"/>
        <v>#VALUE!</v>
      </c>
      <c r="CU89" s="38" t="e">
        <f t="shared" si="227"/>
        <v>#VALUE!</v>
      </c>
      <c r="CV89" s="38" t="e">
        <f t="shared" si="227"/>
        <v>#VALUE!</v>
      </c>
      <c r="CW89" s="38" t="e">
        <f t="shared" si="227"/>
        <v>#VALUE!</v>
      </c>
      <c r="CX89" s="90" t="e">
        <f t="shared" si="227"/>
        <v>#VALUE!</v>
      </c>
      <c r="CY89" s="174"/>
      <c r="CZ89" s="174"/>
      <c r="DA89" s="174"/>
      <c r="DB89" s="174"/>
      <c r="DC89" s="174"/>
    </row>
    <row r="90" spans="1:107" ht="16.2" thickTop="1">
      <c r="A90" s="52" t="s">
        <v>173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5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91"/>
      <c r="CC90" s="91"/>
      <c r="CD90" s="91"/>
      <c r="CE90" s="91"/>
      <c r="CF90" s="91"/>
      <c r="CG90" s="91"/>
      <c r="CH90" s="91"/>
      <c r="CI90" s="91"/>
      <c r="CJ90" s="91"/>
      <c r="CK90" s="91"/>
      <c r="CL90" s="91"/>
      <c r="CM90" s="91"/>
      <c r="CN90" s="91"/>
      <c r="CO90" s="91"/>
      <c r="CP90" s="91"/>
      <c r="CQ90" s="91"/>
      <c r="CR90" s="91"/>
      <c r="CS90" s="91"/>
      <c r="CT90" s="91"/>
      <c r="CU90" s="91"/>
      <c r="CV90" s="91"/>
      <c r="CW90" s="91"/>
      <c r="CX90" s="91"/>
      <c r="CY90" s="8"/>
      <c r="CZ90" s="8"/>
      <c r="DA90" s="8"/>
      <c r="DB90" s="8"/>
      <c r="DC90" s="8"/>
    </row>
    <row r="91" spans="1:107">
      <c r="A91" s="3" t="s">
        <v>191</v>
      </c>
      <c r="B91" s="4"/>
      <c r="C91" s="48" t="e">
        <f t="shared" ref="C91:AC91" si="228">(C31+C42+C55+C54+C62)</f>
        <v>#VALUE!</v>
      </c>
      <c r="D91" s="48" t="e">
        <f t="shared" si="228"/>
        <v>#VALUE!</v>
      </c>
      <c r="E91" s="48" t="e">
        <f t="shared" si="228"/>
        <v>#VALUE!</v>
      </c>
      <c r="F91" s="48" t="e">
        <f t="shared" si="228"/>
        <v>#VALUE!</v>
      </c>
      <c r="G91" s="48" t="e">
        <f t="shared" si="228"/>
        <v>#VALUE!</v>
      </c>
      <c r="H91" s="48" t="e">
        <f t="shared" si="228"/>
        <v>#VALUE!</v>
      </c>
      <c r="I91" s="48" t="e">
        <f t="shared" si="228"/>
        <v>#VALUE!</v>
      </c>
      <c r="J91" s="48" t="e">
        <f t="shared" si="228"/>
        <v>#VALUE!</v>
      </c>
      <c r="K91" s="48" t="e">
        <f t="shared" si="228"/>
        <v>#VALUE!</v>
      </c>
      <c r="L91" s="48" t="e">
        <f t="shared" si="228"/>
        <v>#VALUE!</v>
      </c>
      <c r="M91" s="48" t="e">
        <f t="shared" si="228"/>
        <v>#VALUE!</v>
      </c>
      <c r="N91" s="48" t="e">
        <f t="shared" si="228"/>
        <v>#VALUE!</v>
      </c>
      <c r="O91" s="48" t="e">
        <f t="shared" si="228"/>
        <v>#VALUE!</v>
      </c>
      <c r="P91" s="48" t="e">
        <f t="shared" si="228"/>
        <v>#VALUE!</v>
      </c>
      <c r="Q91" s="48" t="e">
        <f t="shared" si="228"/>
        <v>#VALUE!</v>
      </c>
      <c r="R91" s="48" t="e">
        <f t="shared" si="228"/>
        <v>#VALUE!</v>
      </c>
      <c r="S91" s="48" t="e">
        <f t="shared" si="228"/>
        <v>#VALUE!</v>
      </c>
      <c r="T91" s="48" t="e">
        <f t="shared" si="228"/>
        <v>#VALUE!</v>
      </c>
      <c r="U91" s="48" t="e">
        <f t="shared" si="228"/>
        <v>#VALUE!</v>
      </c>
      <c r="V91" s="48" t="e">
        <f t="shared" si="228"/>
        <v>#VALUE!</v>
      </c>
      <c r="W91" s="48" t="e">
        <f t="shared" si="228"/>
        <v>#VALUE!</v>
      </c>
      <c r="X91" s="48" t="e">
        <f t="shared" si="228"/>
        <v>#VALUE!</v>
      </c>
      <c r="Y91" s="48" t="e">
        <f t="shared" si="228"/>
        <v>#VALUE!</v>
      </c>
      <c r="Z91" s="48" t="e">
        <f t="shared" si="228"/>
        <v>#VALUE!</v>
      </c>
      <c r="AA91" s="48" t="e">
        <f t="shared" si="228"/>
        <v>#VALUE!</v>
      </c>
      <c r="AB91" s="48" t="e">
        <f t="shared" si="228"/>
        <v>#VALUE!</v>
      </c>
      <c r="AC91" s="49" t="e">
        <f t="shared" si="228"/>
        <v>#VALUE!</v>
      </c>
      <c r="AD91" s="49" t="e">
        <f t="shared" ref="AD91:AY91" si="229">(AD31+AD42+AD55+AD54+AD62)</f>
        <v>#VALUE!</v>
      </c>
      <c r="AE91" s="49" t="e">
        <f t="shared" si="229"/>
        <v>#VALUE!</v>
      </c>
      <c r="AF91" s="49" t="e">
        <f t="shared" si="229"/>
        <v>#VALUE!</v>
      </c>
      <c r="AG91" s="49" t="e">
        <f t="shared" si="229"/>
        <v>#VALUE!</v>
      </c>
      <c r="AH91" s="49" t="e">
        <f t="shared" si="229"/>
        <v>#VALUE!</v>
      </c>
      <c r="AI91" s="49" t="e">
        <f t="shared" si="229"/>
        <v>#VALUE!</v>
      </c>
      <c r="AJ91" s="49" t="e">
        <f t="shared" si="229"/>
        <v>#VALUE!</v>
      </c>
      <c r="AK91" s="49" t="e">
        <f t="shared" si="229"/>
        <v>#VALUE!</v>
      </c>
      <c r="AL91" s="49" t="e">
        <f t="shared" si="229"/>
        <v>#VALUE!</v>
      </c>
      <c r="AM91" s="49" t="e">
        <f t="shared" si="229"/>
        <v>#VALUE!</v>
      </c>
      <c r="AN91" s="49" t="e">
        <f t="shared" si="229"/>
        <v>#VALUE!</v>
      </c>
      <c r="AO91" s="49" t="e">
        <f t="shared" si="229"/>
        <v>#VALUE!</v>
      </c>
      <c r="AP91" s="49" t="e">
        <f t="shared" si="229"/>
        <v>#VALUE!</v>
      </c>
      <c r="AQ91" s="49" t="e">
        <f t="shared" si="229"/>
        <v>#VALUE!</v>
      </c>
      <c r="AR91" s="49" t="e">
        <f t="shared" si="229"/>
        <v>#VALUE!</v>
      </c>
      <c r="AS91" s="49" t="e">
        <f t="shared" si="229"/>
        <v>#VALUE!</v>
      </c>
      <c r="AT91" s="49" t="e">
        <f t="shared" si="229"/>
        <v>#VALUE!</v>
      </c>
      <c r="AU91" s="49" t="e">
        <f t="shared" si="229"/>
        <v>#VALUE!</v>
      </c>
      <c r="AV91" s="49" t="e">
        <f t="shared" si="229"/>
        <v>#VALUE!</v>
      </c>
      <c r="AW91" s="49" t="e">
        <f t="shared" si="229"/>
        <v>#VALUE!</v>
      </c>
      <c r="AX91" s="49" t="e">
        <f t="shared" si="229"/>
        <v>#VALUE!</v>
      </c>
      <c r="AY91" s="49" t="e">
        <f t="shared" si="229"/>
        <v>#VALUE!</v>
      </c>
      <c r="AZ91" s="8" t="str">
        <f>A91</f>
        <v>Liability</v>
      </c>
      <c r="BA91" s="4"/>
      <c r="BB91" s="48" t="e">
        <f t="shared" ref="BB91:CB91" si="230">(BB31+BB42+BB55+BB54+BB62)</f>
        <v>#VALUE!</v>
      </c>
      <c r="BC91" s="48" t="e">
        <f t="shared" si="230"/>
        <v>#VALUE!</v>
      </c>
      <c r="BD91" s="48" t="e">
        <f t="shared" si="230"/>
        <v>#VALUE!</v>
      </c>
      <c r="BE91" s="48" t="e">
        <f t="shared" si="230"/>
        <v>#VALUE!</v>
      </c>
      <c r="BF91" s="48" t="e">
        <f t="shared" si="230"/>
        <v>#VALUE!</v>
      </c>
      <c r="BG91" s="48" t="e">
        <f t="shared" si="230"/>
        <v>#VALUE!</v>
      </c>
      <c r="BH91" s="48" t="e">
        <f t="shared" si="230"/>
        <v>#VALUE!</v>
      </c>
      <c r="BI91" s="48" t="e">
        <f t="shared" si="230"/>
        <v>#VALUE!</v>
      </c>
      <c r="BJ91" s="48" t="e">
        <f t="shared" si="230"/>
        <v>#VALUE!</v>
      </c>
      <c r="BK91" s="48" t="e">
        <f t="shared" si="230"/>
        <v>#VALUE!</v>
      </c>
      <c r="BL91" s="48" t="e">
        <f t="shared" si="230"/>
        <v>#VALUE!</v>
      </c>
      <c r="BM91" s="48" t="e">
        <f t="shared" si="230"/>
        <v>#VALUE!</v>
      </c>
      <c r="BN91" s="48" t="e">
        <f t="shared" si="230"/>
        <v>#VALUE!</v>
      </c>
      <c r="BO91" s="48" t="e">
        <f t="shared" si="230"/>
        <v>#VALUE!</v>
      </c>
      <c r="BP91" s="48" t="e">
        <f t="shared" si="230"/>
        <v>#VALUE!</v>
      </c>
      <c r="BQ91" s="48" t="e">
        <f t="shared" si="230"/>
        <v>#VALUE!</v>
      </c>
      <c r="BR91" s="48" t="e">
        <f t="shared" si="230"/>
        <v>#VALUE!</v>
      </c>
      <c r="BS91" s="48" t="e">
        <f t="shared" si="230"/>
        <v>#VALUE!</v>
      </c>
      <c r="BT91" s="48" t="e">
        <f t="shared" si="230"/>
        <v>#VALUE!</v>
      </c>
      <c r="BU91" s="48" t="e">
        <f t="shared" si="230"/>
        <v>#VALUE!</v>
      </c>
      <c r="BV91" s="48" t="e">
        <f t="shared" si="230"/>
        <v>#VALUE!</v>
      </c>
      <c r="BW91" s="48" t="e">
        <f t="shared" si="230"/>
        <v>#VALUE!</v>
      </c>
      <c r="BX91" s="48" t="e">
        <f t="shared" si="230"/>
        <v>#VALUE!</v>
      </c>
      <c r="BY91" s="48" t="e">
        <f t="shared" si="230"/>
        <v>#VALUE!</v>
      </c>
      <c r="BZ91" s="48" t="e">
        <f t="shared" si="230"/>
        <v>#VALUE!</v>
      </c>
      <c r="CA91" s="48" t="e">
        <f t="shared" si="230"/>
        <v>#VALUE!</v>
      </c>
      <c r="CB91" s="92" t="e">
        <f t="shared" si="230"/>
        <v>#VALUE!</v>
      </c>
      <c r="CC91" s="92" t="e">
        <f t="shared" ref="CC91:CX91" si="231">(CC31+CC42+CC55+CC54+CC62)</f>
        <v>#VALUE!</v>
      </c>
      <c r="CD91" s="92" t="e">
        <f t="shared" si="231"/>
        <v>#VALUE!</v>
      </c>
      <c r="CE91" s="92" t="e">
        <f t="shared" si="231"/>
        <v>#VALUE!</v>
      </c>
      <c r="CF91" s="92" t="e">
        <f t="shared" si="231"/>
        <v>#VALUE!</v>
      </c>
      <c r="CG91" s="92" t="e">
        <f t="shared" si="231"/>
        <v>#VALUE!</v>
      </c>
      <c r="CH91" s="92" t="e">
        <f t="shared" si="231"/>
        <v>#VALUE!</v>
      </c>
      <c r="CI91" s="92" t="e">
        <f t="shared" si="231"/>
        <v>#VALUE!</v>
      </c>
      <c r="CJ91" s="92" t="e">
        <f t="shared" si="231"/>
        <v>#VALUE!</v>
      </c>
      <c r="CK91" s="92" t="e">
        <f t="shared" si="231"/>
        <v>#VALUE!</v>
      </c>
      <c r="CL91" s="92" t="e">
        <f t="shared" si="231"/>
        <v>#VALUE!</v>
      </c>
      <c r="CM91" s="92" t="e">
        <f t="shared" si="231"/>
        <v>#VALUE!</v>
      </c>
      <c r="CN91" s="92" t="e">
        <f t="shared" si="231"/>
        <v>#VALUE!</v>
      </c>
      <c r="CO91" s="92" t="e">
        <f t="shared" si="231"/>
        <v>#VALUE!</v>
      </c>
      <c r="CP91" s="92" t="e">
        <f t="shared" si="231"/>
        <v>#VALUE!</v>
      </c>
      <c r="CQ91" s="92" t="e">
        <f t="shared" si="231"/>
        <v>#VALUE!</v>
      </c>
      <c r="CR91" s="92" t="e">
        <f t="shared" si="231"/>
        <v>#VALUE!</v>
      </c>
      <c r="CS91" s="92" t="e">
        <f t="shared" si="231"/>
        <v>#VALUE!</v>
      </c>
      <c r="CT91" s="92" t="e">
        <f t="shared" si="231"/>
        <v>#VALUE!</v>
      </c>
      <c r="CU91" s="92" t="e">
        <f t="shared" si="231"/>
        <v>#VALUE!</v>
      </c>
      <c r="CV91" s="92" t="e">
        <f t="shared" si="231"/>
        <v>#VALUE!</v>
      </c>
      <c r="CW91" s="92" t="e">
        <f t="shared" si="231"/>
        <v>#VALUE!</v>
      </c>
      <c r="CX91" s="92" t="e">
        <f t="shared" si="231"/>
        <v>#VALUE!</v>
      </c>
      <c r="CY91" s="176"/>
      <c r="CZ91" s="176"/>
      <c r="DA91" s="176"/>
      <c r="DB91" s="176"/>
      <c r="DC91" s="176"/>
    </row>
    <row r="92" spans="1:107" ht="16.2" thickBot="1">
      <c r="A92" s="3" t="s">
        <v>192</v>
      </c>
      <c r="B92" s="4"/>
      <c r="C92" s="48" t="e">
        <f t="shared" ref="C92:AC92" si="232">(C76+C89)</f>
        <v>#VALUE!</v>
      </c>
      <c r="D92" s="48" t="e">
        <f t="shared" si="232"/>
        <v>#VALUE!</v>
      </c>
      <c r="E92" s="48" t="e">
        <f t="shared" si="232"/>
        <v>#VALUE!</v>
      </c>
      <c r="F92" s="48" t="e">
        <f t="shared" si="232"/>
        <v>#VALUE!</v>
      </c>
      <c r="G92" s="48" t="e">
        <f t="shared" si="232"/>
        <v>#VALUE!</v>
      </c>
      <c r="H92" s="48" t="e">
        <f t="shared" si="232"/>
        <v>#VALUE!</v>
      </c>
      <c r="I92" s="48" t="e">
        <f t="shared" si="232"/>
        <v>#VALUE!</v>
      </c>
      <c r="J92" s="48" t="e">
        <f t="shared" si="232"/>
        <v>#VALUE!</v>
      </c>
      <c r="K92" s="48" t="e">
        <f t="shared" si="232"/>
        <v>#VALUE!</v>
      </c>
      <c r="L92" s="48" t="e">
        <f t="shared" si="232"/>
        <v>#VALUE!</v>
      </c>
      <c r="M92" s="48" t="e">
        <f t="shared" si="232"/>
        <v>#VALUE!</v>
      </c>
      <c r="N92" s="48" t="e">
        <f t="shared" si="232"/>
        <v>#VALUE!</v>
      </c>
      <c r="O92" s="48" t="e">
        <f t="shared" si="232"/>
        <v>#VALUE!</v>
      </c>
      <c r="P92" s="48" t="e">
        <f t="shared" si="232"/>
        <v>#VALUE!</v>
      </c>
      <c r="Q92" s="48" t="e">
        <f t="shared" si="232"/>
        <v>#VALUE!</v>
      </c>
      <c r="R92" s="48" t="e">
        <f t="shared" si="232"/>
        <v>#VALUE!</v>
      </c>
      <c r="S92" s="48" t="e">
        <f t="shared" si="232"/>
        <v>#VALUE!</v>
      </c>
      <c r="T92" s="48" t="e">
        <f t="shared" si="232"/>
        <v>#VALUE!</v>
      </c>
      <c r="U92" s="48" t="e">
        <f t="shared" si="232"/>
        <v>#VALUE!</v>
      </c>
      <c r="V92" s="48" t="e">
        <f t="shared" si="232"/>
        <v>#VALUE!</v>
      </c>
      <c r="W92" s="48" t="e">
        <f t="shared" si="232"/>
        <v>#VALUE!</v>
      </c>
      <c r="X92" s="48" t="e">
        <f t="shared" si="232"/>
        <v>#VALUE!</v>
      </c>
      <c r="Y92" s="48" t="e">
        <f t="shared" si="232"/>
        <v>#VALUE!</v>
      </c>
      <c r="Z92" s="48" t="e">
        <f t="shared" si="232"/>
        <v>#VALUE!</v>
      </c>
      <c r="AA92" s="48" t="e">
        <f t="shared" si="232"/>
        <v>#VALUE!</v>
      </c>
      <c r="AB92" s="48" t="e">
        <f t="shared" si="232"/>
        <v>#VALUE!</v>
      </c>
      <c r="AC92" s="49" t="e">
        <f t="shared" si="232"/>
        <v>#VALUE!</v>
      </c>
      <c r="AD92" s="49" t="e">
        <f t="shared" ref="AD92:AY92" si="233">(AD76+AD89)</f>
        <v>#VALUE!</v>
      </c>
      <c r="AE92" s="49" t="e">
        <f t="shared" si="233"/>
        <v>#VALUE!</v>
      </c>
      <c r="AF92" s="49" t="e">
        <f t="shared" si="233"/>
        <v>#VALUE!</v>
      </c>
      <c r="AG92" s="49" t="e">
        <f t="shared" si="233"/>
        <v>#VALUE!</v>
      </c>
      <c r="AH92" s="49" t="e">
        <f t="shared" si="233"/>
        <v>#VALUE!</v>
      </c>
      <c r="AI92" s="49" t="e">
        <f t="shared" si="233"/>
        <v>#VALUE!</v>
      </c>
      <c r="AJ92" s="49" t="e">
        <f t="shared" si="233"/>
        <v>#VALUE!</v>
      </c>
      <c r="AK92" s="49" t="e">
        <f t="shared" si="233"/>
        <v>#VALUE!</v>
      </c>
      <c r="AL92" s="49" t="e">
        <f t="shared" si="233"/>
        <v>#VALUE!</v>
      </c>
      <c r="AM92" s="49" t="e">
        <f t="shared" si="233"/>
        <v>#VALUE!</v>
      </c>
      <c r="AN92" s="49" t="e">
        <f t="shared" si="233"/>
        <v>#VALUE!</v>
      </c>
      <c r="AO92" s="49" t="e">
        <f t="shared" si="233"/>
        <v>#VALUE!</v>
      </c>
      <c r="AP92" s="49" t="e">
        <f t="shared" si="233"/>
        <v>#VALUE!</v>
      </c>
      <c r="AQ92" s="49" t="e">
        <f t="shared" si="233"/>
        <v>#VALUE!</v>
      </c>
      <c r="AR92" s="49" t="e">
        <f t="shared" si="233"/>
        <v>#VALUE!</v>
      </c>
      <c r="AS92" s="49" t="e">
        <f t="shared" si="233"/>
        <v>#VALUE!</v>
      </c>
      <c r="AT92" s="49" t="e">
        <f t="shared" si="233"/>
        <v>#VALUE!</v>
      </c>
      <c r="AU92" s="49" t="e">
        <f t="shared" si="233"/>
        <v>#VALUE!</v>
      </c>
      <c r="AV92" s="49" t="e">
        <f t="shared" si="233"/>
        <v>#VALUE!</v>
      </c>
      <c r="AW92" s="49" t="e">
        <f t="shared" si="233"/>
        <v>#VALUE!</v>
      </c>
      <c r="AX92" s="49" t="e">
        <f t="shared" si="233"/>
        <v>#VALUE!</v>
      </c>
      <c r="AY92" s="49" t="e">
        <f t="shared" si="233"/>
        <v>#VALUE!</v>
      </c>
      <c r="AZ92" s="8" t="str">
        <f>A92</f>
        <v>Physical Damage</v>
      </c>
      <c r="BA92" s="4"/>
      <c r="BB92" s="48" t="e">
        <f t="shared" ref="BB92:CB92" si="234">(BB76+BB89)</f>
        <v>#VALUE!</v>
      </c>
      <c r="BC92" s="48" t="e">
        <f t="shared" si="234"/>
        <v>#VALUE!</v>
      </c>
      <c r="BD92" s="48" t="e">
        <f t="shared" si="234"/>
        <v>#VALUE!</v>
      </c>
      <c r="BE92" s="48" t="e">
        <f t="shared" si="234"/>
        <v>#VALUE!</v>
      </c>
      <c r="BF92" s="48" t="e">
        <f t="shared" si="234"/>
        <v>#VALUE!</v>
      </c>
      <c r="BG92" s="48" t="e">
        <f t="shared" si="234"/>
        <v>#VALUE!</v>
      </c>
      <c r="BH92" s="48" t="e">
        <f t="shared" si="234"/>
        <v>#VALUE!</v>
      </c>
      <c r="BI92" s="48" t="e">
        <f t="shared" si="234"/>
        <v>#VALUE!</v>
      </c>
      <c r="BJ92" s="48" t="e">
        <f t="shared" si="234"/>
        <v>#VALUE!</v>
      </c>
      <c r="BK92" s="48" t="e">
        <f t="shared" si="234"/>
        <v>#VALUE!</v>
      </c>
      <c r="BL92" s="48" t="e">
        <f t="shared" si="234"/>
        <v>#VALUE!</v>
      </c>
      <c r="BM92" s="48" t="e">
        <f t="shared" si="234"/>
        <v>#VALUE!</v>
      </c>
      <c r="BN92" s="48" t="e">
        <f t="shared" si="234"/>
        <v>#VALUE!</v>
      </c>
      <c r="BO92" s="48" t="e">
        <f t="shared" si="234"/>
        <v>#VALUE!</v>
      </c>
      <c r="BP92" s="48" t="e">
        <f t="shared" si="234"/>
        <v>#VALUE!</v>
      </c>
      <c r="BQ92" s="48" t="e">
        <f t="shared" si="234"/>
        <v>#VALUE!</v>
      </c>
      <c r="BR92" s="48" t="e">
        <f t="shared" si="234"/>
        <v>#VALUE!</v>
      </c>
      <c r="BS92" s="48" t="e">
        <f t="shared" si="234"/>
        <v>#VALUE!</v>
      </c>
      <c r="BT92" s="48" t="e">
        <f t="shared" si="234"/>
        <v>#VALUE!</v>
      </c>
      <c r="BU92" s="48" t="e">
        <f t="shared" si="234"/>
        <v>#VALUE!</v>
      </c>
      <c r="BV92" s="48" t="e">
        <f t="shared" si="234"/>
        <v>#VALUE!</v>
      </c>
      <c r="BW92" s="48" t="e">
        <f t="shared" si="234"/>
        <v>#VALUE!</v>
      </c>
      <c r="BX92" s="48" t="e">
        <f t="shared" si="234"/>
        <v>#VALUE!</v>
      </c>
      <c r="BY92" s="48" t="e">
        <f t="shared" si="234"/>
        <v>#VALUE!</v>
      </c>
      <c r="BZ92" s="48" t="e">
        <f t="shared" si="234"/>
        <v>#VALUE!</v>
      </c>
      <c r="CA92" s="48" t="e">
        <f t="shared" si="234"/>
        <v>#VALUE!</v>
      </c>
      <c r="CB92" s="92" t="e">
        <f t="shared" si="234"/>
        <v>#VALUE!</v>
      </c>
      <c r="CC92" s="92" t="e">
        <f t="shared" ref="CC92:CX92" si="235">(CC76+CC89)</f>
        <v>#VALUE!</v>
      </c>
      <c r="CD92" s="92" t="e">
        <f t="shared" si="235"/>
        <v>#VALUE!</v>
      </c>
      <c r="CE92" s="92" t="e">
        <f t="shared" si="235"/>
        <v>#VALUE!</v>
      </c>
      <c r="CF92" s="92" t="e">
        <f t="shared" si="235"/>
        <v>#VALUE!</v>
      </c>
      <c r="CG92" s="92" t="e">
        <f t="shared" si="235"/>
        <v>#VALUE!</v>
      </c>
      <c r="CH92" s="92" t="e">
        <f t="shared" si="235"/>
        <v>#VALUE!</v>
      </c>
      <c r="CI92" s="92" t="e">
        <f t="shared" si="235"/>
        <v>#VALUE!</v>
      </c>
      <c r="CJ92" s="92" t="e">
        <f t="shared" si="235"/>
        <v>#VALUE!</v>
      </c>
      <c r="CK92" s="92" t="e">
        <f t="shared" si="235"/>
        <v>#VALUE!</v>
      </c>
      <c r="CL92" s="92" t="e">
        <f t="shared" si="235"/>
        <v>#VALUE!</v>
      </c>
      <c r="CM92" s="92" t="e">
        <f t="shared" si="235"/>
        <v>#VALUE!</v>
      </c>
      <c r="CN92" s="92" t="e">
        <f t="shared" si="235"/>
        <v>#VALUE!</v>
      </c>
      <c r="CO92" s="92" t="e">
        <f t="shared" si="235"/>
        <v>#VALUE!</v>
      </c>
      <c r="CP92" s="92" t="e">
        <f t="shared" si="235"/>
        <v>#VALUE!</v>
      </c>
      <c r="CQ92" s="92" t="e">
        <f t="shared" si="235"/>
        <v>#VALUE!</v>
      </c>
      <c r="CR92" s="92" t="e">
        <f t="shared" si="235"/>
        <v>#VALUE!</v>
      </c>
      <c r="CS92" s="92" t="e">
        <f t="shared" si="235"/>
        <v>#VALUE!</v>
      </c>
      <c r="CT92" s="92" t="e">
        <f t="shared" si="235"/>
        <v>#VALUE!</v>
      </c>
      <c r="CU92" s="92" t="e">
        <f t="shared" si="235"/>
        <v>#VALUE!</v>
      </c>
      <c r="CV92" s="92" t="e">
        <f t="shared" si="235"/>
        <v>#VALUE!</v>
      </c>
      <c r="CW92" s="92" t="e">
        <f t="shared" si="235"/>
        <v>#VALUE!</v>
      </c>
      <c r="CX92" s="92" t="e">
        <f t="shared" si="235"/>
        <v>#VALUE!</v>
      </c>
      <c r="CY92" s="176"/>
      <c r="CZ92" s="176"/>
      <c r="DA92" s="176"/>
      <c r="DB92" s="176"/>
      <c r="DC92" s="176"/>
    </row>
    <row r="93" spans="1:107" ht="16.8" thickTop="1" thickBot="1">
      <c r="A93" s="5" t="s">
        <v>193</v>
      </c>
      <c r="B93" s="6"/>
      <c r="C93" s="50" t="e">
        <f t="shared" ref="C93:AC93" si="236">C91+C92</f>
        <v>#VALUE!</v>
      </c>
      <c r="D93" s="50" t="e">
        <f t="shared" si="236"/>
        <v>#VALUE!</v>
      </c>
      <c r="E93" s="50" t="e">
        <f t="shared" si="236"/>
        <v>#VALUE!</v>
      </c>
      <c r="F93" s="50" t="e">
        <f t="shared" si="236"/>
        <v>#VALUE!</v>
      </c>
      <c r="G93" s="50" t="e">
        <f t="shared" si="236"/>
        <v>#VALUE!</v>
      </c>
      <c r="H93" s="50" t="e">
        <f t="shared" si="236"/>
        <v>#VALUE!</v>
      </c>
      <c r="I93" s="50" t="e">
        <f t="shared" si="236"/>
        <v>#VALUE!</v>
      </c>
      <c r="J93" s="50" t="e">
        <f t="shared" si="236"/>
        <v>#VALUE!</v>
      </c>
      <c r="K93" s="50" t="e">
        <f t="shared" si="236"/>
        <v>#VALUE!</v>
      </c>
      <c r="L93" s="50" t="e">
        <f t="shared" si="236"/>
        <v>#VALUE!</v>
      </c>
      <c r="M93" s="50" t="e">
        <f t="shared" si="236"/>
        <v>#VALUE!</v>
      </c>
      <c r="N93" s="50" t="e">
        <f t="shared" si="236"/>
        <v>#VALUE!</v>
      </c>
      <c r="O93" s="50" t="e">
        <f t="shared" si="236"/>
        <v>#VALUE!</v>
      </c>
      <c r="P93" s="50" t="e">
        <f t="shared" si="236"/>
        <v>#VALUE!</v>
      </c>
      <c r="Q93" s="50" t="e">
        <f t="shared" si="236"/>
        <v>#VALUE!</v>
      </c>
      <c r="R93" s="50" t="e">
        <f t="shared" si="236"/>
        <v>#VALUE!</v>
      </c>
      <c r="S93" s="50" t="e">
        <f t="shared" si="236"/>
        <v>#VALUE!</v>
      </c>
      <c r="T93" s="50" t="e">
        <f t="shared" si="236"/>
        <v>#VALUE!</v>
      </c>
      <c r="U93" s="50" t="e">
        <f t="shared" si="236"/>
        <v>#VALUE!</v>
      </c>
      <c r="V93" s="50" t="e">
        <f t="shared" si="236"/>
        <v>#VALUE!</v>
      </c>
      <c r="W93" s="50" t="e">
        <f t="shared" si="236"/>
        <v>#VALUE!</v>
      </c>
      <c r="X93" s="50" t="e">
        <f t="shared" si="236"/>
        <v>#VALUE!</v>
      </c>
      <c r="Y93" s="50" t="e">
        <f t="shared" si="236"/>
        <v>#VALUE!</v>
      </c>
      <c r="Z93" s="50" t="e">
        <f t="shared" si="236"/>
        <v>#VALUE!</v>
      </c>
      <c r="AA93" s="50" t="e">
        <f t="shared" si="236"/>
        <v>#VALUE!</v>
      </c>
      <c r="AB93" s="50" t="e">
        <f t="shared" si="236"/>
        <v>#VALUE!</v>
      </c>
      <c r="AC93" s="51" t="e">
        <f t="shared" si="236"/>
        <v>#VALUE!</v>
      </c>
      <c r="AD93" s="51" t="e">
        <f t="shared" ref="AD93:AY93" si="237">AD91+AD92</f>
        <v>#VALUE!</v>
      </c>
      <c r="AE93" s="51" t="e">
        <f t="shared" si="237"/>
        <v>#VALUE!</v>
      </c>
      <c r="AF93" s="51" t="e">
        <f t="shared" si="237"/>
        <v>#VALUE!</v>
      </c>
      <c r="AG93" s="51" t="e">
        <f t="shared" si="237"/>
        <v>#VALUE!</v>
      </c>
      <c r="AH93" s="51" t="e">
        <f t="shared" si="237"/>
        <v>#VALUE!</v>
      </c>
      <c r="AI93" s="51" t="e">
        <f t="shared" si="237"/>
        <v>#VALUE!</v>
      </c>
      <c r="AJ93" s="51" t="e">
        <f t="shared" si="237"/>
        <v>#VALUE!</v>
      </c>
      <c r="AK93" s="51" t="e">
        <f t="shared" si="237"/>
        <v>#VALUE!</v>
      </c>
      <c r="AL93" s="51" t="e">
        <f t="shared" si="237"/>
        <v>#VALUE!</v>
      </c>
      <c r="AM93" s="51" t="e">
        <f t="shared" si="237"/>
        <v>#VALUE!</v>
      </c>
      <c r="AN93" s="51" t="e">
        <f t="shared" si="237"/>
        <v>#VALUE!</v>
      </c>
      <c r="AO93" s="51" t="e">
        <f t="shared" si="237"/>
        <v>#VALUE!</v>
      </c>
      <c r="AP93" s="51" t="e">
        <f t="shared" si="237"/>
        <v>#VALUE!</v>
      </c>
      <c r="AQ93" s="51" t="e">
        <f t="shared" si="237"/>
        <v>#VALUE!</v>
      </c>
      <c r="AR93" s="51" t="e">
        <f t="shared" si="237"/>
        <v>#VALUE!</v>
      </c>
      <c r="AS93" s="51" t="e">
        <f t="shared" si="237"/>
        <v>#VALUE!</v>
      </c>
      <c r="AT93" s="51" t="e">
        <f t="shared" si="237"/>
        <v>#VALUE!</v>
      </c>
      <c r="AU93" s="51" t="e">
        <f t="shared" si="237"/>
        <v>#VALUE!</v>
      </c>
      <c r="AV93" s="51" t="e">
        <f t="shared" si="237"/>
        <v>#VALUE!</v>
      </c>
      <c r="AW93" s="51" t="e">
        <f t="shared" si="237"/>
        <v>#VALUE!</v>
      </c>
      <c r="AX93" s="51" t="e">
        <f t="shared" si="237"/>
        <v>#VALUE!</v>
      </c>
      <c r="AY93" s="51" t="e">
        <f t="shared" si="237"/>
        <v>#VALUE!</v>
      </c>
      <c r="AZ93" s="81" t="s">
        <v>206</v>
      </c>
      <c r="BA93" s="81"/>
      <c r="BB93" s="82" t="e">
        <f t="shared" ref="BB93:CB93" si="238">BB91+BB92</f>
        <v>#VALUE!</v>
      </c>
      <c r="BC93" s="82" t="e">
        <f t="shared" si="238"/>
        <v>#VALUE!</v>
      </c>
      <c r="BD93" s="82" t="e">
        <f t="shared" si="238"/>
        <v>#VALUE!</v>
      </c>
      <c r="BE93" s="82" t="e">
        <f t="shared" si="238"/>
        <v>#VALUE!</v>
      </c>
      <c r="BF93" s="82" t="e">
        <f t="shared" si="238"/>
        <v>#VALUE!</v>
      </c>
      <c r="BG93" s="82" t="e">
        <f t="shared" si="238"/>
        <v>#VALUE!</v>
      </c>
      <c r="BH93" s="82" t="e">
        <f t="shared" si="238"/>
        <v>#VALUE!</v>
      </c>
      <c r="BI93" s="82" t="e">
        <f t="shared" si="238"/>
        <v>#VALUE!</v>
      </c>
      <c r="BJ93" s="82" t="e">
        <f t="shared" si="238"/>
        <v>#VALUE!</v>
      </c>
      <c r="BK93" s="82" t="e">
        <f t="shared" si="238"/>
        <v>#VALUE!</v>
      </c>
      <c r="BL93" s="82" t="e">
        <f t="shared" si="238"/>
        <v>#VALUE!</v>
      </c>
      <c r="BM93" s="82" t="e">
        <f t="shared" si="238"/>
        <v>#VALUE!</v>
      </c>
      <c r="BN93" s="82" t="e">
        <f t="shared" si="238"/>
        <v>#VALUE!</v>
      </c>
      <c r="BO93" s="82" t="e">
        <f t="shared" si="238"/>
        <v>#VALUE!</v>
      </c>
      <c r="BP93" s="82" t="e">
        <f t="shared" si="238"/>
        <v>#VALUE!</v>
      </c>
      <c r="BQ93" s="82" t="e">
        <f t="shared" si="238"/>
        <v>#VALUE!</v>
      </c>
      <c r="BR93" s="82" t="e">
        <f t="shared" si="238"/>
        <v>#VALUE!</v>
      </c>
      <c r="BS93" s="82" t="e">
        <f t="shared" si="238"/>
        <v>#VALUE!</v>
      </c>
      <c r="BT93" s="82" t="e">
        <f t="shared" si="238"/>
        <v>#VALUE!</v>
      </c>
      <c r="BU93" s="82" t="e">
        <f t="shared" si="238"/>
        <v>#VALUE!</v>
      </c>
      <c r="BV93" s="82" t="e">
        <f t="shared" si="238"/>
        <v>#VALUE!</v>
      </c>
      <c r="BW93" s="82" t="e">
        <f t="shared" si="238"/>
        <v>#VALUE!</v>
      </c>
      <c r="BX93" s="82" t="e">
        <f t="shared" si="238"/>
        <v>#VALUE!</v>
      </c>
      <c r="BY93" s="82" t="e">
        <f t="shared" si="238"/>
        <v>#VALUE!</v>
      </c>
      <c r="BZ93" s="82" t="e">
        <f t="shared" si="238"/>
        <v>#VALUE!</v>
      </c>
      <c r="CA93" s="82" t="e">
        <f t="shared" si="238"/>
        <v>#VALUE!</v>
      </c>
      <c r="CB93" s="94" t="e">
        <f t="shared" si="238"/>
        <v>#VALUE!</v>
      </c>
      <c r="CC93" s="94" t="e">
        <f t="shared" ref="CC93:CX93" si="239">CC91+CC92</f>
        <v>#VALUE!</v>
      </c>
      <c r="CD93" s="94" t="e">
        <f t="shared" si="239"/>
        <v>#VALUE!</v>
      </c>
      <c r="CE93" s="94" t="e">
        <f t="shared" si="239"/>
        <v>#VALUE!</v>
      </c>
      <c r="CF93" s="94" t="e">
        <f t="shared" si="239"/>
        <v>#VALUE!</v>
      </c>
      <c r="CG93" s="94" t="e">
        <f t="shared" si="239"/>
        <v>#VALUE!</v>
      </c>
      <c r="CH93" s="94" t="e">
        <f t="shared" si="239"/>
        <v>#VALUE!</v>
      </c>
      <c r="CI93" s="94" t="e">
        <f t="shared" si="239"/>
        <v>#VALUE!</v>
      </c>
      <c r="CJ93" s="94" t="e">
        <f t="shared" si="239"/>
        <v>#VALUE!</v>
      </c>
      <c r="CK93" s="94" t="e">
        <f t="shared" si="239"/>
        <v>#VALUE!</v>
      </c>
      <c r="CL93" s="94" t="e">
        <f t="shared" si="239"/>
        <v>#VALUE!</v>
      </c>
      <c r="CM93" s="94" t="e">
        <f t="shared" si="239"/>
        <v>#VALUE!</v>
      </c>
      <c r="CN93" s="94" t="e">
        <f t="shared" si="239"/>
        <v>#VALUE!</v>
      </c>
      <c r="CO93" s="94" t="e">
        <f t="shared" si="239"/>
        <v>#VALUE!</v>
      </c>
      <c r="CP93" s="94" t="e">
        <f t="shared" si="239"/>
        <v>#VALUE!</v>
      </c>
      <c r="CQ93" s="94" t="e">
        <f t="shared" si="239"/>
        <v>#VALUE!</v>
      </c>
      <c r="CR93" s="94" t="e">
        <f t="shared" si="239"/>
        <v>#VALUE!</v>
      </c>
      <c r="CS93" s="94" t="e">
        <f t="shared" si="239"/>
        <v>#VALUE!</v>
      </c>
      <c r="CT93" s="94" t="e">
        <f t="shared" si="239"/>
        <v>#VALUE!</v>
      </c>
      <c r="CU93" s="94" t="e">
        <f t="shared" si="239"/>
        <v>#VALUE!</v>
      </c>
      <c r="CV93" s="94" t="e">
        <f t="shared" si="239"/>
        <v>#VALUE!</v>
      </c>
      <c r="CW93" s="94" t="e">
        <f t="shared" si="239"/>
        <v>#VALUE!</v>
      </c>
      <c r="CX93" s="94" t="e">
        <f t="shared" si="239"/>
        <v>#VALUE!</v>
      </c>
      <c r="CY93" s="174"/>
      <c r="CZ93" s="174"/>
      <c r="DA93" s="174"/>
      <c r="DB93" s="174"/>
      <c r="DC93" s="174"/>
    </row>
    <row r="94" spans="1:107" ht="16.2" thickTop="1">
      <c r="A94" s="53" t="s">
        <v>173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Y94" s="170"/>
      <c r="CZ94" s="170"/>
      <c r="DA94" s="170"/>
      <c r="DB94" s="170"/>
      <c r="DC94" s="170"/>
    </row>
    <row r="95" spans="1:107">
      <c r="A95" s="21" t="str">
        <f>A91</f>
        <v>Liability</v>
      </c>
      <c r="B95" s="18"/>
      <c r="C95" s="361" t="e">
        <f t="shared" ref="C95:AC95" si="240">IF($I$7="X","N/A",C91+BB91)</f>
        <v>#VALUE!</v>
      </c>
      <c r="D95" s="361" t="e">
        <f t="shared" si="240"/>
        <v>#VALUE!</v>
      </c>
      <c r="E95" s="361" t="e">
        <f t="shared" si="240"/>
        <v>#VALUE!</v>
      </c>
      <c r="F95" s="361" t="e">
        <f t="shared" si="240"/>
        <v>#VALUE!</v>
      </c>
      <c r="G95" s="361" t="e">
        <f t="shared" si="240"/>
        <v>#VALUE!</v>
      </c>
      <c r="H95" s="361" t="e">
        <f t="shared" si="240"/>
        <v>#VALUE!</v>
      </c>
      <c r="I95" s="361" t="e">
        <f t="shared" si="240"/>
        <v>#VALUE!</v>
      </c>
      <c r="J95" s="361" t="e">
        <f t="shared" si="240"/>
        <v>#VALUE!</v>
      </c>
      <c r="K95" s="361" t="e">
        <f t="shared" si="240"/>
        <v>#VALUE!</v>
      </c>
      <c r="L95" s="361" t="e">
        <f t="shared" si="240"/>
        <v>#VALUE!</v>
      </c>
      <c r="M95" s="361" t="e">
        <f t="shared" si="240"/>
        <v>#VALUE!</v>
      </c>
      <c r="N95" s="361" t="e">
        <f t="shared" si="240"/>
        <v>#VALUE!</v>
      </c>
      <c r="O95" s="361" t="e">
        <f t="shared" si="240"/>
        <v>#VALUE!</v>
      </c>
      <c r="P95" s="361" t="e">
        <f t="shared" si="240"/>
        <v>#VALUE!</v>
      </c>
      <c r="Q95" s="361" t="e">
        <f t="shared" si="240"/>
        <v>#VALUE!</v>
      </c>
      <c r="R95" s="361" t="e">
        <f t="shared" si="240"/>
        <v>#VALUE!</v>
      </c>
      <c r="S95" s="361" t="e">
        <f t="shared" si="240"/>
        <v>#VALUE!</v>
      </c>
      <c r="T95" s="361" t="e">
        <f t="shared" si="240"/>
        <v>#VALUE!</v>
      </c>
      <c r="U95" s="361" t="e">
        <f t="shared" si="240"/>
        <v>#VALUE!</v>
      </c>
      <c r="V95" s="361" t="e">
        <f t="shared" si="240"/>
        <v>#VALUE!</v>
      </c>
      <c r="W95" s="361" t="e">
        <f t="shared" si="240"/>
        <v>#VALUE!</v>
      </c>
      <c r="X95" s="361" t="e">
        <f t="shared" si="240"/>
        <v>#VALUE!</v>
      </c>
      <c r="Y95" s="361" t="e">
        <f t="shared" si="240"/>
        <v>#VALUE!</v>
      </c>
      <c r="Z95" s="361" t="e">
        <f t="shared" si="240"/>
        <v>#VALUE!</v>
      </c>
      <c r="AA95" s="361" t="e">
        <f t="shared" si="240"/>
        <v>#VALUE!</v>
      </c>
      <c r="AB95" s="361" t="e">
        <f t="shared" si="240"/>
        <v>#VALUE!</v>
      </c>
      <c r="AC95" s="372" t="e">
        <f t="shared" si="240"/>
        <v>#VALUE!</v>
      </c>
      <c r="AD95" s="372" t="e">
        <f t="shared" ref="AD95:AY95" si="241">IF($I$7="X","N/A",AD91+CC91)</f>
        <v>#VALUE!</v>
      </c>
      <c r="AE95" s="372" t="e">
        <f t="shared" si="241"/>
        <v>#VALUE!</v>
      </c>
      <c r="AF95" s="372" t="e">
        <f t="shared" si="241"/>
        <v>#VALUE!</v>
      </c>
      <c r="AG95" s="372" t="e">
        <f t="shared" si="241"/>
        <v>#VALUE!</v>
      </c>
      <c r="AH95" s="372" t="e">
        <f t="shared" si="241"/>
        <v>#VALUE!</v>
      </c>
      <c r="AI95" s="372" t="e">
        <f t="shared" si="241"/>
        <v>#VALUE!</v>
      </c>
      <c r="AJ95" s="372" t="e">
        <f t="shared" si="241"/>
        <v>#VALUE!</v>
      </c>
      <c r="AK95" s="372" t="e">
        <f t="shared" si="241"/>
        <v>#VALUE!</v>
      </c>
      <c r="AL95" s="372" t="e">
        <f t="shared" si="241"/>
        <v>#VALUE!</v>
      </c>
      <c r="AM95" s="372" t="e">
        <f t="shared" si="241"/>
        <v>#VALUE!</v>
      </c>
      <c r="AN95" s="372" t="e">
        <f t="shared" si="241"/>
        <v>#VALUE!</v>
      </c>
      <c r="AO95" s="372" t="e">
        <f t="shared" si="241"/>
        <v>#VALUE!</v>
      </c>
      <c r="AP95" s="372" t="e">
        <f t="shared" si="241"/>
        <v>#VALUE!</v>
      </c>
      <c r="AQ95" s="372" t="e">
        <f t="shared" si="241"/>
        <v>#VALUE!</v>
      </c>
      <c r="AR95" s="372" t="e">
        <f t="shared" si="241"/>
        <v>#VALUE!</v>
      </c>
      <c r="AS95" s="372" t="e">
        <f t="shared" si="241"/>
        <v>#VALUE!</v>
      </c>
      <c r="AT95" s="372" t="e">
        <f t="shared" si="241"/>
        <v>#VALUE!</v>
      </c>
      <c r="AU95" s="372" t="e">
        <f t="shared" si="241"/>
        <v>#VALUE!</v>
      </c>
      <c r="AV95" s="372" t="e">
        <f t="shared" si="241"/>
        <v>#VALUE!</v>
      </c>
      <c r="AW95" s="372" t="e">
        <f t="shared" si="241"/>
        <v>#VALUE!</v>
      </c>
      <c r="AX95" s="372" t="e">
        <f t="shared" si="241"/>
        <v>#VALUE!</v>
      </c>
      <c r="AY95" s="372" t="e">
        <f t="shared" si="241"/>
        <v>#VALUE!</v>
      </c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Y95" s="170"/>
      <c r="CZ95" s="170"/>
      <c r="DA95" s="170"/>
      <c r="DB95" s="170"/>
      <c r="DC95" s="170"/>
    </row>
    <row r="96" spans="1:107" ht="16.2" thickBot="1">
      <c r="A96" s="21" t="str">
        <f>A92</f>
        <v>Physical Damage</v>
      </c>
      <c r="B96" s="18"/>
      <c r="C96" s="361" t="e">
        <f t="shared" ref="C96:AC96" si="242">C92+BB92</f>
        <v>#VALUE!</v>
      </c>
      <c r="D96" s="361" t="e">
        <f t="shared" si="242"/>
        <v>#VALUE!</v>
      </c>
      <c r="E96" s="361" t="e">
        <f t="shared" si="242"/>
        <v>#VALUE!</v>
      </c>
      <c r="F96" s="361" t="e">
        <f t="shared" si="242"/>
        <v>#VALUE!</v>
      </c>
      <c r="G96" s="361" t="e">
        <f t="shared" si="242"/>
        <v>#VALUE!</v>
      </c>
      <c r="H96" s="361" t="e">
        <f t="shared" si="242"/>
        <v>#VALUE!</v>
      </c>
      <c r="I96" s="361" t="e">
        <f t="shared" si="242"/>
        <v>#VALUE!</v>
      </c>
      <c r="J96" s="361" t="e">
        <f t="shared" si="242"/>
        <v>#VALUE!</v>
      </c>
      <c r="K96" s="361" t="e">
        <f t="shared" si="242"/>
        <v>#VALUE!</v>
      </c>
      <c r="L96" s="361" t="e">
        <f t="shared" si="242"/>
        <v>#VALUE!</v>
      </c>
      <c r="M96" s="361" t="e">
        <f t="shared" si="242"/>
        <v>#VALUE!</v>
      </c>
      <c r="N96" s="361" t="e">
        <f t="shared" si="242"/>
        <v>#VALUE!</v>
      </c>
      <c r="O96" s="361" t="e">
        <f t="shared" si="242"/>
        <v>#VALUE!</v>
      </c>
      <c r="P96" s="361" t="e">
        <f t="shared" si="242"/>
        <v>#VALUE!</v>
      </c>
      <c r="Q96" s="361" t="e">
        <f t="shared" si="242"/>
        <v>#VALUE!</v>
      </c>
      <c r="R96" s="361" t="e">
        <f t="shared" si="242"/>
        <v>#VALUE!</v>
      </c>
      <c r="S96" s="361" t="e">
        <f t="shared" si="242"/>
        <v>#VALUE!</v>
      </c>
      <c r="T96" s="361" t="e">
        <f t="shared" si="242"/>
        <v>#VALUE!</v>
      </c>
      <c r="U96" s="361" t="e">
        <f t="shared" si="242"/>
        <v>#VALUE!</v>
      </c>
      <c r="V96" s="361" t="e">
        <f t="shared" si="242"/>
        <v>#VALUE!</v>
      </c>
      <c r="W96" s="361" t="e">
        <f t="shared" si="242"/>
        <v>#VALUE!</v>
      </c>
      <c r="X96" s="361" t="e">
        <f t="shared" si="242"/>
        <v>#VALUE!</v>
      </c>
      <c r="Y96" s="361" t="e">
        <f t="shared" si="242"/>
        <v>#VALUE!</v>
      </c>
      <c r="Z96" s="361" t="e">
        <f t="shared" si="242"/>
        <v>#VALUE!</v>
      </c>
      <c r="AA96" s="361" t="e">
        <f t="shared" si="242"/>
        <v>#VALUE!</v>
      </c>
      <c r="AB96" s="361" t="e">
        <f t="shared" si="242"/>
        <v>#VALUE!</v>
      </c>
      <c r="AC96" s="376" t="e">
        <f t="shared" si="242"/>
        <v>#VALUE!</v>
      </c>
      <c r="AD96" s="376" t="e">
        <f t="shared" ref="AD96:AY96" si="243">AD92+CC92</f>
        <v>#VALUE!</v>
      </c>
      <c r="AE96" s="376" t="e">
        <f t="shared" si="243"/>
        <v>#VALUE!</v>
      </c>
      <c r="AF96" s="376" t="e">
        <f t="shared" si="243"/>
        <v>#VALUE!</v>
      </c>
      <c r="AG96" s="376" t="e">
        <f t="shared" si="243"/>
        <v>#VALUE!</v>
      </c>
      <c r="AH96" s="376" t="e">
        <f t="shared" si="243"/>
        <v>#VALUE!</v>
      </c>
      <c r="AI96" s="376" t="e">
        <f t="shared" si="243"/>
        <v>#VALUE!</v>
      </c>
      <c r="AJ96" s="376" t="e">
        <f t="shared" si="243"/>
        <v>#VALUE!</v>
      </c>
      <c r="AK96" s="376" t="e">
        <f t="shared" si="243"/>
        <v>#VALUE!</v>
      </c>
      <c r="AL96" s="376" t="e">
        <f t="shared" si="243"/>
        <v>#VALUE!</v>
      </c>
      <c r="AM96" s="376" t="e">
        <f t="shared" si="243"/>
        <v>#VALUE!</v>
      </c>
      <c r="AN96" s="376" t="e">
        <f t="shared" si="243"/>
        <v>#VALUE!</v>
      </c>
      <c r="AO96" s="376" t="e">
        <f t="shared" si="243"/>
        <v>#VALUE!</v>
      </c>
      <c r="AP96" s="376" t="e">
        <f t="shared" si="243"/>
        <v>#VALUE!</v>
      </c>
      <c r="AQ96" s="376" t="e">
        <f t="shared" si="243"/>
        <v>#VALUE!</v>
      </c>
      <c r="AR96" s="376" t="e">
        <f t="shared" si="243"/>
        <v>#VALUE!</v>
      </c>
      <c r="AS96" s="376" t="e">
        <f t="shared" si="243"/>
        <v>#VALUE!</v>
      </c>
      <c r="AT96" s="376" t="e">
        <f t="shared" si="243"/>
        <v>#VALUE!</v>
      </c>
      <c r="AU96" s="376" t="e">
        <f t="shared" si="243"/>
        <v>#VALUE!</v>
      </c>
      <c r="AV96" s="376" t="e">
        <f t="shared" si="243"/>
        <v>#VALUE!</v>
      </c>
      <c r="AW96" s="376" t="e">
        <f t="shared" si="243"/>
        <v>#VALUE!</v>
      </c>
      <c r="AX96" s="376" t="e">
        <f t="shared" si="243"/>
        <v>#VALUE!</v>
      </c>
      <c r="AY96" s="376" t="e">
        <f t="shared" si="243"/>
        <v>#VALUE!</v>
      </c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Y96" s="170"/>
      <c r="CZ96" s="170"/>
      <c r="DA96" s="170"/>
      <c r="DB96" s="170"/>
      <c r="DC96" s="170"/>
    </row>
    <row r="97" spans="1:107" ht="16.8" thickTop="1" thickBot="1">
      <c r="A97" s="364" t="s">
        <v>194</v>
      </c>
      <c r="B97" s="365"/>
      <c r="C97" s="366" t="e">
        <f>IF($I$7="X","N/A",C95+C96)</f>
        <v>#VALUE!</v>
      </c>
      <c r="D97" s="366" t="e">
        <f t="shared" ref="D97:AC97" si="244">IF($I$7="X","N/A",D95+D96)</f>
        <v>#VALUE!</v>
      </c>
      <c r="E97" s="366" t="e">
        <f t="shared" si="244"/>
        <v>#VALUE!</v>
      </c>
      <c r="F97" s="366" t="e">
        <f t="shared" si="244"/>
        <v>#VALUE!</v>
      </c>
      <c r="G97" s="366" t="e">
        <f t="shared" si="244"/>
        <v>#VALUE!</v>
      </c>
      <c r="H97" s="366" t="e">
        <f t="shared" si="244"/>
        <v>#VALUE!</v>
      </c>
      <c r="I97" s="366" t="e">
        <f t="shared" si="244"/>
        <v>#VALUE!</v>
      </c>
      <c r="J97" s="366" t="e">
        <f t="shared" si="244"/>
        <v>#VALUE!</v>
      </c>
      <c r="K97" s="366" t="e">
        <f t="shared" si="244"/>
        <v>#VALUE!</v>
      </c>
      <c r="L97" s="366" t="e">
        <f t="shared" si="244"/>
        <v>#VALUE!</v>
      </c>
      <c r="M97" s="366" t="e">
        <f t="shared" si="244"/>
        <v>#VALUE!</v>
      </c>
      <c r="N97" s="366" t="e">
        <f t="shared" si="244"/>
        <v>#VALUE!</v>
      </c>
      <c r="O97" s="366" t="e">
        <f t="shared" si="244"/>
        <v>#VALUE!</v>
      </c>
      <c r="P97" s="366" t="e">
        <f t="shared" si="244"/>
        <v>#VALUE!</v>
      </c>
      <c r="Q97" s="366" t="e">
        <f t="shared" si="244"/>
        <v>#VALUE!</v>
      </c>
      <c r="R97" s="366" t="e">
        <f t="shared" si="244"/>
        <v>#VALUE!</v>
      </c>
      <c r="S97" s="366" t="e">
        <f t="shared" si="244"/>
        <v>#VALUE!</v>
      </c>
      <c r="T97" s="366" t="e">
        <f t="shared" si="244"/>
        <v>#VALUE!</v>
      </c>
      <c r="U97" s="366" t="e">
        <f t="shared" si="244"/>
        <v>#VALUE!</v>
      </c>
      <c r="V97" s="366" t="e">
        <f t="shared" si="244"/>
        <v>#VALUE!</v>
      </c>
      <c r="W97" s="366" t="e">
        <f t="shared" si="244"/>
        <v>#VALUE!</v>
      </c>
      <c r="X97" s="366" t="e">
        <f t="shared" si="244"/>
        <v>#VALUE!</v>
      </c>
      <c r="Y97" s="366" t="e">
        <f t="shared" si="244"/>
        <v>#VALUE!</v>
      </c>
      <c r="Z97" s="366" t="e">
        <f t="shared" si="244"/>
        <v>#VALUE!</v>
      </c>
      <c r="AA97" s="366" t="e">
        <f t="shared" si="244"/>
        <v>#VALUE!</v>
      </c>
      <c r="AB97" s="366" t="e">
        <f t="shared" si="244"/>
        <v>#VALUE!</v>
      </c>
      <c r="AC97" s="373" t="e">
        <f t="shared" si="244"/>
        <v>#VALUE!</v>
      </c>
      <c r="AD97" s="373" t="e">
        <f t="shared" ref="AD97:AY97" si="245">IF($I$7="X","N/A",AD95+AD96)</f>
        <v>#VALUE!</v>
      </c>
      <c r="AE97" s="373" t="e">
        <f t="shared" si="245"/>
        <v>#VALUE!</v>
      </c>
      <c r="AF97" s="373" t="e">
        <f t="shared" si="245"/>
        <v>#VALUE!</v>
      </c>
      <c r="AG97" s="373" t="e">
        <f t="shared" si="245"/>
        <v>#VALUE!</v>
      </c>
      <c r="AH97" s="373" t="e">
        <f t="shared" si="245"/>
        <v>#VALUE!</v>
      </c>
      <c r="AI97" s="373" t="e">
        <f t="shared" si="245"/>
        <v>#VALUE!</v>
      </c>
      <c r="AJ97" s="373" t="e">
        <f t="shared" si="245"/>
        <v>#VALUE!</v>
      </c>
      <c r="AK97" s="373" t="e">
        <f t="shared" si="245"/>
        <v>#VALUE!</v>
      </c>
      <c r="AL97" s="373" t="e">
        <f t="shared" si="245"/>
        <v>#VALUE!</v>
      </c>
      <c r="AM97" s="373" t="e">
        <f t="shared" si="245"/>
        <v>#VALUE!</v>
      </c>
      <c r="AN97" s="373" t="e">
        <f t="shared" si="245"/>
        <v>#VALUE!</v>
      </c>
      <c r="AO97" s="373" t="e">
        <f t="shared" si="245"/>
        <v>#VALUE!</v>
      </c>
      <c r="AP97" s="373" t="e">
        <f t="shared" si="245"/>
        <v>#VALUE!</v>
      </c>
      <c r="AQ97" s="373" t="e">
        <f t="shared" si="245"/>
        <v>#VALUE!</v>
      </c>
      <c r="AR97" s="373" t="e">
        <f t="shared" si="245"/>
        <v>#VALUE!</v>
      </c>
      <c r="AS97" s="373" t="e">
        <f t="shared" si="245"/>
        <v>#VALUE!</v>
      </c>
      <c r="AT97" s="373" t="e">
        <f t="shared" si="245"/>
        <v>#VALUE!</v>
      </c>
      <c r="AU97" s="373" t="e">
        <f t="shared" si="245"/>
        <v>#VALUE!</v>
      </c>
      <c r="AV97" s="373" t="e">
        <f t="shared" si="245"/>
        <v>#VALUE!</v>
      </c>
      <c r="AW97" s="373" t="e">
        <f t="shared" si="245"/>
        <v>#VALUE!</v>
      </c>
      <c r="AX97" s="373" t="e">
        <f t="shared" si="245"/>
        <v>#VALUE!</v>
      </c>
      <c r="AY97" s="373" t="e">
        <f t="shared" si="245"/>
        <v>#VALUE!</v>
      </c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Y97" s="170"/>
      <c r="CZ97" s="170"/>
      <c r="DA97" s="170"/>
      <c r="DB97" s="170"/>
      <c r="DC97" s="170"/>
    </row>
    <row r="98" spans="1:107" ht="16.2" thickTop="1">
      <c r="A98" s="122" t="s">
        <v>195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Y98" s="170"/>
      <c r="CZ98" s="170"/>
      <c r="DA98" s="170"/>
      <c r="DB98" s="170"/>
      <c r="DC98" s="170"/>
    </row>
    <row r="99" spans="1:107">
      <c r="B99" s="14"/>
      <c r="C99" s="14"/>
      <c r="CY99" s="170"/>
      <c r="CZ99" s="170"/>
      <c r="DA99" s="170"/>
      <c r="DB99" s="170"/>
      <c r="DC99" s="170"/>
    </row>
    <row r="100" spans="1:107">
      <c r="B100" s="15"/>
      <c r="C100" s="15"/>
      <c r="CY100" s="170"/>
      <c r="CZ100" s="170"/>
      <c r="DA100" s="170"/>
      <c r="DB100" s="170"/>
      <c r="DC100" s="170"/>
    </row>
    <row r="101" spans="1:107">
      <c r="CY101" s="170"/>
      <c r="CZ101" s="170"/>
      <c r="DA101" s="170"/>
      <c r="DB101" s="170"/>
      <c r="DC101" s="170"/>
    </row>
    <row r="102" spans="1:107">
      <c r="CY102" s="170"/>
      <c r="CZ102" s="170"/>
      <c r="DA102" s="170"/>
      <c r="DB102" s="170"/>
      <c r="DC102" s="170"/>
    </row>
    <row r="103" spans="1:107">
      <c r="CY103" s="170"/>
      <c r="CZ103" s="170"/>
      <c r="DA103" s="170"/>
      <c r="DB103" s="170"/>
      <c r="DC103" s="170"/>
    </row>
    <row r="104" spans="1:107">
      <c r="CY104" s="170"/>
      <c r="CZ104" s="170"/>
      <c r="DA104" s="170"/>
      <c r="DB104" s="170"/>
      <c r="DC104" s="170"/>
    </row>
    <row r="105" spans="1:107">
      <c r="CY105" s="170"/>
      <c r="CZ105" s="170"/>
      <c r="DA105" s="170"/>
      <c r="DB105" s="170"/>
      <c r="DC105" s="170"/>
    </row>
  </sheetData>
  <sheetProtection selectLockedCells="1"/>
  <phoneticPr fontId="0" type="noConversion"/>
  <conditionalFormatting sqref="BD12 E12:E13">
    <cfRule type="cellIs" priority="3" stopIfTrue="1" operator="equal">
      <formula>"enter here"</formula>
    </cfRule>
    <cfRule type="cellIs" dxfId="6" priority="4" stopIfTrue="1" operator="notEqual">
      <formula>750</formula>
    </cfRule>
  </conditionalFormatting>
  <conditionalFormatting sqref="BD13">
    <cfRule type="cellIs" priority="1" stopIfTrue="1" operator="equal">
      <formula>"enter here"</formula>
    </cfRule>
    <cfRule type="cellIs" dxfId="5" priority="2" stopIfTrue="1" operator="notEqual">
      <formula>750</formula>
    </cfRule>
  </conditionalFormatting>
  <dataValidations disablePrompts="1" count="1">
    <dataValidation type="list" allowBlank="1" showInputMessage="1" showErrorMessage="1" sqref="I7">
      <formula1>" ,X"</formula1>
    </dataValidation>
  </dataValidations>
  <printOptions horizontalCentered="1"/>
  <pageMargins left="0" right="0" top="0" bottom="0" header="0.5" footer="0.5"/>
  <pageSetup scale="4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6">
    <pageSetUpPr fitToPage="1"/>
  </sheetPr>
  <dimension ref="A1:CX100"/>
  <sheetViews>
    <sheetView topLeftCell="Z1" zoomScale="75" zoomScaleNormal="75" zoomScaleSheetLayoutView="85" workbookViewId="0">
      <pane ySplit="5" topLeftCell="A12" activePane="bottomLeft" state="frozen"/>
      <selection activeCell="A18" sqref="A18"/>
      <selection pane="bottomLeft" activeCell="Z42" sqref="Z42"/>
    </sheetView>
  </sheetViews>
  <sheetFormatPr defaultColWidth="12.81640625" defaultRowHeight="15.6"/>
  <cols>
    <col min="1" max="1" width="12.81640625" style="2"/>
    <col min="2" max="3" width="12.6328125" style="2" customWidth="1"/>
    <col min="4" max="51" width="14.81640625" style="2" customWidth="1"/>
    <col min="52" max="54" width="12.6328125" style="2" customWidth="1"/>
    <col min="55" max="79" width="14.90625" style="2" customWidth="1"/>
    <col min="80" max="80" width="14.81640625" style="2" customWidth="1"/>
    <col min="81" max="16384" width="12.81640625" style="2"/>
  </cols>
  <sheetData>
    <row r="1" spans="1:102" s="107" customFormat="1">
      <c r="A1" s="45" t="str">
        <f>"Appendix #4 - New Rating Example 2B - " &amp; EvalDate</f>
        <v>Appendix #4 - New Rating Example 2B - 2016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Z1" s="45" t="str">
        <f>A1</f>
        <v>Appendix #4 - New Rating Example 2B - 2016</v>
      </c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</row>
    <row r="2" spans="1:102">
      <c r="A2" s="16" t="str">
        <f>"#" &amp; TEXT(GroupNum,"0000") &amp; " " &amp; GroupName</f>
        <v>#enter here enter Group Name here</v>
      </c>
      <c r="G2" s="16" t="str">
        <f>"#" &amp; CompNum &amp; " " &amp; CompName</f>
        <v>#enter here enter Company Name here</v>
      </c>
      <c r="AZ2" s="16" t="str">
        <f>A2</f>
        <v>#enter here enter Group Name here</v>
      </c>
      <c r="BF2" s="16" t="str">
        <f>G2</f>
        <v>#enter here enter Company Name here</v>
      </c>
    </row>
    <row r="3" spans="1:102">
      <c r="A3" s="16"/>
    </row>
    <row r="4" spans="1:102">
      <c r="A4" s="17" t="s">
        <v>155</v>
      </c>
      <c r="B4" s="2" t="str">
        <f>'Example 2A'!B4</f>
        <v>Married couple, both 30-49 years old</v>
      </c>
      <c r="AZ4" s="17"/>
    </row>
    <row r="5" spans="1:102">
      <c r="A5" s="17" t="s">
        <v>200</v>
      </c>
      <c r="B5" s="2" t="str">
        <f>'Example 2A'!B5</f>
        <v>2013 Ford Taurus SE, 4 Door Sedan, with category II Anti-Theft Device discount, ISO Symbol 17, First 10 digits of VIN are 1FAHP2D8&amp;D</v>
      </c>
      <c r="AZ5" s="17" t="s">
        <v>202</v>
      </c>
      <c r="BA5" s="2" t="str">
        <f>'Example 2A'!BA5</f>
        <v>2011 Chrysler Town and Country LX, with Category II Anti-Theft Device discount, ISO rating comprehensive symbol 16, collision symbol 7, First 10 digits of VIN are 2A4&amp;R4DG&amp;B</v>
      </c>
    </row>
    <row r="6" spans="1:102" ht="16.2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20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C6" s="202"/>
      <c r="CD6" s="202"/>
      <c r="CE6" s="202"/>
      <c r="CF6" s="202"/>
      <c r="CG6" s="202"/>
      <c r="CH6" s="202"/>
      <c r="CI6" s="202"/>
      <c r="CJ6" s="202"/>
      <c r="CK6" s="202"/>
      <c r="CL6" s="202"/>
      <c r="CM6" s="202"/>
      <c r="CN6" s="202"/>
      <c r="CO6" s="202"/>
      <c r="CP6" s="202"/>
      <c r="CQ6" s="202"/>
      <c r="CR6" s="202"/>
      <c r="CS6" s="202"/>
      <c r="CT6" s="202"/>
      <c r="CU6" s="202"/>
      <c r="CV6" s="202"/>
      <c r="CW6" s="202"/>
      <c r="CX6" s="202"/>
    </row>
    <row r="7" spans="1:102" ht="16.2" thickTop="1">
      <c r="A7" s="3" t="str">
        <f>'Example 5'!A7</f>
        <v>Class Code</v>
      </c>
      <c r="B7" s="141" t="str">
        <f>'Example 2A'!B7</f>
        <v>enter here</v>
      </c>
      <c r="D7" s="4" t="str">
        <f>'Example 5'!D7</f>
        <v>Class Factor</v>
      </c>
      <c r="E7" s="143" t="str">
        <f>'Example 2A'!E7</f>
        <v>enter here</v>
      </c>
      <c r="F7" s="105"/>
      <c r="G7" s="4" t="s">
        <v>159</v>
      </c>
      <c r="H7" s="4"/>
      <c r="I7" s="347"/>
      <c r="J7" s="4" t="s">
        <v>196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348"/>
      <c r="AD7" s="370"/>
      <c r="AE7" s="370"/>
      <c r="AF7" s="370"/>
      <c r="AG7" s="370"/>
      <c r="AH7" s="370"/>
      <c r="AI7" s="370"/>
      <c r="AJ7" s="370"/>
      <c r="AK7" s="370"/>
      <c r="AL7" s="370"/>
      <c r="AM7" s="370"/>
      <c r="AN7" s="370"/>
      <c r="AO7" s="370"/>
      <c r="AP7" s="370"/>
      <c r="AQ7" s="370"/>
      <c r="AR7" s="370"/>
      <c r="AS7" s="370"/>
      <c r="AT7" s="370"/>
      <c r="AU7" s="370"/>
      <c r="AV7" s="370"/>
      <c r="AW7" s="370"/>
      <c r="AX7" s="370"/>
      <c r="AY7" s="370"/>
      <c r="AZ7" s="3" t="str">
        <f t="shared" ref="AZ7:AZ13" si="0">A7</f>
        <v>Class Code</v>
      </c>
      <c r="BA7" s="141" t="str">
        <f>'Example 2A'!BA7</f>
        <v>enter here</v>
      </c>
      <c r="BB7" s="69"/>
      <c r="BC7" s="6" t="str">
        <f t="shared" ref="BC7:BC13" si="1">D7</f>
        <v>Class Factor</v>
      </c>
      <c r="BD7" s="143" t="str">
        <f>'Example 2A'!BD7</f>
        <v>enter here</v>
      </c>
      <c r="BE7" s="105"/>
      <c r="BF7" s="4" t="s">
        <v>159</v>
      </c>
      <c r="BG7" s="4"/>
      <c r="BH7" s="4"/>
      <c r="BI7" s="4"/>
      <c r="BJ7" s="4"/>
      <c r="BK7" s="4"/>
      <c r="BL7" s="4"/>
      <c r="BM7" s="4"/>
      <c r="BN7" s="4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182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276"/>
    </row>
    <row r="8" spans="1:102">
      <c r="A8" s="3" t="str">
        <f>'Example 5'!A8</f>
        <v>Tier Number</v>
      </c>
      <c r="B8" s="142" t="str">
        <f>'Example 2A'!B8</f>
        <v>enter here</v>
      </c>
      <c r="D8" s="4" t="str">
        <f>'Example 5'!D8</f>
        <v>Tier Factor</v>
      </c>
      <c r="E8" s="144" t="str">
        <f>'Example 2A'!E8</f>
        <v>enter here</v>
      </c>
      <c r="F8" s="106"/>
      <c r="G8" s="352" t="s">
        <v>161</v>
      </c>
      <c r="H8" s="352"/>
      <c r="I8" s="352"/>
      <c r="J8" s="353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4"/>
      <c r="X8" s="4"/>
      <c r="Y8" s="4"/>
      <c r="Z8" s="4"/>
      <c r="AA8" s="4"/>
      <c r="AB8" s="4"/>
      <c r="AC8" s="370"/>
      <c r="AD8" s="370"/>
      <c r="AE8" s="370"/>
      <c r="AF8" s="370"/>
      <c r="AG8" s="370"/>
      <c r="AH8" s="370"/>
      <c r="AI8" s="370"/>
      <c r="AJ8" s="370"/>
      <c r="AK8" s="370"/>
      <c r="AL8" s="370"/>
      <c r="AM8" s="370"/>
      <c r="AN8" s="370"/>
      <c r="AO8" s="370"/>
      <c r="AP8" s="370"/>
      <c r="AQ8" s="370"/>
      <c r="AR8" s="370"/>
      <c r="AS8" s="370"/>
      <c r="AT8" s="370"/>
      <c r="AU8" s="370"/>
      <c r="AV8" s="370"/>
      <c r="AW8" s="370"/>
      <c r="AX8" s="370"/>
      <c r="AY8" s="370"/>
      <c r="AZ8" s="3" t="str">
        <f t="shared" si="0"/>
        <v>Tier Number</v>
      </c>
      <c r="BA8" s="142" t="str">
        <f>'Example 2A'!BA8</f>
        <v>enter here</v>
      </c>
      <c r="BB8" s="9"/>
      <c r="BC8" s="8" t="str">
        <f t="shared" si="1"/>
        <v>Tier Factor</v>
      </c>
      <c r="BD8" s="144" t="str">
        <f>'Example 2A'!BD8</f>
        <v>enter here</v>
      </c>
      <c r="BE8" s="106"/>
      <c r="BF8" s="352" t="s">
        <v>161</v>
      </c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04"/>
      <c r="BR8" s="4"/>
      <c r="BS8" s="4"/>
      <c r="BT8" s="4"/>
      <c r="BU8" s="4"/>
      <c r="BV8" s="4"/>
      <c r="BW8" s="4"/>
      <c r="BX8" s="4"/>
      <c r="BY8" s="4"/>
      <c r="BZ8" s="4"/>
      <c r="CA8" s="4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269"/>
    </row>
    <row r="9" spans="1:102">
      <c r="A9" s="3" t="str">
        <f>'Example 5'!A9</f>
        <v>Model Year</v>
      </c>
      <c r="B9" s="142" t="str">
        <f>'Example 2A'!B9</f>
        <v>enter here</v>
      </c>
      <c r="D9" s="4" t="str">
        <f>'Example 5'!D9</f>
        <v>Model Yr Factor</v>
      </c>
      <c r="E9" s="144" t="str">
        <f>'Example 2A'!E9</f>
        <v>enter here</v>
      </c>
      <c r="F9" s="106"/>
      <c r="G9" s="352"/>
      <c r="H9" s="352"/>
      <c r="I9" s="352"/>
      <c r="J9" s="353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4"/>
      <c r="X9" s="4"/>
      <c r="Y9" s="4"/>
      <c r="Z9" s="4"/>
      <c r="AA9" s="4"/>
      <c r="AB9" s="4"/>
      <c r="AC9" s="370"/>
      <c r="AD9" s="370"/>
      <c r="AE9" s="370"/>
      <c r="AF9" s="370"/>
      <c r="AG9" s="370"/>
      <c r="AH9" s="370"/>
      <c r="AI9" s="370"/>
      <c r="AJ9" s="370"/>
      <c r="AK9" s="370"/>
      <c r="AL9" s="370"/>
      <c r="AM9" s="370"/>
      <c r="AN9" s="370"/>
      <c r="AO9" s="370"/>
      <c r="AP9" s="370"/>
      <c r="AQ9" s="370"/>
      <c r="AR9" s="370"/>
      <c r="AS9" s="370"/>
      <c r="AT9" s="370"/>
      <c r="AU9" s="370"/>
      <c r="AV9" s="370"/>
      <c r="AW9" s="370"/>
      <c r="AX9" s="370"/>
      <c r="AY9" s="370"/>
      <c r="AZ9" s="3" t="str">
        <f t="shared" si="0"/>
        <v>Model Year</v>
      </c>
      <c r="BA9" s="142" t="str">
        <f>'Example 2A'!BA9</f>
        <v>enter here</v>
      </c>
      <c r="BB9" s="70"/>
      <c r="BC9" s="8" t="str">
        <f t="shared" si="1"/>
        <v>Model Yr Factor</v>
      </c>
      <c r="BD9" s="144" t="str">
        <f>'Example 2A'!BD9</f>
        <v>enter here</v>
      </c>
      <c r="BE9" s="106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4"/>
      <c r="BR9" s="4"/>
      <c r="BS9" s="4"/>
      <c r="BT9" s="4"/>
      <c r="BU9" s="4"/>
      <c r="BV9" s="4"/>
      <c r="BW9" s="4"/>
      <c r="BX9" s="4"/>
      <c r="BY9" s="4"/>
      <c r="BZ9" s="4"/>
      <c r="CA9" s="4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269"/>
    </row>
    <row r="10" spans="1:102">
      <c r="A10" s="3" t="str">
        <f>'Example 5'!A10</f>
        <v>Symbol</v>
      </c>
      <c r="B10" s="142" t="str">
        <f>'Example 2A'!B10</f>
        <v>enter here</v>
      </c>
      <c r="D10" s="4" t="str">
        <f>'Example 5'!D10</f>
        <v>Symbol Factor</v>
      </c>
      <c r="E10" s="144" t="str">
        <f>'Example 2A'!E10</f>
        <v>enter here</v>
      </c>
      <c r="F10" s="106"/>
      <c r="G10" s="352"/>
      <c r="H10" s="352"/>
      <c r="I10" s="352"/>
      <c r="J10" s="353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4"/>
      <c r="X10" s="4"/>
      <c r="Y10" s="4"/>
      <c r="Z10" s="4"/>
      <c r="AA10" s="4"/>
      <c r="AB10" s="4"/>
      <c r="AC10" s="370"/>
      <c r="AD10" s="370"/>
      <c r="AE10" s="370"/>
      <c r="AF10" s="370"/>
      <c r="AG10" s="370"/>
      <c r="AH10" s="370"/>
      <c r="AI10" s="370"/>
      <c r="AJ10" s="370"/>
      <c r="AK10" s="370"/>
      <c r="AL10" s="370"/>
      <c r="AM10" s="370"/>
      <c r="AN10" s="370"/>
      <c r="AO10" s="370"/>
      <c r="AP10" s="370"/>
      <c r="AQ10" s="370"/>
      <c r="AR10" s="370"/>
      <c r="AS10" s="370"/>
      <c r="AT10" s="370"/>
      <c r="AU10" s="370"/>
      <c r="AV10" s="370"/>
      <c r="AW10" s="370"/>
      <c r="AX10" s="370"/>
      <c r="AY10" s="370"/>
      <c r="AZ10" s="3" t="str">
        <f t="shared" si="0"/>
        <v>Symbol</v>
      </c>
      <c r="BA10" s="142" t="str">
        <f>'Example 2A'!BA10</f>
        <v>enter here</v>
      </c>
      <c r="BB10" s="70"/>
      <c r="BC10" s="8" t="str">
        <f t="shared" si="1"/>
        <v>Symbol Factor</v>
      </c>
      <c r="BD10" s="144" t="str">
        <f>'Example 2A'!BD10</f>
        <v>enter here</v>
      </c>
      <c r="BE10" s="106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0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269"/>
    </row>
    <row r="11" spans="1:102">
      <c r="A11" s="3" t="str">
        <f>'Example 5'!A11</f>
        <v>BI/CSL Limits</v>
      </c>
      <c r="B11" s="165" t="str">
        <f>'Example 2A'!B11</f>
        <v>enter here</v>
      </c>
      <c r="D11" s="4" t="str">
        <f>'Example 5'!D11</f>
        <v>PIP Limits</v>
      </c>
      <c r="E11" s="147" t="str">
        <f>'Example 2A'!E11</f>
        <v>enter here</v>
      </c>
      <c r="F11" s="106"/>
      <c r="G11" s="352"/>
      <c r="H11" s="352"/>
      <c r="I11" s="352"/>
      <c r="J11" s="357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4"/>
      <c r="X11" s="4"/>
      <c r="Y11" s="4"/>
      <c r="Z11" s="4"/>
      <c r="AA11" s="4"/>
      <c r="AB11" s="4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3" t="str">
        <f t="shared" si="0"/>
        <v>BI/CSL Limits</v>
      </c>
      <c r="BA11" s="147" t="str">
        <f>'Example 2A'!BA11</f>
        <v>enter here</v>
      </c>
      <c r="BB11" s="70"/>
      <c r="BC11" s="8" t="str">
        <f t="shared" si="1"/>
        <v>PIP Limits</v>
      </c>
      <c r="BD11" s="147" t="str">
        <f>'Example 2A'!BD11</f>
        <v>enter here</v>
      </c>
      <c r="BE11" s="106"/>
      <c r="BF11" s="304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  <c r="BQ11" s="30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179"/>
      <c r="CC11" s="179"/>
      <c r="CD11" s="179"/>
      <c r="CE11" s="179"/>
      <c r="CF11" s="179"/>
      <c r="CG11" s="179"/>
      <c r="CH11" s="179"/>
      <c r="CI11" s="179"/>
      <c r="CJ11" s="179"/>
      <c r="CK11" s="179"/>
      <c r="CL11" s="179"/>
      <c r="CM11" s="179"/>
      <c r="CN11" s="179"/>
      <c r="CO11" s="179"/>
      <c r="CP11" s="179"/>
      <c r="CQ11" s="179"/>
      <c r="CR11" s="179"/>
      <c r="CS11" s="179"/>
      <c r="CT11" s="179"/>
      <c r="CU11" s="179"/>
      <c r="CV11" s="179"/>
      <c r="CW11" s="179"/>
      <c r="CX11" s="184"/>
    </row>
    <row r="12" spans="1:102">
      <c r="A12" s="3" t="str">
        <f>'Example 5'!A12</f>
        <v>PD Limit</v>
      </c>
      <c r="B12" s="147" t="str">
        <f>'Example 2A'!B12</f>
        <v>enter here</v>
      </c>
      <c r="D12" s="116" t="str">
        <f>'Example 5'!D12</f>
        <v>Comp. Ded.</v>
      </c>
      <c r="E12" s="145" t="str">
        <f>'Example 2A'!E12</f>
        <v>enter here</v>
      </c>
      <c r="F12" s="106"/>
      <c r="G12" s="352"/>
      <c r="H12" s="352"/>
      <c r="I12" s="352"/>
      <c r="J12" s="357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4"/>
      <c r="X12" s="4"/>
      <c r="Y12" s="4"/>
      <c r="Z12" s="4"/>
      <c r="AA12" s="4"/>
      <c r="AB12" s="4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3" t="str">
        <f t="shared" si="0"/>
        <v>PD Limit</v>
      </c>
      <c r="BA12" s="147" t="str">
        <f>'Example 2A'!BA12</f>
        <v>enter here</v>
      </c>
      <c r="BB12" s="70"/>
      <c r="BC12" s="8" t="str">
        <f t="shared" si="1"/>
        <v>Comp. Ded.</v>
      </c>
      <c r="BD12" s="145" t="str">
        <f>'Example 2A'!BD12</f>
        <v>enter here</v>
      </c>
      <c r="BE12" s="106"/>
      <c r="BF12" s="30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  <c r="BQ12" s="30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179"/>
      <c r="CC12" s="179"/>
      <c r="CD12" s="179"/>
      <c r="CE12" s="179"/>
      <c r="CF12" s="179"/>
      <c r="CG12" s="179"/>
      <c r="CH12" s="179"/>
      <c r="CI12" s="179"/>
      <c r="CJ12" s="179"/>
      <c r="CK12" s="179"/>
      <c r="CL12" s="179"/>
      <c r="CM12" s="179"/>
      <c r="CN12" s="179"/>
      <c r="CO12" s="179"/>
      <c r="CP12" s="179"/>
      <c r="CQ12" s="179"/>
      <c r="CR12" s="179"/>
      <c r="CS12" s="179"/>
      <c r="CT12" s="179"/>
      <c r="CU12" s="179"/>
      <c r="CV12" s="179"/>
      <c r="CW12" s="179"/>
      <c r="CX12" s="184"/>
    </row>
    <row r="13" spans="1:102">
      <c r="A13" s="3" t="str">
        <f>'Example 5'!A13</f>
        <v>UM Limits</v>
      </c>
      <c r="B13" s="165" t="str">
        <f>'Example 2A'!B13</f>
        <v>enter here</v>
      </c>
      <c r="D13" s="116" t="str">
        <f>'Example 5'!D13</f>
        <v>Coll Ded.</v>
      </c>
      <c r="E13" s="145" t="str">
        <f>'Example 2A'!E13</f>
        <v>enter here</v>
      </c>
      <c r="F13" s="106"/>
      <c r="G13" s="352"/>
      <c r="H13" s="352"/>
      <c r="I13" s="352"/>
      <c r="J13" s="357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4"/>
      <c r="X13" s="4"/>
      <c r="Y13" s="4"/>
      <c r="Z13" s="4"/>
      <c r="AA13" s="4"/>
      <c r="AB13" s="4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3" t="str">
        <f t="shared" si="0"/>
        <v>UM Limits</v>
      </c>
      <c r="BA13" s="147" t="str">
        <f>'Example 2A'!BA13</f>
        <v>enter here</v>
      </c>
      <c r="BB13" s="70"/>
      <c r="BC13" s="8" t="str">
        <f t="shared" si="1"/>
        <v>Coll Ded.</v>
      </c>
      <c r="BD13" s="145" t="str">
        <f>'Example 2A'!BD13</f>
        <v>enter here</v>
      </c>
      <c r="BE13" s="106"/>
      <c r="BF13" s="30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  <c r="BQ13" s="30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179"/>
      <c r="CC13" s="179"/>
      <c r="CD13" s="179"/>
      <c r="CE13" s="179"/>
      <c r="CF13" s="179"/>
      <c r="CG13" s="179"/>
      <c r="CH13" s="179"/>
      <c r="CI13" s="179"/>
      <c r="CJ13" s="179"/>
      <c r="CK13" s="179"/>
      <c r="CL13" s="179"/>
      <c r="CM13" s="179"/>
      <c r="CN13" s="179"/>
      <c r="CO13" s="179"/>
      <c r="CP13" s="179"/>
      <c r="CQ13" s="179"/>
      <c r="CR13" s="179"/>
      <c r="CS13" s="179"/>
      <c r="CT13" s="179"/>
      <c r="CU13" s="179"/>
      <c r="CV13" s="179"/>
      <c r="CW13" s="179"/>
      <c r="CX13" s="184"/>
    </row>
    <row r="14" spans="1:102" ht="16.2" thickBot="1">
      <c r="A14" s="3" t="s">
        <v>162</v>
      </c>
      <c r="B14" s="163" t="str">
        <f>IF(AND(MID($C$18,11,1)="L",MID($C$43,12,1)="L",MID($C$56,11,1)="L"),"Limited",IF(AND(MID($C$18,11,1)="U",MID($C$43,12,1)="U",MID($C$56,11,1)="U"),"Unlimited","Basic"))</f>
        <v>Unlimited</v>
      </c>
      <c r="D14" s="116" t="s">
        <v>163</v>
      </c>
      <c r="E14" s="145" t="str">
        <f>'Example 2A'!E14</f>
        <v>enter here</v>
      </c>
      <c r="F14" s="8"/>
      <c r="G14" s="352"/>
      <c r="H14" s="352"/>
      <c r="I14" s="352"/>
      <c r="J14" s="353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4"/>
      <c r="X14" s="4"/>
      <c r="Y14" s="4"/>
      <c r="Z14" s="4"/>
      <c r="AA14" s="4"/>
      <c r="AB14" s="4"/>
      <c r="AC14" s="9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9"/>
      <c r="AZ14" s="270" t="s">
        <v>162</v>
      </c>
      <c r="BA14" s="163" t="str">
        <f>IF(AND(MID($C$18,11,1)="L",MID($C$43,12,1)="L",MID($C$56,11,1)="L"),"Limited",IF(AND(MID($C$18,11,1)="U",MID($C$43,12,1)="U",MID($C$56,11,1)="U"),"Unlimited","Basic"))</f>
        <v>Unlimited</v>
      </c>
      <c r="BB14" s="71"/>
      <c r="BC14" s="116" t="s">
        <v>163</v>
      </c>
      <c r="BD14" s="145" t="str">
        <f>'Example 2A'!BD14</f>
        <v>enter here</v>
      </c>
      <c r="BE14" s="8"/>
      <c r="BF14" s="304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  <c r="BQ14" s="30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9"/>
      <c r="CC14" s="183"/>
      <c r="CD14" s="183"/>
      <c r="CE14" s="183"/>
      <c r="CF14" s="183"/>
      <c r="CG14" s="183"/>
      <c r="CH14" s="183"/>
      <c r="CI14" s="183"/>
      <c r="CJ14" s="183"/>
      <c r="CK14" s="183"/>
      <c r="CL14" s="183"/>
      <c r="CM14" s="183"/>
      <c r="CN14" s="183"/>
      <c r="CO14" s="183"/>
      <c r="CP14" s="183"/>
      <c r="CQ14" s="183"/>
      <c r="CR14" s="183"/>
      <c r="CS14" s="183"/>
      <c r="CT14" s="183"/>
      <c r="CU14" s="183"/>
      <c r="CV14" s="183"/>
      <c r="CW14" s="183"/>
      <c r="CX14" s="185"/>
    </row>
    <row r="15" spans="1:102" ht="16.2" thickTop="1">
      <c r="A15" s="5"/>
      <c r="B15" s="8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6"/>
      <c r="AZ15" s="8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</row>
    <row r="16" spans="1:102">
      <c r="A16" s="3" t="str">
        <f>'Example 2A'!A16</f>
        <v>ZIP CODE:</v>
      </c>
      <c r="B16" s="8"/>
      <c r="C16" s="9" t="str">
        <f t="shared" ref="C16:AY16" si="2">VLOOKUP(C17,Terr,2,FALSE)</f>
        <v>07001</v>
      </c>
      <c r="D16" s="9" t="str">
        <f t="shared" si="2"/>
        <v>07002</v>
      </c>
      <c r="E16" s="9" t="str">
        <f t="shared" si="2"/>
        <v>07003</v>
      </c>
      <c r="F16" s="9" t="str">
        <f t="shared" si="2"/>
        <v>07960</v>
      </c>
      <c r="G16" s="9" t="str">
        <f t="shared" si="2"/>
        <v>07065</v>
      </c>
      <c r="H16" s="9" t="str">
        <f t="shared" si="2"/>
        <v>07042</v>
      </c>
      <c r="I16" s="9" t="str">
        <f t="shared" si="2"/>
        <v>07650</v>
      </c>
      <c r="J16" s="9" t="str">
        <f t="shared" si="2"/>
        <v>07012</v>
      </c>
      <c r="K16" s="9" t="str">
        <f t="shared" si="2"/>
        <v>08805</v>
      </c>
      <c r="L16" s="9" t="str">
        <f t="shared" si="2"/>
        <v>07310</v>
      </c>
      <c r="M16" s="9" t="str">
        <f t="shared" si="2"/>
        <v>07073</v>
      </c>
      <c r="N16" s="9" t="str">
        <f t="shared" si="2"/>
        <v>07052</v>
      </c>
      <c r="O16" s="9" t="str">
        <f t="shared" si="2"/>
        <v>08807</v>
      </c>
      <c r="P16" s="9" t="str">
        <f t="shared" si="2"/>
        <v>07063</v>
      </c>
      <c r="Q16" s="9" t="str">
        <f t="shared" si="2"/>
        <v>07666</v>
      </c>
      <c r="R16" s="9" t="str">
        <f t="shared" si="2"/>
        <v>08901</v>
      </c>
      <c r="S16" s="9" t="str">
        <f t="shared" si="2"/>
        <v>07645</v>
      </c>
      <c r="T16" s="9" t="str">
        <f t="shared" si="2"/>
        <v>07866</v>
      </c>
      <c r="U16" s="9" t="str">
        <f t="shared" si="2"/>
        <v>07663</v>
      </c>
      <c r="V16" s="9" t="str">
        <f t="shared" si="2"/>
        <v>07840</v>
      </c>
      <c r="W16" s="9" t="str">
        <f t="shared" si="2"/>
        <v>07652</v>
      </c>
      <c r="X16" s="9" t="str">
        <f t="shared" si="2"/>
        <v>07733</v>
      </c>
      <c r="Y16" s="9" t="str">
        <f t="shared" si="2"/>
        <v>07740</v>
      </c>
      <c r="Z16" s="9" t="str">
        <f t="shared" si="2"/>
        <v>08735</v>
      </c>
      <c r="AA16" s="9" t="str">
        <f t="shared" si="2"/>
        <v>08821</v>
      </c>
      <c r="AB16" s="9" t="str">
        <f t="shared" si="2"/>
        <v>08002</v>
      </c>
      <c r="AC16" s="9" t="str">
        <f t="shared" si="2"/>
        <v>08328</v>
      </c>
      <c r="AD16" s="9" t="str">
        <f t="shared" si="2"/>
        <v>08753</v>
      </c>
      <c r="AE16" s="9" t="str">
        <f t="shared" si="2"/>
        <v>08030</v>
      </c>
      <c r="AF16" s="9" t="str">
        <f t="shared" si="2"/>
        <v>08079</v>
      </c>
      <c r="AG16" s="9" t="str">
        <f t="shared" si="2"/>
        <v>08540</v>
      </c>
      <c r="AH16" s="9" t="str">
        <f t="shared" si="2"/>
        <v>08046</v>
      </c>
      <c r="AI16" s="9" t="str">
        <f t="shared" si="2"/>
        <v>08109</v>
      </c>
      <c r="AJ16" s="9" t="str">
        <f t="shared" si="2"/>
        <v>08360</v>
      </c>
      <c r="AK16" s="9" t="str">
        <f t="shared" si="2"/>
        <v>08204</v>
      </c>
      <c r="AL16" s="9" t="str">
        <f t="shared" si="2"/>
        <v>08611</v>
      </c>
      <c r="AM16" s="9" t="str">
        <f t="shared" si="2"/>
        <v>08610</v>
      </c>
      <c r="AN16" s="9" t="str">
        <f t="shared" si="2"/>
        <v>08701</v>
      </c>
      <c r="AO16" s="9" t="str">
        <f t="shared" si="2"/>
        <v>08361</v>
      </c>
      <c r="AP16" s="9" t="str">
        <f t="shared" si="2"/>
        <v>08861</v>
      </c>
      <c r="AQ16" s="9" t="str">
        <f t="shared" si="2"/>
        <v>08401</v>
      </c>
      <c r="AR16" s="9" t="str">
        <f t="shared" si="2"/>
        <v>08102</v>
      </c>
      <c r="AS16" s="9" t="str">
        <f t="shared" si="2"/>
        <v>07513</v>
      </c>
      <c r="AT16" s="9" t="str">
        <f t="shared" si="2"/>
        <v>07201</v>
      </c>
      <c r="AU16" s="9" t="str">
        <f t="shared" si="2"/>
        <v>07103</v>
      </c>
      <c r="AV16" s="9" t="str">
        <f t="shared" si="2"/>
        <v>07087</v>
      </c>
      <c r="AW16" s="9" t="str">
        <f t="shared" si="2"/>
        <v>07055</v>
      </c>
      <c r="AX16" s="9" t="str">
        <f t="shared" si="2"/>
        <v>07017</v>
      </c>
      <c r="AY16" s="9" t="str">
        <f t="shared" si="2"/>
        <v>07047</v>
      </c>
      <c r="AZ16" s="8" t="str">
        <f>A16</f>
        <v>ZIP CODE:</v>
      </c>
      <c r="BA16" s="8"/>
      <c r="BB16" s="9" t="str">
        <f t="shared" ref="BB16:BK19" si="3">C16</f>
        <v>07001</v>
      </c>
      <c r="BC16" s="9" t="str">
        <f t="shared" si="3"/>
        <v>07002</v>
      </c>
      <c r="BD16" s="9" t="str">
        <f t="shared" si="3"/>
        <v>07003</v>
      </c>
      <c r="BE16" s="9" t="str">
        <f t="shared" si="3"/>
        <v>07960</v>
      </c>
      <c r="BF16" s="9" t="str">
        <f t="shared" si="3"/>
        <v>07065</v>
      </c>
      <c r="BG16" s="9" t="str">
        <f t="shared" si="3"/>
        <v>07042</v>
      </c>
      <c r="BH16" s="9" t="str">
        <f t="shared" si="3"/>
        <v>07650</v>
      </c>
      <c r="BI16" s="9" t="str">
        <f t="shared" si="3"/>
        <v>07012</v>
      </c>
      <c r="BJ16" s="9" t="str">
        <f t="shared" si="3"/>
        <v>08805</v>
      </c>
      <c r="BK16" s="9" t="str">
        <f t="shared" si="3"/>
        <v>07310</v>
      </c>
      <c r="BL16" s="9" t="str">
        <f t="shared" ref="BL16:BU19" si="4">M16</f>
        <v>07073</v>
      </c>
      <c r="BM16" s="9" t="str">
        <f t="shared" si="4"/>
        <v>07052</v>
      </c>
      <c r="BN16" s="9" t="str">
        <f t="shared" si="4"/>
        <v>08807</v>
      </c>
      <c r="BO16" s="9" t="str">
        <f t="shared" si="4"/>
        <v>07063</v>
      </c>
      <c r="BP16" s="9" t="str">
        <f t="shared" si="4"/>
        <v>07666</v>
      </c>
      <c r="BQ16" s="9" t="str">
        <f t="shared" si="4"/>
        <v>08901</v>
      </c>
      <c r="BR16" s="9" t="str">
        <f t="shared" si="4"/>
        <v>07645</v>
      </c>
      <c r="BS16" s="9" t="str">
        <f t="shared" si="4"/>
        <v>07866</v>
      </c>
      <c r="BT16" s="9" t="str">
        <f t="shared" si="4"/>
        <v>07663</v>
      </c>
      <c r="BU16" s="9" t="str">
        <f t="shared" si="4"/>
        <v>07840</v>
      </c>
      <c r="BV16" s="9" t="str">
        <f t="shared" ref="BV16:CB19" si="5">W16</f>
        <v>07652</v>
      </c>
      <c r="BW16" s="9" t="str">
        <f t="shared" si="5"/>
        <v>07733</v>
      </c>
      <c r="BX16" s="9" t="str">
        <f t="shared" si="5"/>
        <v>07740</v>
      </c>
      <c r="BY16" s="9" t="str">
        <f t="shared" si="5"/>
        <v>08735</v>
      </c>
      <c r="BZ16" s="9" t="str">
        <f t="shared" si="5"/>
        <v>08821</v>
      </c>
      <c r="CA16" s="9" t="str">
        <f t="shared" si="5"/>
        <v>08002</v>
      </c>
      <c r="CB16" s="9" t="str">
        <f t="shared" si="5"/>
        <v>08328</v>
      </c>
      <c r="CC16" s="9" t="str">
        <f t="shared" ref="CC16:CL19" si="6">AD16</f>
        <v>08753</v>
      </c>
      <c r="CD16" s="9" t="str">
        <f t="shared" si="6"/>
        <v>08030</v>
      </c>
      <c r="CE16" s="9" t="str">
        <f t="shared" si="6"/>
        <v>08079</v>
      </c>
      <c r="CF16" s="9" t="str">
        <f t="shared" si="6"/>
        <v>08540</v>
      </c>
      <c r="CG16" s="9" t="str">
        <f t="shared" si="6"/>
        <v>08046</v>
      </c>
      <c r="CH16" s="9" t="str">
        <f t="shared" si="6"/>
        <v>08109</v>
      </c>
      <c r="CI16" s="9" t="str">
        <f t="shared" si="6"/>
        <v>08360</v>
      </c>
      <c r="CJ16" s="9" t="str">
        <f t="shared" si="6"/>
        <v>08204</v>
      </c>
      <c r="CK16" s="9" t="str">
        <f t="shared" si="6"/>
        <v>08611</v>
      </c>
      <c r="CL16" s="9" t="str">
        <f t="shared" si="6"/>
        <v>08610</v>
      </c>
      <c r="CM16" s="9" t="str">
        <f t="shared" ref="CM16:CV19" si="7">AN16</f>
        <v>08701</v>
      </c>
      <c r="CN16" s="9" t="str">
        <f t="shared" si="7"/>
        <v>08361</v>
      </c>
      <c r="CO16" s="9" t="str">
        <f t="shared" si="7"/>
        <v>08861</v>
      </c>
      <c r="CP16" s="9" t="str">
        <f t="shared" si="7"/>
        <v>08401</v>
      </c>
      <c r="CQ16" s="9" t="str">
        <f t="shared" si="7"/>
        <v>08102</v>
      </c>
      <c r="CR16" s="9" t="str">
        <f t="shared" si="7"/>
        <v>07513</v>
      </c>
      <c r="CS16" s="9" t="str">
        <f t="shared" si="7"/>
        <v>07201</v>
      </c>
      <c r="CT16" s="9" t="str">
        <f t="shared" si="7"/>
        <v>07103</v>
      </c>
      <c r="CU16" s="9" t="str">
        <f t="shared" si="7"/>
        <v>07087</v>
      </c>
      <c r="CV16" s="9" t="str">
        <f t="shared" si="7"/>
        <v>07055</v>
      </c>
      <c r="CW16" s="9" t="str">
        <f t="shared" ref="CW16:CX19" si="8">AX16</f>
        <v>07017</v>
      </c>
      <c r="CX16" s="9" t="str">
        <f t="shared" si="8"/>
        <v>07047</v>
      </c>
    </row>
    <row r="17" spans="1:102">
      <c r="A17" s="3" t="str">
        <f>'Example 2A'!A17</f>
        <v>TERRITORY:</v>
      </c>
      <c r="B17" s="4"/>
      <c r="C17" s="72">
        <v>101</v>
      </c>
      <c r="D17" s="72">
        <f>C17+1</f>
        <v>102</v>
      </c>
      <c r="E17" s="72">
        <f t="shared" ref="E17:AC17" si="9">D17+1</f>
        <v>103</v>
      </c>
      <c r="F17" s="72">
        <f t="shared" si="9"/>
        <v>104</v>
      </c>
      <c r="G17" s="72">
        <f t="shared" si="9"/>
        <v>105</v>
      </c>
      <c r="H17" s="72">
        <f t="shared" si="9"/>
        <v>106</v>
      </c>
      <c r="I17" s="72">
        <f t="shared" si="9"/>
        <v>107</v>
      </c>
      <c r="J17" s="72">
        <f t="shared" si="9"/>
        <v>108</v>
      </c>
      <c r="K17" s="72">
        <f t="shared" si="9"/>
        <v>109</v>
      </c>
      <c r="L17" s="72">
        <f t="shared" si="9"/>
        <v>110</v>
      </c>
      <c r="M17" s="72">
        <f t="shared" si="9"/>
        <v>111</v>
      </c>
      <c r="N17" s="72">
        <f t="shared" si="9"/>
        <v>112</v>
      </c>
      <c r="O17" s="72">
        <f t="shared" si="9"/>
        <v>113</v>
      </c>
      <c r="P17" s="72">
        <f t="shared" si="9"/>
        <v>114</v>
      </c>
      <c r="Q17" s="72">
        <f t="shared" si="9"/>
        <v>115</v>
      </c>
      <c r="R17" s="72">
        <f t="shared" si="9"/>
        <v>116</v>
      </c>
      <c r="S17" s="72">
        <f t="shared" si="9"/>
        <v>117</v>
      </c>
      <c r="T17" s="72">
        <f t="shared" si="9"/>
        <v>118</v>
      </c>
      <c r="U17" s="72">
        <f t="shared" si="9"/>
        <v>119</v>
      </c>
      <c r="V17" s="72">
        <f t="shared" si="9"/>
        <v>120</v>
      </c>
      <c r="W17" s="72">
        <f t="shared" si="9"/>
        <v>121</v>
      </c>
      <c r="X17" s="72">
        <f t="shared" si="9"/>
        <v>122</v>
      </c>
      <c r="Y17" s="72">
        <f t="shared" si="9"/>
        <v>123</v>
      </c>
      <c r="Z17" s="72">
        <f t="shared" si="9"/>
        <v>124</v>
      </c>
      <c r="AA17" s="72">
        <f t="shared" si="9"/>
        <v>125</v>
      </c>
      <c r="AB17" s="72">
        <f t="shared" si="9"/>
        <v>126</v>
      </c>
      <c r="AC17" s="72">
        <f t="shared" si="9"/>
        <v>127</v>
      </c>
      <c r="AD17" s="169">
        <f t="shared" ref="AD17:AK17" si="10">AC17+1</f>
        <v>128</v>
      </c>
      <c r="AE17" s="169">
        <f t="shared" si="10"/>
        <v>129</v>
      </c>
      <c r="AF17" s="169">
        <f t="shared" si="10"/>
        <v>130</v>
      </c>
      <c r="AG17" s="169">
        <f t="shared" si="10"/>
        <v>131</v>
      </c>
      <c r="AH17" s="169">
        <f t="shared" si="10"/>
        <v>132</v>
      </c>
      <c r="AI17" s="169">
        <f t="shared" si="10"/>
        <v>133</v>
      </c>
      <c r="AJ17" s="169">
        <f t="shared" si="10"/>
        <v>134</v>
      </c>
      <c r="AK17" s="169">
        <f t="shared" si="10"/>
        <v>135</v>
      </c>
      <c r="AL17" s="169">
        <f>AK17+1</f>
        <v>136</v>
      </c>
      <c r="AM17" s="169">
        <f>AL17+1</f>
        <v>137</v>
      </c>
      <c r="AN17" s="169">
        <f>AM17+1</f>
        <v>138</v>
      </c>
      <c r="AO17" s="169">
        <f>AN17+1</f>
        <v>139</v>
      </c>
      <c r="AP17" s="169">
        <f>AO17+1</f>
        <v>140</v>
      </c>
      <c r="AQ17" s="169">
        <f t="shared" ref="AQ17:AY17" si="11">AP17+1</f>
        <v>141</v>
      </c>
      <c r="AR17" s="169">
        <f t="shared" si="11"/>
        <v>142</v>
      </c>
      <c r="AS17" s="169">
        <f t="shared" si="11"/>
        <v>143</v>
      </c>
      <c r="AT17" s="169">
        <f t="shared" si="11"/>
        <v>144</v>
      </c>
      <c r="AU17" s="169">
        <f t="shared" si="11"/>
        <v>145</v>
      </c>
      <c r="AV17" s="169">
        <f t="shared" si="11"/>
        <v>146</v>
      </c>
      <c r="AW17" s="169">
        <f t="shared" si="11"/>
        <v>147</v>
      </c>
      <c r="AX17" s="169">
        <f t="shared" si="11"/>
        <v>148</v>
      </c>
      <c r="AY17" s="72">
        <f t="shared" si="11"/>
        <v>149</v>
      </c>
      <c r="AZ17" s="8" t="s">
        <v>207</v>
      </c>
      <c r="BA17" s="4"/>
      <c r="BB17" s="72">
        <f t="shared" si="3"/>
        <v>101</v>
      </c>
      <c r="BC17" s="72">
        <f t="shared" si="3"/>
        <v>102</v>
      </c>
      <c r="BD17" s="72">
        <f t="shared" si="3"/>
        <v>103</v>
      </c>
      <c r="BE17" s="72">
        <f t="shared" si="3"/>
        <v>104</v>
      </c>
      <c r="BF17" s="72">
        <f t="shared" si="3"/>
        <v>105</v>
      </c>
      <c r="BG17" s="72">
        <f t="shared" si="3"/>
        <v>106</v>
      </c>
      <c r="BH17" s="72">
        <f t="shared" si="3"/>
        <v>107</v>
      </c>
      <c r="BI17" s="72">
        <f t="shared" si="3"/>
        <v>108</v>
      </c>
      <c r="BJ17" s="72">
        <f t="shared" si="3"/>
        <v>109</v>
      </c>
      <c r="BK17" s="72">
        <f t="shared" si="3"/>
        <v>110</v>
      </c>
      <c r="BL17" s="72">
        <f t="shared" si="4"/>
        <v>111</v>
      </c>
      <c r="BM17" s="72">
        <f t="shared" si="4"/>
        <v>112</v>
      </c>
      <c r="BN17" s="72">
        <f t="shared" si="4"/>
        <v>113</v>
      </c>
      <c r="BO17" s="72">
        <f t="shared" si="4"/>
        <v>114</v>
      </c>
      <c r="BP17" s="72">
        <f t="shared" si="4"/>
        <v>115</v>
      </c>
      <c r="BQ17" s="72">
        <f t="shared" si="4"/>
        <v>116</v>
      </c>
      <c r="BR17" s="72">
        <f t="shared" si="4"/>
        <v>117</v>
      </c>
      <c r="BS17" s="72">
        <f t="shared" si="4"/>
        <v>118</v>
      </c>
      <c r="BT17" s="72">
        <f t="shared" si="4"/>
        <v>119</v>
      </c>
      <c r="BU17" s="72">
        <f t="shared" si="4"/>
        <v>120</v>
      </c>
      <c r="BV17" s="72">
        <f t="shared" si="5"/>
        <v>121</v>
      </c>
      <c r="BW17" s="72">
        <f t="shared" si="5"/>
        <v>122</v>
      </c>
      <c r="BX17" s="72">
        <f t="shared" si="5"/>
        <v>123</v>
      </c>
      <c r="BY17" s="72">
        <f t="shared" si="5"/>
        <v>124</v>
      </c>
      <c r="BZ17" s="72">
        <f t="shared" si="5"/>
        <v>125</v>
      </c>
      <c r="CA17" s="72">
        <f t="shared" si="5"/>
        <v>126</v>
      </c>
      <c r="CB17" s="9">
        <f t="shared" si="5"/>
        <v>127</v>
      </c>
      <c r="CC17" s="9">
        <f t="shared" si="6"/>
        <v>128</v>
      </c>
      <c r="CD17" s="9">
        <f t="shared" si="6"/>
        <v>129</v>
      </c>
      <c r="CE17" s="9">
        <f t="shared" si="6"/>
        <v>130</v>
      </c>
      <c r="CF17" s="9">
        <f t="shared" si="6"/>
        <v>131</v>
      </c>
      <c r="CG17" s="9">
        <f t="shared" si="6"/>
        <v>132</v>
      </c>
      <c r="CH17" s="9">
        <f t="shared" si="6"/>
        <v>133</v>
      </c>
      <c r="CI17" s="9">
        <f t="shared" si="6"/>
        <v>134</v>
      </c>
      <c r="CJ17" s="9">
        <f t="shared" si="6"/>
        <v>135</v>
      </c>
      <c r="CK17" s="9">
        <f t="shared" si="6"/>
        <v>136</v>
      </c>
      <c r="CL17" s="9">
        <f t="shared" si="6"/>
        <v>137</v>
      </c>
      <c r="CM17" s="9">
        <f t="shared" si="7"/>
        <v>138</v>
      </c>
      <c r="CN17" s="9">
        <f t="shared" si="7"/>
        <v>139</v>
      </c>
      <c r="CO17" s="9">
        <f t="shared" si="7"/>
        <v>140</v>
      </c>
      <c r="CP17" s="9">
        <f t="shared" si="7"/>
        <v>141</v>
      </c>
      <c r="CQ17" s="9">
        <f t="shared" si="7"/>
        <v>142</v>
      </c>
      <c r="CR17" s="9">
        <f t="shared" si="7"/>
        <v>143</v>
      </c>
      <c r="CS17" s="9">
        <f t="shared" si="7"/>
        <v>144</v>
      </c>
      <c r="CT17" s="9">
        <f t="shared" si="7"/>
        <v>145</v>
      </c>
      <c r="CU17" s="9">
        <f t="shared" si="7"/>
        <v>146</v>
      </c>
      <c r="CV17" s="9">
        <f t="shared" si="7"/>
        <v>147</v>
      </c>
      <c r="CW17" s="9">
        <f t="shared" si="8"/>
        <v>148</v>
      </c>
      <c r="CX17" s="9">
        <f t="shared" si="8"/>
        <v>149</v>
      </c>
    </row>
    <row r="18" spans="1:102">
      <c r="A18" s="13" t="str">
        <f>'Example 2A'!A18</f>
        <v/>
      </c>
      <c r="B18" s="4"/>
      <c r="C18" s="73" t="str">
        <f t="shared" ref="C18:AY18" si="12">"BaseRateBIU_" &amp; TEXT(C$17,"00")</f>
        <v>BaseRateBIU_101</v>
      </c>
      <c r="D18" s="73" t="str">
        <f t="shared" si="12"/>
        <v>BaseRateBIU_102</v>
      </c>
      <c r="E18" s="73" t="str">
        <f t="shared" si="12"/>
        <v>BaseRateBIU_103</v>
      </c>
      <c r="F18" s="73" t="str">
        <f t="shared" si="12"/>
        <v>BaseRateBIU_104</v>
      </c>
      <c r="G18" s="73" t="str">
        <f t="shared" si="12"/>
        <v>BaseRateBIU_105</v>
      </c>
      <c r="H18" s="73" t="str">
        <f t="shared" si="12"/>
        <v>BaseRateBIU_106</v>
      </c>
      <c r="I18" s="73" t="str">
        <f t="shared" si="12"/>
        <v>BaseRateBIU_107</v>
      </c>
      <c r="J18" s="73" t="str">
        <f t="shared" si="12"/>
        <v>BaseRateBIU_108</v>
      </c>
      <c r="K18" s="73" t="str">
        <f t="shared" si="12"/>
        <v>BaseRateBIU_109</v>
      </c>
      <c r="L18" s="73" t="str">
        <f t="shared" si="12"/>
        <v>BaseRateBIU_110</v>
      </c>
      <c r="M18" s="73" t="str">
        <f t="shared" si="12"/>
        <v>BaseRateBIU_111</v>
      </c>
      <c r="N18" s="73" t="str">
        <f t="shared" si="12"/>
        <v>BaseRateBIU_112</v>
      </c>
      <c r="O18" s="73" t="str">
        <f t="shared" si="12"/>
        <v>BaseRateBIU_113</v>
      </c>
      <c r="P18" s="73" t="str">
        <f t="shared" si="12"/>
        <v>BaseRateBIU_114</v>
      </c>
      <c r="Q18" s="73" t="str">
        <f t="shared" si="12"/>
        <v>BaseRateBIU_115</v>
      </c>
      <c r="R18" s="73" t="str">
        <f t="shared" si="12"/>
        <v>BaseRateBIU_116</v>
      </c>
      <c r="S18" s="73" t="str">
        <f t="shared" si="12"/>
        <v>BaseRateBIU_117</v>
      </c>
      <c r="T18" s="73" t="str">
        <f t="shared" si="12"/>
        <v>BaseRateBIU_118</v>
      </c>
      <c r="U18" s="73" t="str">
        <f t="shared" si="12"/>
        <v>BaseRateBIU_119</v>
      </c>
      <c r="V18" s="73" t="str">
        <f t="shared" si="12"/>
        <v>BaseRateBIU_120</v>
      </c>
      <c r="W18" s="73" t="str">
        <f t="shared" si="12"/>
        <v>BaseRateBIU_121</v>
      </c>
      <c r="X18" s="73" t="str">
        <f t="shared" si="12"/>
        <v>BaseRateBIU_122</v>
      </c>
      <c r="Y18" s="73" t="str">
        <f t="shared" si="12"/>
        <v>BaseRateBIU_123</v>
      </c>
      <c r="Z18" s="73" t="str">
        <f t="shared" si="12"/>
        <v>BaseRateBIU_124</v>
      </c>
      <c r="AA18" s="73" t="str">
        <f t="shared" si="12"/>
        <v>BaseRateBIU_125</v>
      </c>
      <c r="AB18" s="73" t="str">
        <f t="shared" si="12"/>
        <v>BaseRateBIU_126</v>
      </c>
      <c r="AC18" s="167" t="str">
        <f t="shared" si="12"/>
        <v>BaseRateBIU_127</v>
      </c>
      <c r="AD18" s="273" t="str">
        <f t="shared" si="12"/>
        <v>BaseRateBIU_128</v>
      </c>
      <c r="AE18" s="273" t="str">
        <f t="shared" si="12"/>
        <v>BaseRateBIU_129</v>
      </c>
      <c r="AF18" s="273" t="str">
        <f t="shared" si="12"/>
        <v>BaseRateBIU_130</v>
      </c>
      <c r="AG18" s="273" t="str">
        <f t="shared" si="12"/>
        <v>BaseRateBIU_131</v>
      </c>
      <c r="AH18" s="273" t="str">
        <f t="shared" si="12"/>
        <v>BaseRateBIU_132</v>
      </c>
      <c r="AI18" s="273" t="str">
        <f t="shared" si="12"/>
        <v>BaseRateBIU_133</v>
      </c>
      <c r="AJ18" s="273" t="str">
        <f t="shared" si="12"/>
        <v>BaseRateBIU_134</v>
      </c>
      <c r="AK18" s="273" t="str">
        <f t="shared" si="12"/>
        <v>BaseRateBIU_135</v>
      </c>
      <c r="AL18" s="273" t="str">
        <f t="shared" si="12"/>
        <v>BaseRateBIU_136</v>
      </c>
      <c r="AM18" s="273" t="str">
        <f t="shared" si="12"/>
        <v>BaseRateBIU_137</v>
      </c>
      <c r="AN18" s="273" t="str">
        <f t="shared" si="12"/>
        <v>BaseRateBIU_138</v>
      </c>
      <c r="AO18" s="273" t="str">
        <f t="shared" si="12"/>
        <v>BaseRateBIU_139</v>
      </c>
      <c r="AP18" s="273" t="str">
        <f t="shared" si="12"/>
        <v>BaseRateBIU_140</v>
      </c>
      <c r="AQ18" s="273" t="str">
        <f t="shared" si="12"/>
        <v>BaseRateBIU_141</v>
      </c>
      <c r="AR18" s="273" t="str">
        <f t="shared" si="12"/>
        <v>BaseRateBIU_142</v>
      </c>
      <c r="AS18" s="273" t="str">
        <f t="shared" si="12"/>
        <v>BaseRateBIU_143</v>
      </c>
      <c r="AT18" s="273" t="str">
        <f t="shared" si="12"/>
        <v>BaseRateBIU_144</v>
      </c>
      <c r="AU18" s="273" t="str">
        <f t="shared" si="12"/>
        <v>BaseRateBIU_145</v>
      </c>
      <c r="AV18" s="273" t="str">
        <f t="shared" si="12"/>
        <v>BaseRateBIU_146</v>
      </c>
      <c r="AW18" s="273" t="str">
        <f t="shared" si="12"/>
        <v>BaseRateBIU_147</v>
      </c>
      <c r="AX18" s="273" t="str">
        <f t="shared" si="12"/>
        <v>BaseRateBIU_148</v>
      </c>
      <c r="AY18" s="274" t="str">
        <f t="shared" si="12"/>
        <v>BaseRateBIU_149</v>
      </c>
      <c r="AZ18" s="275"/>
      <c r="BA18" s="268"/>
      <c r="BB18" s="73" t="str">
        <f t="shared" si="3"/>
        <v>BaseRateBIU_101</v>
      </c>
      <c r="BC18" s="73" t="str">
        <f t="shared" si="3"/>
        <v>BaseRateBIU_102</v>
      </c>
      <c r="BD18" s="73" t="str">
        <f t="shared" si="3"/>
        <v>BaseRateBIU_103</v>
      </c>
      <c r="BE18" s="73" t="str">
        <f t="shared" si="3"/>
        <v>BaseRateBIU_104</v>
      </c>
      <c r="BF18" s="73" t="str">
        <f t="shared" si="3"/>
        <v>BaseRateBIU_105</v>
      </c>
      <c r="BG18" s="73" t="str">
        <f t="shared" si="3"/>
        <v>BaseRateBIU_106</v>
      </c>
      <c r="BH18" s="73" t="str">
        <f t="shared" si="3"/>
        <v>BaseRateBIU_107</v>
      </c>
      <c r="BI18" s="73" t="str">
        <f t="shared" si="3"/>
        <v>BaseRateBIU_108</v>
      </c>
      <c r="BJ18" s="73" t="str">
        <f t="shared" si="3"/>
        <v>BaseRateBIU_109</v>
      </c>
      <c r="BK18" s="73" t="str">
        <f t="shared" si="3"/>
        <v>BaseRateBIU_110</v>
      </c>
      <c r="BL18" s="73" t="str">
        <f t="shared" si="4"/>
        <v>BaseRateBIU_111</v>
      </c>
      <c r="BM18" s="73" t="str">
        <f t="shared" si="4"/>
        <v>BaseRateBIU_112</v>
      </c>
      <c r="BN18" s="73" t="str">
        <f t="shared" si="4"/>
        <v>BaseRateBIU_113</v>
      </c>
      <c r="BO18" s="73" t="str">
        <f t="shared" si="4"/>
        <v>BaseRateBIU_114</v>
      </c>
      <c r="BP18" s="73" t="str">
        <f t="shared" si="4"/>
        <v>BaseRateBIU_115</v>
      </c>
      <c r="BQ18" s="73" t="str">
        <f t="shared" si="4"/>
        <v>BaseRateBIU_116</v>
      </c>
      <c r="BR18" s="73" t="str">
        <f t="shared" si="4"/>
        <v>BaseRateBIU_117</v>
      </c>
      <c r="BS18" s="73" t="str">
        <f t="shared" si="4"/>
        <v>BaseRateBIU_118</v>
      </c>
      <c r="BT18" s="73" t="str">
        <f t="shared" si="4"/>
        <v>BaseRateBIU_119</v>
      </c>
      <c r="BU18" s="73" t="str">
        <f t="shared" si="4"/>
        <v>BaseRateBIU_120</v>
      </c>
      <c r="BV18" s="73" t="str">
        <f t="shared" si="5"/>
        <v>BaseRateBIU_121</v>
      </c>
      <c r="BW18" s="73" t="str">
        <f t="shared" si="5"/>
        <v>BaseRateBIU_122</v>
      </c>
      <c r="BX18" s="73" t="str">
        <f t="shared" si="5"/>
        <v>BaseRateBIU_123</v>
      </c>
      <c r="BY18" s="73" t="str">
        <f t="shared" si="5"/>
        <v>BaseRateBIU_124</v>
      </c>
      <c r="BZ18" s="73" t="str">
        <f t="shared" si="5"/>
        <v>BaseRateBIU_125</v>
      </c>
      <c r="CA18" s="73" t="str">
        <f t="shared" si="5"/>
        <v>BaseRateBIU_126</v>
      </c>
      <c r="CB18" s="167" t="str">
        <f t="shared" si="5"/>
        <v>BaseRateBIU_127</v>
      </c>
      <c r="CC18" s="273" t="str">
        <f t="shared" si="6"/>
        <v>BaseRateBIU_128</v>
      </c>
      <c r="CD18" s="273" t="str">
        <f t="shared" si="6"/>
        <v>BaseRateBIU_129</v>
      </c>
      <c r="CE18" s="273" t="str">
        <f t="shared" si="6"/>
        <v>BaseRateBIU_130</v>
      </c>
      <c r="CF18" s="273" t="str">
        <f t="shared" si="6"/>
        <v>BaseRateBIU_131</v>
      </c>
      <c r="CG18" s="273" t="str">
        <f t="shared" si="6"/>
        <v>BaseRateBIU_132</v>
      </c>
      <c r="CH18" s="273" t="str">
        <f t="shared" si="6"/>
        <v>BaseRateBIU_133</v>
      </c>
      <c r="CI18" s="273" t="str">
        <f t="shared" si="6"/>
        <v>BaseRateBIU_134</v>
      </c>
      <c r="CJ18" s="273" t="str">
        <f t="shared" si="6"/>
        <v>BaseRateBIU_135</v>
      </c>
      <c r="CK18" s="273" t="str">
        <f t="shared" si="6"/>
        <v>BaseRateBIU_136</v>
      </c>
      <c r="CL18" s="273" t="str">
        <f t="shared" si="6"/>
        <v>BaseRateBIU_137</v>
      </c>
      <c r="CM18" s="273" t="str">
        <f t="shared" si="7"/>
        <v>BaseRateBIU_138</v>
      </c>
      <c r="CN18" s="273" t="str">
        <f t="shared" si="7"/>
        <v>BaseRateBIU_139</v>
      </c>
      <c r="CO18" s="273" t="str">
        <f t="shared" si="7"/>
        <v>BaseRateBIU_140</v>
      </c>
      <c r="CP18" s="273" t="str">
        <f t="shared" si="7"/>
        <v>BaseRateBIU_141</v>
      </c>
      <c r="CQ18" s="273" t="str">
        <f t="shared" si="7"/>
        <v>BaseRateBIU_142</v>
      </c>
      <c r="CR18" s="273" t="str">
        <f t="shared" si="7"/>
        <v>BaseRateBIU_143</v>
      </c>
      <c r="CS18" s="273" t="str">
        <f t="shared" si="7"/>
        <v>BaseRateBIU_144</v>
      </c>
      <c r="CT18" s="273" t="str">
        <f t="shared" si="7"/>
        <v>BaseRateBIU_145</v>
      </c>
      <c r="CU18" s="273" t="str">
        <f t="shared" si="7"/>
        <v>BaseRateBIU_146</v>
      </c>
      <c r="CV18" s="273" t="str">
        <f t="shared" si="7"/>
        <v>BaseRateBIU_147</v>
      </c>
      <c r="CW18" s="273" t="str">
        <f t="shared" si="8"/>
        <v>BaseRateBIU_148</v>
      </c>
      <c r="CX18" s="273" t="str">
        <f t="shared" si="8"/>
        <v>BaseRateBIU_149</v>
      </c>
    </row>
    <row r="19" spans="1:102">
      <c r="A19" s="21" t="str">
        <f>IF(PremiumLimit="Combined Single Limit","CSL Unltd. Base Rate","Bodily Injury Unltd. Base Rate")</f>
        <v>Bodily Injury Unltd. Base Rate</v>
      </c>
      <c r="B19" s="4"/>
      <c r="C19" s="124" t="str">
        <f>'Example 1B'!C19</f>
        <v xml:space="preserve">enter   </v>
      </c>
      <c r="D19" s="124" t="str">
        <f>'Example 1B'!D19</f>
        <v xml:space="preserve">enter   </v>
      </c>
      <c r="E19" s="124" t="str">
        <f>'Example 1B'!E19</f>
        <v xml:space="preserve">enter   </v>
      </c>
      <c r="F19" s="124" t="str">
        <f>'Example 1B'!F19</f>
        <v xml:space="preserve">enter   </v>
      </c>
      <c r="G19" s="124" t="str">
        <f>'Example 1B'!G19</f>
        <v xml:space="preserve">enter   </v>
      </c>
      <c r="H19" s="124" t="str">
        <f>'Example 1B'!H19</f>
        <v xml:space="preserve">enter   </v>
      </c>
      <c r="I19" s="124" t="str">
        <f>'Example 1B'!I19</f>
        <v xml:space="preserve">enter   </v>
      </c>
      <c r="J19" s="124" t="str">
        <f>'Example 1B'!J19</f>
        <v xml:space="preserve">enter   </v>
      </c>
      <c r="K19" s="124" t="str">
        <f>'Example 1B'!K19</f>
        <v xml:space="preserve">enter   </v>
      </c>
      <c r="L19" s="124" t="str">
        <f>'Example 1B'!L19</f>
        <v xml:space="preserve">enter   </v>
      </c>
      <c r="M19" s="124" t="str">
        <f>'Example 1B'!M19</f>
        <v xml:space="preserve">enter   </v>
      </c>
      <c r="N19" s="124" t="str">
        <f>'Example 1B'!N19</f>
        <v xml:space="preserve">enter   </v>
      </c>
      <c r="O19" s="124" t="str">
        <f>'Example 1B'!O19</f>
        <v xml:space="preserve">enter   </v>
      </c>
      <c r="P19" s="124" t="str">
        <f>'Example 1B'!P19</f>
        <v xml:space="preserve">enter   </v>
      </c>
      <c r="Q19" s="124" t="str">
        <f>'Example 1B'!Q19</f>
        <v xml:space="preserve">enter   </v>
      </c>
      <c r="R19" s="124" t="str">
        <f>'Example 1B'!R19</f>
        <v xml:space="preserve">enter   </v>
      </c>
      <c r="S19" s="124" t="str">
        <f>'Example 1B'!S19</f>
        <v xml:space="preserve">enter   </v>
      </c>
      <c r="T19" s="124" t="str">
        <f>'Example 1B'!T19</f>
        <v xml:space="preserve">enter   </v>
      </c>
      <c r="U19" s="124" t="str">
        <f>'Example 1B'!U19</f>
        <v xml:space="preserve">enter   </v>
      </c>
      <c r="V19" s="124" t="str">
        <f>'Example 1B'!V19</f>
        <v xml:space="preserve">enter   </v>
      </c>
      <c r="W19" s="124" t="str">
        <f>'Example 1B'!W19</f>
        <v xml:space="preserve">enter   </v>
      </c>
      <c r="X19" s="124" t="str">
        <f>'Example 1B'!X19</f>
        <v xml:space="preserve">enter   </v>
      </c>
      <c r="Y19" s="124" t="str">
        <f>'Example 1B'!Y19</f>
        <v xml:space="preserve">enter   </v>
      </c>
      <c r="Z19" s="124" t="str">
        <f>'Example 1B'!Z19</f>
        <v xml:space="preserve">enter   </v>
      </c>
      <c r="AA19" s="124" t="str">
        <f>'Example 1B'!AA19</f>
        <v xml:space="preserve">enter   </v>
      </c>
      <c r="AB19" s="124" t="str">
        <f>'Example 1B'!AB19</f>
        <v xml:space="preserve">enter   </v>
      </c>
      <c r="AC19" s="124" t="str">
        <f>'Example 1B'!AC19</f>
        <v xml:space="preserve">enter   </v>
      </c>
      <c r="AD19" s="124" t="str">
        <f>'Example 1B'!AD19</f>
        <v xml:space="preserve">enter   </v>
      </c>
      <c r="AE19" s="124" t="str">
        <f>'Example 1B'!AE19</f>
        <v xml:space="preserve">enter   </v>
      </c>
      <c r="AF19" s="124" t="str">
        <f>'Example 1B'!AF19</f>
        <v xml:space="preserve">enter   </v>
      </c>
      <c r="AG19" s="124" t="str">
        <f>'Example 1B'!AG19</f>
        <v xml:space="preserve">enter   </v>
      </c>
      <c r="AH19" s="124" t="str">
        <f>'Example 1B'!AH19</f>
        <v xml:space="preserve">enter   </v>
      </c>
      <c r="AI19" s="124" t="str">
        <f>'Example 1B'!AI19</f>
        <v xml:space="preserve">enter   </v>
      </c>
      <c r="AJ19" s="124" t="str">
        <f>'Example 1B'!AJ19</f>
        <v xml:space="preserve">enter   </v>
      </c>
      <c r="AK19" s="124" t="str">
        <f>'Example 1B'!AK19</f>
        <v xml:space="preserve">enter   </v>
      </c>
      <c r="AL19" s="124" t="str">
        <f>'Example 1B'!AL19</f>
        <v xml:space="preserve">enter   </v>
      </c>
      <c r="AM19" s="124" t="str">
        <f>'Example 1B'!AM19</f>
        <v xml:space="preserve">enter   </v>
      </c>
      <c r="AN19" s="124" t="str">
        <f>'Example 1B'!AN19</f>
        <v xml:space="preserve">enter   </v>
      </c>
      <c r="AO19" s="124" t="str">
        <f>'Example 1B'!AO19</f>
        <v xml:space="preserve">enter   </v>
      </c>
      <c r="AP19" s="124" t="str">
        <f>'Example 1B'!AP19</f>
        <v xml:space="preserve">enter   </v>
      </c>
      <c r="AQ19" s="124" t="str">
        <f>'Example 1B'!AQ19</f>
        <v xml:space="preserve">enter   </v>
      </c>
      <c r="AR19" s="124" t="str">
        <f>'Example 1B'!AR19</f>
        <v xml:space="preserve">enter   </v>
      </c>
      <c r="AS19" s="124" t="str">
        <f>'Example 1B'!AS19</f>
        <v xml:space="preserve">enter   </v>
      </c>
      <c r="AT19" s="124" t="str">
        <f>'Example 1B'!AT19</f>
        <v xml:space="preserve">enter   </v>
      </c>
      <c r="AU19" s="124" t="str">
        <f>'Example 1B'!AU19</f>
        <v xml:space="preserve">enter   </v>
      </c>
      <c r="AV19" s="124" t="str">
        <f>'Example 1B'!AV19</f>
        <v xml:space="preserve">enter   </v>
      </c>
      <c r="AW19" s="124" t="str">
        <f>'Example 1B'!AW19</f>
        <v xml:space="preserve">enter   </v>
      </c>
      <c r="AX19" s="124" t="str">
        <f>'Example 1B'!AX19</f>
        <v xml:space="preserve">enter   </v>
      </c>
      <c r="AY19" s="124" t="str">
        <f>'Example 1B'!AY19</f>
        <v xml:space="preserve">enter   </v>
      </c>
      <c r="AZ19" s="21" t="str">
        <f t="shared" ref="AZ19:AZ31" si="13">A19</f>
        <v>Bodily Injury Unltd. Base Rate</v>
      </c>
      <c r="BA19" s="4"/>
      <c r="BB19" s="124" t="str">
        <f>C19</f>
        <v xml:space="preserve">enter   </v>
      </c>
      <c r="BC19" s="124" t="str">
        <f t="shared" si="3"/>
        <v xml:space="preserve">enter   </v>
      </c>
      <c r="BD19" s="124" t="str">
        <f t="shared" si="3"/>
        <v xml:space="preserve">enter   </v>
      </c>
      <c r="BE19" s="124" t="str">
        <f t="shared" si="3"/>
        <v xml:space="preserve">enter   </v>
      </c>
      <c r="BF19" s="124" t="str">
        <f t="shared" si="3"/>
        <v xml:space="preserve">enter   </v>
      </c>
      <c r="BG19" s="124" t="str">
        <f t="shared" si="3"/>
        <v xml:space="preserve">enter   </v>
      </c>
      <c r="BH19" s="124" t="str">
        <f t="shared" si="3"/>
        <v xml:space="preserve">enter   </v>
      </c>
      <c r="BI19" s="124" t="str">
        <f t="shared" si="3"/>
        <v xml:space="preserve">enter   </v>
      </c>
      <c r="BJ19" s="124" t="str">
        <f t="shared" si="3"/>
        <v xml:space="preserve">enter   </v>
      </c>
      <c r="BK19" s="124" t="str">
        <f t="shared" si="3"/>
        <v xml:space="preserve">enter   </v>
      </c>
      <c r="BL19" s="124" t="str">
        <f t="shared" si="4"/>
        <v xml:space="preserve">enter   </v>
      </c>
      <c r="BM19" s="124" t="str">
        <f t="shared" si="4"/>
        <v xml:space="preserve">enter   </v>
      </c>
      <c r="BN19" s="124" t="str">
        <f t="shared" si="4"/>
        <v xml:space="preserve">enter   </v>
      </c>
      <c r="BO19" s="124" t="str">
        <f t="shared" si="4"/>
        <v xml:space="preserve">enter   </v>
      </c>
      <c r="BP19" s="124" t="str">
        <f t="shared" si="4"/>
        <v xml:space="preserve">enter   </v>
      </c>
      <c r="BQ19" s="124" t="str">
        <f t="shared" si="4"/>
        <v xml:space="preserve">enter   </v>
      </c>
      <c r="BR19" s="124" t="str">
        <f t="shared" si="4"/>
        <v xml:space="preserve">enter   </v>
      </c>
      <c r="BS19" s="124" t="str">
        <f t="shared" si="4"/>
        <v xml:space="preserve">enter   </v>
      </c>
      <c r="BT19" s="124" t="str">
        <f t="shared" si="4"/>
        <v xml:space="preserve">enter   </v>
      </c>
      <c r="BU19" s="124" t="str">
        <f t="shared" si="4"/>
        <v xml:space="preserve">enter   </v>
      </c>
      <c r="BV19" s="124" t="str">
        <f t="shared" si="5"/>
        <v xml:space="preserve">enter   </v>
      </c>
      <c r="BW19" s="124" t="str">
        <f t="shared" si="5"/>
        <v xml:space="preserve">enter   </v>
      </c>
      <c r="BX19" s="124" t="str">
        <f t="shared" si="5"/>
        <v xml:space="preserve">enter   </v>
      </c>
      <c r="BY19" s="124" t="str">
        <f t="shared" si="5"/>
        <v xml:space="preserve">enter   </v>
      </c>
      <c r="BZ19" s="124" t="str">
        <f t="shared" si="5"/>
        <v xml:space="preserve">enter   </v>
      </c>
      <c r="CA19" s="124" t="str">
        <f t="shared" si="5"/>
        <v xml:space="preserve">enter   </v>
      </c>
      <c r="CB19" s="124" t="str">
        <f t="shared" si="5"/>
        <v xml:space="preserve">enter   </v>
      </c>
      <c r="CC19" s="124" t="str">
        <f t="shared" si="6"/>
        <v xml:space="preserve">enter   </v>
      </c>
      <c r="CD19" s="124" t="str">
        <f t="shared" si="6"/>
        <v xml:space="preserve">enter   </v>
      </c>
      <c r="CE19" s="124" t="str">
        <f t="shared" si="6"/>
        <v xml:space="preserve">enter   </v>
      </c>
      <c r="CF19" s="124" t="str">
        <f t="shared" si="6"/>
        <v xml:space="preserve">enter   </v>
      </c>
      <c r="CG19" s="124" t="str">
        <f t="shared" si="6"/>
        <v xml:space="preserve">enter   </v>
      </c>
      <c r="CH19" s="124" t="str">
        <f t="shared" si="6"/>
        <v xml:space="preserve">enter   </v>
      </c>
      <c r="CI19" s="124" t="str">
        <f t="shared" si="6"/>
        <v xml:space="preserve">enter   </v>
      </c>
      <c r="CJ19" s="124" t="str">
        <f t="shared" si="6"/>
        <v xml:space="preserve">enter   </v>
      </c>
      <c r="CK19" s="124" t="str">
        <f t="shared" si="6"/>
        <v xml:space="preserve">enter   </v>
      </c>
      <c r="CL19" s="124" t="str">
        <f t="shared" si="6"/>
        <v xml:space="preserve">enter   </v>
      </c>
      <c r="CM19" s="124" t="str">
        <f t="shared" si="7"/>
        <v xml:space="preserve">enter   </v>
      </c>
      <c r="CN19" s="124" t="str">
        <f t="shared" si="7"/>
        <v xml:space="preserve">enter   </v>
      </c>
      <c r="CO19" s="124" t="str">
        <f t="shared" si="7"/>
        <v xml:space="preserve">enter   </v>
      </c>
      <c r="CP19" s="124" t="str">
        <f t="shared" si="7"/>
        <v xml:space="preserve">enter   </v>
      </c>
      <c r="CQ19" s="124" t="str">
        <f t="shared" si="7"/>
        <v xml:space="preserve">enter   </v>
      </c>
      <c r="CR19" s="124" t="str">
        <f t="shared" si="7"/>
        <v xml:space="preserve">enter   </v>
      </c>
      <c r="CS19" s="124" t="str">
        <f t="shared" si="7"/>
        <v xml:space="preserve">enter   </v>
      </c>
      <c r="CT19" s="124" t="str">
        <f t="shared" si="7"/>
        <v xml:space="preserve">enter   </v>
      </c>
      <c r="CU19" s="124" t="str">
        <f t="shared" si="7"/>
        <v xml:space="preserve">enter   </v>
      </c>
      <c r="CV19" s="124" t="str">
        <f t="shared" si="7"/>
        <v xml:space="preserve">enter   </v>
      </c>
      <c r="CW19" s="124" t="str">
        <f t="shared" si="8"/>
        <v xml:space="preserve">enter   </v>
      </c>
      <c r="CX19" s="124" t="str">
        <f t="shared" si="8"/>
        <v xml:space="preserve">enter   </v>
      </c>
    </row>
    <row r="20" spans="1:102">
      <c r="A20" s="3" t="str">
        <f>'Example 2A'!A20</f>
        <v>x Increased Limits Factor</v>
      </c>
      <c r="B20" s="4"/>
      <c r="C20" s="148" t="str">
        <f>'Example 2A'!C20</f>
        <v>-----</v>
      </c>
      <c r="D20" s="119" t="str">
        <f t="shared" ref="D20:AC20" si="14">C20</f>
        <v>-----</v>
      </c>
      <c r="E20" s="119" t="str">
        <f t="shared" si="14"/>
        <v>-----</v>
      </c>
      <c r="F20" s="119" t="str">
        <f t="shared" si="14"/>
        <v>-----</v>
      </c>
      <c r="G20" s="119" t="str">
        <f t="shared" si="14"/>
        <v>-----</v>
      </c>
      <c r="H20" s="119" t="str">
        <f t="shared" si="14"/>
        <v>-----</v>
      </c>
      <c r="I20" s="119" t="str">
        <f t="shared" si="14"/>
        <v>-----</v>
      </c>
      <c r="J20" s="119" t="str">
        <f t="shared" si="14"/>
        <v>-----</v>
      </c>
      <c r="K20" s="119" t="str">
        <f t="shared" si="14"/>
        <v>-----</v>
      </c>
      <c r="L20" s="119" t="str">
        <f t="shared" si="14"/>
        <v>-----</v>
      </c>
      <c r="M20" s="119" t="str">
        <f t="shared" si="14"/>
        <v>-----</v>
      </c>
      <c r="N20" s="119" t="str">
        <f t="shared" si="14"/>
        <v>-----</v>
      </c>
      <c r="O20" s="119" t="str">
        <f t="shared" si="14"/>
        <v>-----</v>
      </c>
      <c r="P20" s="119" t="str">
        <f t="shared" si="14"/>
        <v>-----</v>
      </c>
      <c r="Q20" s="119" t="str">
        <f t="shared" si="14"/>
        <v>-----</v>
      </c>
      <c r="R20" s="119" t="str">
        <f t="shared" si="14"/>
        <v>-----</v>
      </c>
      <c r="S20" s="119" t="str">
        <f t="shared" si="14"/>
        <v>-----</v>
      </c>
      <c r="T20" s="119" t="str">
        <f t="shared" si="14"/>
        <v>-----</v>
      </c>
      <c r="U20" s="119" t="str">
        <f t="shared" si="14"/>
        <v>-----</v>
      </c>
      <c r="V20" s="119" t="str">
        <f t="shared" si="14"/>
        <v>-----</v>
      </c>
      <c r="W20" s="119" t="str">
        <f t="shared" si="14"/>
        <v>-----</v>
      </c>
      <c r="X20" s="119" t="str">
        <f t="shared" si="14"/>
        <v>-----</v>
      </c>
      <c r="Y20" s="119" t="str">
        <f t="shared" si="14"/>
        <v>-----</v>
      </c>
      <c r="Z20" s="119" t="str">
        <f t="shared" si="14"/>
        <v>-----</v>
      </c>
      <c r="AA20" s="119" t="str">
        <f t="shared" si="14"/>
        <v>-----</v>
      </c>
      <c r="AB20" s="119" t="str">
        <f t="shared" si="14"/>
        <v>-----</v>
      </c>
      <c r="AC20" s="126" t="str">
        <f t="shared" si="14"/>
        <v>-----</v>
      </c>
      <c r="AD20" s="126" t="str">
        <f t="shared" ref="AD20:AK20" si="15">AC20</f>
        <v>-----</v>
      </c>
      <c r="AE20" s="126" t="str">
        <f t="shared" si="15"/>
        <v>-----</v>
      </c>
      <c r="AF20" s="126" t="str">
        <f t="shared" si="15"/>
        <v>-----</v>
      </c>
      <c r="AG20" s="126" t="str">
        <f t="shared" si="15"/>
        <v>-----</v>
      </c>
      <c r="AH20" s="126" t="str">
        <f t="shared" si="15"/>
        <v>-----</v>
      </c>
      <c r="AI20" s="126" t="str">
        <f t="shared" si="15"/>
        <v>-----</v>
      </c>
      <c r="AJ20" s="126" t="str">
        <f t="shared" si="15"/>
        <v>-----</v>
      </c>
      <c r="AK20" s="126" t="str">
        <f t="shared" si="15"/>
        <v>-----</v>
      </c>
      <c r="AL20" s="126" t="str">
        <f t="shared" ref="AL20:AP28" si="16">AK20</f>
        <v>-----</v>
      </c>
      <c r="AM20" s="126" t="str">
        <f t="shared" si="16"/>
        <v>-----</v>
      </c>
      <c r="AN20" s="126" t="str">
        <f t="shared" si="16"/>
        <v>-----</v>
      </c>
      <c r="AO20" s="126" t="str">
        <f t="shared" si="16"/>
        <v>-----</v>
      </c>
      <c r="AP20" s="126" t="str">
        <f t="shared" si="16"/>
        <v>-----</v>
      </c>
      <c r="AQ20" s="126" t="str">
        <f t="shared" ref="AQ20:AY20" si="17">AP20</f>
        <v>-----</v>
      </c>
      <c r="AR20" s="126" t="str">
        <f t="shared" si="17"/>
        <v>-----</v>
      </c>
      <c r="AS20" s="126" t="str">
        <f t="shared" si="17"/>
        <v>-----</v>
      </c>
      <c r="AT20" s="126" t="str">
        <f t="shared" si="17"/>
        <v>-----</v>
      </c>
      <c r="AU20" s="126" t="str">
        <f t="shared" si="17"/>
        <v>-----</v>
      </c>
      <c r="AV20" s="126" t="str">
        <f t="shared" si="17"/>
        <v>-----</v>
      </c>
      <c r="AW20" s="126" t="str">
        <f t="shared" si="17"/>
        <v>-----</v>
      </c>
      <c r="AX20" s="126" t="str">
        <f t="shared" si="17"/>
        <v>-----</v>
      </c>
      <c r="AY20" s="126" t="str">
        <f t="shared" si="17"/>
        <v>-----</v>
      </c>
      <c r="AZ20" s="3" t="str">
        <f t="shared" si="13"/>
        <v>x Increased Limits Factor</v>
      </c>
      <c r="BA20" s="4"/>
      <c r="BB20" s="148" t="str">
        <f>'Example 2A'!BB20</f>
        <v>-----</v>
      </c>
      <c r="BC20" s="119" t="str">
        <f t="shared" ref="BC20:CB20" si="18">BB20</f>
        <v>-----</v>
      </c>
      <c r="BD20" s="119" t="str">
        <f t="shared" si="18"/>
        <v>-----</v>
      </c>
      <c r="BE20" s="119" t="str">
        <f t="shared" si="18"/>
        <v>-----</v>
      </c>
      <c r="BF20" s="119" t="str">
        <f t="shared" si="18"/>
        <v>-----</v>
      </c>
      <c r="BG20" s="119" t="str">
        <f t="shared" si="18"/>
        <v>-----</v>
      </c>
      <c r="BH20" s="119" t="str">
        <f t="shared" si="18"/>
        <v>-----</v>
      </c>
      <c r="BI20" s="119" t="str">
        <f t="shared" si="18"/>
        <v>-----</v>
      </c>
      <c r="BJ20" s="119" t="str">
        <f t="shared" si="18"/>
        <v>-----</v>
      </c>
      <c r="BK20" s="119" t="str">
        <f t="shared" si="18"/>
        <v>-----</v>
      </c>
      <c r="BL20" s="119" t="str">
        <f t="shared" si="18"/>
        <v>-----</v>
      </c>
      <c r="BM20" s="119" t="str">
        <f t="shared" si="18"/>
        <v>-----</v>
      </c>
      <c r="BN20" s="119" t="str">
        <f t="shared" si="18"/>
        <v>-----</v>
      </c>
      <c r="BO20" s="119" t="str">
        <f t="shared" si="18"/>
        <v>-----</v>
      </c>
      <c r="BP20" s="119" t="str">
        <f t="shared" si="18"/>
        <v>-----</v>
      </c>
      <c r="BQ20" s="119" t="str">
        <f t="shared" si="18"/>
        <v>-----</v>
      </c>
      <c r="BR20" s="119" t="str">
        <f t="shared" si="18"/>
        <v>-----</v>
      </c>
      <c r="BS20" s="119" t="str">
        <f t="shared" si="18"/>
        <v>-----</v>
      </c>
      <c r="BT20" s="119" t="str">
        <f t="shared" si="18"/>
        <v>-----</v>
      </c>
      <c r="BU20" s="119" t="str">
        <f t="shared" si="18"/>
        <v>-----</v>
      </c>
      <c r="BV20" s="119" t="str">
        <f t="shared" si="18"/>
        <v>-----</v>
      </c>
      <c r="BW20" s="119" t="str">
        <f t="shared" si="18"/>
        <v>-----</v>
      </c>
      <c r="BX20" s="119" t="str">
        <f t="shared" si="18"/>
        <v>-----</v>
      </c>
      <c r="BY20" s="119" t="str">
        <f t="shared" si="18"/>
        <v>-----</v>
      </c>
      <c r="BZ20" s="119" t="str">
        <f t="shared" si="18"/>
        <v>-----</v>
      </c>
      <c r="CA20" s="119" t="str">
        <f t="shared" si="18"/>
        <v>-----</v>
      </c>
      <c r="CB20" s="123" t="str">
        <f t="shared" si="18"/>
        <v>-----</v>
      </c>
      <c r="CC20" s="123" t="str">
        <f t="shared" ref="CC20:CM20" si="19">CB20</f>
        <v>-----</v>
      </c>
      <c r="CD20" s="123" t="str">
        <f t="shared" si="19"/>
        <v>-----</v>
      </c>
      <c r="CE20" s="123" t="str">
        <f t="shared" si="19"/>
        <v>-----</v>
      </c>
      <c r="CF20" s="123" t="str">
        <f t="shared" si="19"/>
        <v>-----</v>
      </c>
      <c r="CG20" s="123" t="str">
        <f t="shared" si="19"/>
        <v>-----</v>
      </c>
      <c r="CH20" s="123" t="str">
        <f t="shared" si="19"/>
        <v>-----</v>
      </c>
      <c r="CI20" s="123" t="str">
        <f t="shared" si="19"/>
        <v>-----</v>
      </c>
      <c r="CJ20" s="123" t="str">
        <f t="shared" si="19"/>
        <v>-----</v>
      </c>
      <c r="CK20" s="123" t="str">
        <f t="shared" si="19"/>
        <v>-----</v>
      </c>
      <c r="CL20" s="123" t="str">
        <f t="shared" si="19"/>
        <v>-----</v>
      </c>
      <c r="CM20" s="123" t="str">
        <f t="shared" si="19"/>
        <v>-----</v>
      </c>
      <c r="CN20" s="123" t="str">
        <f t="shared" ref="CN20:CX20" si="20">CM20</f>
        <v>-----</v>
      </c>
      <c r="CO20" s="123" t="str">
        <f t="shared" si="20"/>
        <v>-----</v>
      </c>
      <c r="CP20" s="123" t="str">
        <f t="shared" si="20"/>
        <v>-----</v>
      </c>
      <c r="CQ20" s="123" t="str">
        <f t="shared" si="20"/>
        <v>-----</v>
      </c>
      <c r="CR20" s="123" t="str">
        <f t="shared" si="20"/>
        <v>-----</v>
      </c>
      <c r="CS20" s="123" t="str">
        <f t="shared" si="20"/>
        <v>-----</v>
      </c>
      <c r="CT20" s="123" t="str">
        <f t="shared" si="20"/>
        <v>-----</v>
      </c>
      <c r="CU20" s="123" t="str">
        <f t="shared" si="20"/>
        <v>-----</v>
      </c>
      <c r="CV20" s="123" t="str">
        <f t="shared" si="20"/>
        <v>-----</v>
      </c>
      <c r="CW20" s="123" t="str">
        <f t="shared" si="20"/>
        <v>-----</v>
      </c>
      <c r="CX20" s="123" t="str">
        <f t="shared" si="20"/>
        <v>-----</v>
      </c>
    </row>
    <row r="21" spans="1:102">
      <c r="A21" s="3" t="str">
        <f>'Example 2A'!A21</f>
        <v>x Tier Factor</v>
      </c>
      <c r="B21" s="4"/>
      <c r="C21" s="148" t="str">
        <f>'Example 2A'!C21</f>
        <v>-----</v>
      </c>
      <c r="D21" s="119" t="str">
        <f t="shared" ref="D21:AC21" si="21">C21</f>
        <v>-----</v>
      </c>
      <c r="E21" s="119" t="str">
        <f t="shared" si="21"/>
        <v>-----</v>
      </c>
      <c r="F21" s="119" t="str">
        <f t="shared" si="21"/>
        <v>-----</v>
      </c>
      <c r="G21" s="119" t="str">
        <f t="shared" si="21"/>
        <v>-----</v>
      </c>
      <c r="H21" s="119" t="str">
        <f t="shared" si="21"/>
        <v>-----</v>
      </c>
      <c r="I21" s="119" t="str">
        <f t="shared" si="21"/>
        <v>-----</v>
      </c>
      <c r="J21" s="119" t="str">
        <f t="shared" si="21"/>
        <v>-----</v>
      </c>
      <c r="K21" s="119" t="str">
        <f t="shared" si="21"/>
        <v>-----</v>
      </c>
      <c r="L21" s="119" t="str">
        <f t="shared" si="21"/>
        <v>-----</v>
      </c>
      <c r="M21" s="119" t="str">
        <f t="shared" si="21"/>
        <v>-----</v>
      </c>
      <c r="N21" s="119" t="str">
        <f t="shared" si="21"/>
        <v>-----</v>
      </c>
      <c r="O21" s="119" t="str">
        <f t="shared" si="21"/>
        <v>-----</v>
      </c>
      <c r="P21" s="119" t="str">
        <f t="shared" si="21"/>
        <v>-----</v>
      </c>
      <c r="Q21" s="119" t="str">
        <f t="shared" si="21"/>
        <v>-----</v>
      </c>
      <c r="R21" s="119" t="str">
        <f t="shared" si="21"/>
        <v>-----</v>
      </c>
      <c r="S21" s="119" t="str">
        <f t="shared" si="21"/>
        <v>-----</v>
      </c>
      <c r="T21" s="119" t="str">
        <f t="shared" si="21"/>
        <v>-----</v>
      </c>
      <c r="U21" s="119" t="str">
        <f t="shared" si="21"/>
        <v>-----</v>
      </c>
      <c r="V21" s="119" t="str">
        <f t="shared" si="21"/>
        <v>-----</v>
      </c>
      <c r="W21" s="119" t="str">
        <f t="shared" si="21"/>
        <v>-----</v>
      </c>
      <c r="X21" s="119" t="str">
        <f t="shared" si="21"/>
        <v>-----</v>
      </c>
      <c r="Y21" s="119" t="str">
        <f t="shared" si="21"/>
        <v>-----</v>
      </c>
      <c r="Z21" s="119" t="str">
        <f t="shared" si="21"/>
        <v>-----</v>
      </c>
      <c r="AA21" s="119" t="str">
        <f t="shared" si="21"/>
        <v>-----</v>
      </c>
      <c r="AB21" s="119" t="str">
        <f t="shared" si="21"/>
        <v>-----</v>
      </c>
      <c r="AC21" s="126" t="str">
        <f t="shared" si="21"/>
        <v>-----</v>
      </c>
      <c r="AD21" s="126" t="str">
        <f t="shared" ref="AD21:AK21" si="22">AC21</f>
        <v>-----</v>
      </c>
      <c r="AE21" s="126" t="str">
        <f t="shared" si="22"/>
        <v>-----</v>
      </c>
      <c r="AF21" s="126" t="str">
        <f t="shared" si="22"/>
        <v>-----</v>
      </c>
      <c r="AG21" s="126" t="str">
        <f t="shared" si="22"/>
        <v>-----</v>
      </c>
      <c r="AH21" s="126" t="str">
        <f t="shared" si="22"/>
        <v>-----</v>
      </c>
      <c r="AI21" s="126" t="str">
        <f t="shared" si="22"/>
        <v>-----</v>
      </c>
      <c r="AJ21" s="126" t="str">
        <f t="shared" si="22"/>
        <v>-----</v>
      </c>
      <c r="AK21" s="126" t="str">
        <f t="shared" si="22"/>
        <v>-----</v>
      </c>
      <c r="AL21" s="126" t="str">
        <f t="shared" si="16"/>
        <v>-----</v>
      </c>
      <c r="AM21" s="126" t="str">
        <f t="shared" si="16"/>
        <v>-----</v>
      </c>
      <c r="AN21" s="126" t="str">
        <f t="shared" si="16"/>
        <v>-----</v>
      </c>
      <c r="AO21" s="126" t="str">
        <f t="shared" si="16"/>
        <v>-----</v>
      </c>
      <c r="AP21" s="126" t="str">
        <f t="shared" si="16"/>
        <v>-----</v>
      </c>
      <c r="AQ21" s="126" t="str">
        <f t="shared" ref="AQ21:AY21" si="23">AP21</f>
        <v>-----</v>
      </c>
      <c r="AR21" s="126" t="str">
        <f t="shared" si="23"/>
        <v>-----</v>
      </c>
      <c r="AS21" s="126" t="str">
        <f t="shared" si="23"/>
        <v>-----</v>
      </c>
      <c r="AT21" s="126" t="str">
        <f t="shared" si="23"/>
        <v>-----</v>
      </c>
      <c r="AU21" s="126" t="str">
        <f t="shared" si="23"/>
        <v>-----</v>
      </c>
      <c r="AV21" s="126" t="str">
        <f t="shared" si="23"/>
        <v>-----</v>
      </c>
      <c r="AW21" s="126" t="str">
        <f t="shared" si="23"/>
        <v>-----</v>
      </c>
      <c r="AX21" s="126" t="str">
        <f t="shared" si="23"/>
        <v>-----</v>
      </c>
      <c r="AY21" s="126" t="str">
        <f t="shared" si="23"/>
        <v>-----</v>
      </c>
      <c r="AZ21" s="3" t="str">
        <f t="shared" si="13"/>
        <v>x Tier Factor</v>
      </c>
      <c r="BA21" s="4"/>
      <c r="BB21" s="148" t="str">
        <f>'Example 2A'!BB21</f>
        <v>-----</v>
      </c>
      <c r="BC21" s="119" t="str">
        <f t="shared" ref="BC21:CB21" si="24">BB21</f>
        <v>-----</v>
      </c>
      <c r="BD21" s="119" t="str">
        <f t="shared" si="24"/>
        <v>-----</v>
      </c>
      <c r="BE21" s="119" t="str">
        <f t="shared" si="24"/>
        <v>-----</v>
      </c>
      <c r="BF21" s="119" t="str">
        <f t="shared" si="24"/>
        <v>-----</v>
      </c>
      <c r="BG21" s="119" t="str">
        <f t="shared" si="24"/>
        <v>-----</v>
      </c>
      <c r="BH21" s="119" t="str">
        <f t="shared" si="24"/>
        <v>-----</v>
      </c>
      <c r="BI21" s="119" t="str">
        <f t="shared" si="24"/>
        <v>-----</v>
      </c>
      <c r="BJ21" s="119" t="str">
        <f t="shared" si="24"/>
        <v>-----</v>
      </c>
      <c r="BK21" s="119" t="str">
        <f t="shared" si="24"/>
        <v>-----</v>
      </c>
      <c r="BL21" s="119" t="str">
        <f t="shared" si="24"/>
        <v>-----</v>
      </c>
      <c r="BM21" s="119" t="str">
        <f t="shared" si="24"/>
        <v>-----</v>
      </c>
      <c r="BN21" s="119" t="str">
        <f t="shared" si="24"/>
        <v>-----</v>
      </c>
      <c r="BO21" s="119" t="str">
        <f t="shared" si="24"/>
        <v>-----</v>
      </c>
      <c r="BP21" s="119" t="str">
        <f t="shared" si="24"/>
        <v>-----</v>
      </c>
      <c r="BQ21" s="119" t="str">
        <f t="shared" si="24"/>
        <v>-----</v>
      </c>
      <c r="BR21" s="119" t="str">
        <f t="shared" si="24"/>
        <v>-----</v>
      </c>
      <c r="BS21" s="119" t="str">
        <f t="shared" si="24"/>
        <v>-----</v>
      </c>
      <c r="BT21" s="119" t="str">
        <f t="shared" si="24"/>
        <v>-----</v>
      </c>
      <c r="BU21" s="119" t="str">
        <f t="shared" si="24"/>
        <v>-----</v>
      </c>
      <c r="BV21" s="119" t="str">
        <f t="shared" si="24"/>
        <v>-----</v>
      </c>
      <c r="BW21" s="119" t="str">
        <f t="shared" si="24"/>
        <v>-----</v>
      </c>
      <c r="BX21" s="119" t="str">
        <f t="shared" si="24"/>
        <v>-----</v>
      </c>
      <c r="BY21" s="119" t="str">
        <f t="shared" si="24"/>
        <v>-----</v>
      </c>
      <c r="BZ21" s="119" t="str">
        <f t="shared" si="24"/>
        <v>-----</v>
      </c>
      <c r="CA21" s="119" t="str">
        <f t="shared" si="24"/>
        <v>-----</v>
      </c>
      <c r="CB21" s="123" t="str">
        <f t="shared" si="24"/>
        <v>-----</v>
      </c>
      <c r="CC21" s="123" t="str">
        <f t="shared" ref="CC21:CM21" si="25">CB21</f>
        <v>-----</v>
      </c>
      <c r="CD21" s="123" t="str">
        <f t="shared" si="25"/>
        <v>-----</v>
      </c>
      <c r="CE21" s="123" t="str">
        <f t="shared" si="25"/>
        <v>-----</v>
      </c>
      <c r="CF21" s="123" t="str">
        <f t="shared" si="25"/>
        <v>-----</v>
      </c>
      <c r="CG21" s="123" t="str">
        <f t="shared" si="25"/>
        <v>-----</v>
      </c>
      <c r="CH21" s="123" t="str">
        <f t="shared" si="25"/>
        <v>-----</v>
      </c>
      <c r="CI21" s="123" t="str">
        <f t="shared" si="25"/>
        <v>-----</v>
      </c>
      <c r="CJ21" s="123" t="str">
        <f t="shared" si="25"/>
        <v>-----</v>
      </c>
      <c r="CK21" s="123" t="str">
        <f t="shared" si="25"/>
        <v>-----</v>
      </c>
      <c r="CL21" s="123" t="str">
        <f t="shared" si="25"/>
        <v>-----</v>
      </c>
      <c r="CM21" s="123" t="str">
        <f t="shared" si="25"/>
        <v>-----</v>
      </c>
      <c r="CN21" s="123" t="str">
        <f t="shared" ref="CN21:CX21" si="26">CM21</f>
        <v>-----</v>
      </c>
      <c r="CO21" s="123" t="str">
        <f t="shared" si="26"/>
        <v>-----</v>
      </c>
      <c r="CP21" s="123" t="str">
        <f t="shared" si="26"/>
        <v>-----</v>
      </c>
      <c r="CQ21" s="123" t="str">
        <f t="shared" si="26"/>
        <v>-----</v>
      </c>
      <c r="CR21" s="123" t="str">
        <f t="shared" si="26"/>
        <v>-----</v>
      </c>
      <c r="CS21" s="123" t="str">
        <f t="shared" si="26"/>
        <v>-----</v>
      </c>
      <c r="CT21" s="123" t="str">
        <f t="shared" si="26"/>
        <v>-----</v>
      </c>
      <c r="CU21" s="123" t="str">
        <f t="shared" si="26"/>
        <v>-----</v>
      </c>
      <c r="CV21" s="123" t="str">
        <f t="shared" si="26"/>
        <v>-----</v>
      </c>
      <c r="CW21" s="123" t="str">
        <f t="shared" si="26"/>
        <v>-----</v>
      </c>
      <c r="CX21" s="123" t="str">
        <f t="shared" si="26"/>
        <v>-----</v>
      </c>
    </row>
    <row r="22" spans="1:102">
      <c r="A22" s="3" t="str">
        <f>'Example 2A'!A22</f>
        <v>x Class Factor</v>
      </c>
      <c r="B22" s="4"/>
      <c r="C22" s="148" t="str">
        <f>'Example 2A'!C22</f>
        <v>-----</v>
      </c>
      <c r="D22" s="119" t="str">
        <f t="shared" ref="D22:AC22" si="27">C22</f>
        <v>-----</v>
      </c>
      <c r="E22" s="119" t="str">
        <f t="shared" si="27"/>
        <v>-----</v>
      </c>
      <c r="F22" s="119" t="str">
        <f t="shared" si="27"/>
        <v>-----</v>
      </c>
      <c r="G22" s="119" t="str">
        <f t="shared" si="27"/>
        <v>-----</v>
      </c>
      <c r="H22" s="119" t="str">
        <f t="shared" si="27"/>
        <v>-----</v>
      </c>
      <c r="I22" s="119" t="str">
        <f t="shared" si="27"/>
        <v>-----</v>
      </c>
      <c r="J22" s="119" t="str">
        <f t="shared" si="27"/>
        <v>-----</v>
      </c>
      <c r="K22" s="119" t="str">
        <f t="shared" si="27"/>
        <v>-----</v>
      </c>
      <c r="L22" s="119" t="str">
        <f t="shared" si="27"/>
        <v>-----</v>
      </c>
      <c r="M22" s="119" t="str">
        <f t="shared" si="27"/>
        <v>-----</v>
      </c>
      <c r="N22" s="119" t="str">
        <f t="shared" si="27"/>
        <v>-----</v>
      </c>
      <c r="O22" s="119" t="str">
        <f t="shared" si="27"/>
        <v>-----</v>
      </c>
      <c r="P22" s="119" t="str">
        <f t="shared" si="27"/>
        <v>-----</v>
      </c>
      <c r="Q22" s="119" t="str">
        <f t="shared" si="27"/>
        <v>-----</v>
      </c>
      <c r="R22" s="119" t="str">
        <f t="shared" si="27"/>
        <v>-----</v>
      </c>
      <c r="S22" s="119" t="str">
        <f t="shared" si="27"/>
        <v>-----</v>
      </c>
      <c r="T22" s="119" t="str">
        <f t="shared" si="27"/>
        <v>-----</v>
      </c>
      <c r="U22" s="119" t="str">
        <f t="shared" si="27"/>
        <v>-----</v>
      </c>
      <c r="V22" s="119" t="str">
        <f t="shared" si="27"/>
        <v>-----</v>
      </c>
      <c r="W22" s="119" t="str">
        <f t="shared" si="27"/>
        <v>-----</v>
      </c>
      <c r="X22" s="119" t="str">
        <f t="shared" si="27"/>
        <v>-----</v>
      </c>
      <c r="Y22" s="119" t="str">
        <f t="shared" si="27"/>
        <v>-----</v>
      </c>
      <c r="Z22" s="119" t="str">
        <f t="shared" si="27"/>
        <v>-----</v>
      </c>
      <c r="AA22" s="119" t="str">
        <f t="shared" si="27"/>
        <v>-----</v>
      </c>
      <c r="AB22" s="119" t="str">
        <f t="shared" si="27"/>
        <v>-----</v>
      </c>
      <c r="AC22" s="126" t="str">
        <f t="shared" si="27"/>
        <v>-----</v>
      </c>
      <c r="AD22" s="126" t="str">
        <f t="shared" ref="AD22:AK22" si="28">AC22</f>
        <v>-----</v>
      </c>
      <c r="AE22" s="126" t="str">
        <f t="shared" si="28"/>
        <v>-----</v>
      </c>
      <c r="AF22" s="126" t="str">
        <f t="shared" si="28"/>
        <v>-----</v>
      </c>
      <c r="AG22" s="126" t="str">
        <f t="shared" si="28"/>
        <v>-----</v>
      </c>
      <c r="AH22" s="126" t="str">
        <f t="shared" si="28"/>
        <v>-----</v>
      </c>
      <c r="AI22" s="126" t="str">
        <f t="shared" si="28"/>
        <v>-----</v>
      </c>
      <c r="AJ22" s="126" t="str">
        <f t="shared" si="28"/>
        <v>-----</v>
      </c>
      <c r="AK22" s="126" t="str">
        <f t="shared" si="28"/>
        <v>-----</v>
      </c>
      <c r="AL22" s="126" t="str">
        <f t="shared" si="16"/>
        <v>-----</v>
      </c>
      <c r="AM22" s="126" t="str">
        <f t="shared" si="16"/>
        <v>-----</v>
      </c>
      <c r="AN22" s="126" t="str">
        <f t="shared" si="16"/>
        <v>-----</v>
      </c>
      <c r="AO22" s="126" t="str">
        <f t="shared" si="16"/>
        <v>-----</v>
      </c>
      <c r="AP22" s="126" t="str">
        <f t="shared" si="16"/>
        <v>-----</v>
      </c>
      <c r="AQ22" s="126" t="str">
        <f t="shared" ref="AQ22:AY22" si="29">AP22</f>
        <v>-----</v>
      </c>
      <c r="AR22" s="126" t="str">
        <f t="shared" si="29"/>
        <v>-----</v>
      </c>
      <c r="AS22" s="126" t="str">
        <f t="shared" si="29"/>
        <v>-----</v>
      </c>
      <c r="AT22" s="126" t="str">
        <f t="shared" si="29"/>
        <v>-----</v>
      </c>
      <c r="AU22" s="126" t="str">
        <f t="shared" si="29"/>
        <v>-----</v>
      </c>
      <c r="AV22" s="126" t="str">
        <f t="shared" si="29"/>
        <v>-----</v>
      </c>
      <c r="AW22" s="126" t="str">
        <f t="shared" si="29"/>
        <v>-----</v>
      </c>
      <c r="AX22" s="126" t="str">
        <f t="shared" si="29"/>
        <v>-----</v>
      </c>
      <c r="AY22" s="126" t="str">
        <f t="shared" si="29"/>
        <v>-----</v>
      </c>
      <c r="AZ22" s="3" t="str">
        <f t="shared" si="13"/>
        <v>x Class Factor</v>
      </c>
      <c r="BA22" s="4"/>
      <c r="BB22" s="148" t="str">
        <f>'Example 2A'!BB22</f>
        <v>-----</v>
      </c>
      <c r="BC22" s="119" t="str">
        <f t="shared" ref="BC22:CB22" si="30">BB22</f>
        <v>-----</v>
      </c>
      <c r="BD22" s="119" t="str">
        <f t="shared" si="30"/>
        <v>-----</v>
      </c>
      <c r="BE22" s="119" t="str">
        <f t="shared" si="30"/>
        <v>-----</v>
      </c>
      <c r="BF22" s="119" t="str">
        <f t="shared" si="30"/>
        <v>-----</v>
      </c>
      <c r="BG22" s="119" t="str">
        <f t="shared" si="30"/>
        <v>-----</v>
      </c>
      <c r="BH22" s="119" t="str">
        <f t="shared" si="30"/>
        <v>-----</v>
      </c>
      <c r="BI22" s="119" t="str">
        <f t="shared" si="30"/>
        <v>-----</v>
      </c>
      <c r="BJ22" s="119" t="str">
        <f t="shared" si="30"/>
        <v>-----</v>
      </c>
      <c r="BK22" s="119" t="str">
        <f t="shared" si="30"/>
        <v>-----</v>
      </c>
      <c r="BL22" s="119" t="str">
        <f t="shared" si="30"/>
        <v>-----</v>
      </c>
      <c r="BM22" s="119" t="str">
        <f t="shared" si="30"/>
        <v>-----</v>
      </c>
      <c r="BN22" s="119" t="str">
        <f t="shared" si="30"/>
        <v>-----</v>
      </c>
      <c r="BO22" s="119" t="str">
        <f t="shared" si="30"/>
        <v>-----</v>
      </c>
      <c r="BP22" s="119" t="str">
        <f t="shared" si="30"/>
        <v>-----</v>
      </c>
      <c r="BQ22" s="119" t="str">
        <f t="shared" si="30"/>
        <v>-----</v>
      </c>
      <c r="BR22" s="119" t="str">
        <f t="shared" si="30"/>
        <v>-----</v>
      </c>
      <c r="BS22" s="119" t="str">
        <f t="shared" si="30"/>
        <v>-----</v>
      </c>
      <c r="BT22" s="119" t="str">
        <f t="shared" si="30"/>
        <v>-----</v>
      </c>
      <c r="BU22" s="119" t="str">
        <f t="shared" si="30"/>
        <v>-----</v>
      </c>
      <c r="BV22" s="119" t="str">
        <f t="shared" si="30"/>
        <v>-----</v>
      </c>
      <c r="BW22" s="119" t="str">
        <f t="shared" si="30"/>
        <v>-----</v>
      </c>
      <c r="BX22" s="119" t="str">
        <f t="shared" si="30"/>
        <v>-----</v>
      </c>
      <c r="BY22" s="119" t="str">
        <f t="shared" si="30"/>
        <v>-----</v>
      </c>
      <c r="BZ22" s="119" t="str">
        <f t="shared" si="30"/>
        <v>-----</v>
      </c>
      <c r="CA22" s="119" t="str">
        <f t="shared" si="30"/>
        <v>-----</v>
      </c>
      <c r="CB22" s="123" t="str">
        <f t="shared" si="30"/>
        <v>-----</v>
      </c>
      <c r="CC22" s="123" t="str">
        <f t="shared" ref="CC22:CM22" si="31">CB22</f>
        <v>-----</v>
      </c>
      <c r="CD22" s="123" t="str">
        <f t="shared" si="31"/>
        <v>-----</v>
      </c>
      <c r="CE22" s="123" t="str">
        <f t="shared" si="31"/>
        <v>-----</v>
      </c>
      <c r="CF22" s="123" t="str">
        <f t="shared" si="31"/>
        <v>-----</v>
      </c>
      <c r="CG22" s="123" t="str">
        <f t="shared" si="31"/>
        <v>-----</v>
      </c>
      <c r="CH22" s="123" t="str">
        <f t="shared" si="31"/>
        <v>-----</v>
      </c>
      <c r="CI22" s="123" t="str">
        <f t="shared" si="31"/>
        <v>-----</v>
      </c>
      <c r="CJ22" s="123" t="str">
        <f t="shared" si="31"/>
        <v>-----</v>
      </c>
      <c r="CK22" s="123" t="str">
        <f t="shared" si="31"/>
        <v>-----</v>
      </c>
      <c r="CL22" s="123" t="str">
        <f t="shared" si="31"/>
        <v>-----</v>
      </c>
      <c r="CM22" s="123" t="str">
        <f t="shared" si="31"/>
        <v>-----</v>
      </c>
      <c r="CN22" s="123" t="str">
        <f t="shared" ref="CN22:CX22" si="32">CM22</f>
        <v>-----</v>
      </c>
      <c r="CO22" s="123" t="str">
        <f t="shared" si="32"/>
        <v>-----</v>
      </c>
      <c r="CP22" s="123" t="str">
        <f t="shared" si="32"/>
        <v>-----</v>
      </c>
      <c r="CQ22" s="123" t="str">
        <f t="shared" si="32"/>
        <v>-----</v>
      </c>
      <c r="CR22" s="123" t="str">
        <f t="shared" si="32"/>
        <v>-----</v>
      </c>
      <c r="CS22" s="123" t="str">
        <f t="shared" si="32"/>
        <v>-----</v>
      </c>
      <c r="CT22" s="123" t="str">
        <f t="shared" si="32"/>
        <v>-----</v>
      </c>
      <c r="CU22" s="123" t="str">
        <f t="shared" si="32"/>
        <v>-----</v>
      </c>
      <c r="CV22" s="123" t="str">
        <f t="shared" si="32"/>
        <v>-----</v>
      </c>
      <c r="CW22" s="123" t="str">
        <f t="shared" si="32"/>
        <v>-----</v>
      </c>
      <c r="CX22" s="123" t="str">
        <f t="shared" si="32"/>
        <v>-----</v>
      </c>
    </row>
    <row r="23" spans="1:102">
      <c r="A23" s="3" t="str">
        <f>'Example 2A'!A23</f>
        <v xml:space="preserve">x </v>
      </c>
      <c r="B23" s="4"/>
      <c r="C23" s="148" t="str">
        <f>'Example 2A'!C23</f>
        <v>-----</v>
      </c>
      <c r="D23" s="119" t="str">
        <f t="shared" ref="D23:AC23" si="33">C23</f>
        <v>-----</v>
      </c>
      <c r="E23" s="119" t="str">
        <f t="shared" si="33"/>
        <v>-----</v>
      </c>
      <c r="F23" s="119" t="str">
        <f t="shared" si="33"/>
        <v>-----</v>
      </c>
      <c r="G23" s="119" t="str">
        <f t="shared" si="33"/>
        <v>-----</v>
      </c>
      <c r="H23" s="119" t="str">
        <f t="shared" si="33"/>
        <v>-----</v>
      </c>
      <c r="I23" s="119" t="str">
        <f t="shared" si="33"/>
        <v>-----</v>
      </c>
      <c r="J23" s="119" t="str">
        <f t="shared" si="33"/>
        <v>-----</v>
      </c>
      <c r="K23" s="119" t="str">
        <f t="shared" si="33"/>
        <v>-----</v>
      </c>
      <c r="L23" s="119" t="str">
        <f t="shared" si="33"/>
        <v>-----</v>
      </c>
      <c r="M23" s="119" t="str">
        <f t="shared" si="33"/>
        <v>-----</v>
      </c>
      <c r="N23" s="119" t="str">
        <f t="shared" si="33"/>
        <v>-----</v>
      </c>
      <c r="O23" s="119" t="str">
        <f t="shared" si="33"/>
        <v>-----</v>
      </c>
      <c r="P23" s="119" t="str">
        <f t="shared" si="33"/>
        <v>-----</v>
      </c>
      <c r="Q23" s="119" t="str">
        <f t="shared" si="33"/>
        <v>-----</v>
      </c>
      <c r="R23" s="119" t="str">
        <f t="shared" si="33"/>
        <v>-----</v>
      </c>
      <c r="S23" s="119" t="str">
        <f t="shared" si="33"/>
        <v>-----</v>
      </c>
      <c r="T23" s="119" t="str">
        <f t="shared" si="33"/>
        <v>-----</v>
      </c>
      <c r="U23" s="119" t="str">
        <f t="shared" si="33"/>
        <v>-----</v>
      </c>
      <c r="V23" s="119" t="str">
        <f t="shared" si="33"/>
        <v>-----</v>
      </c>
      <c r="W23" s="119" t="str">
        <f t="shared" si="33"/>
        <v>-----</v>
      </c>
      <c r="X23" s="119" t="str">
        <f t="shared" si="33"/>
        <v>-----</v>
      </c>
      <c r="Y23" s="119" t="str">
        <f t="shared" si="33"/>
        <v>-----</v>
      </c>
      <c r="Z23" s="119" t="str">
        <f t="shared" si="33"/>
        <v>-----</v>
      </c>
      <c r="AA23" s="119" t="str">
        <f t="shared" si="33"/>
        <v>-----</v>
      </c>
      <c r="AB23" s="119" t="str">
        <f t="shared" si="33"/>
        <v>-----</v>
      </c>
      <c r="AC23" s="126" t="str">
        <f t="shared" si="33"/>
        <v>-----</v>
      </c>
      <c r="AD23" s="126" t="str">
        <f t="shared" ref="AD23:AK23" si="34">AC23</f>
        <v>-----</v>
      </c>
      <c r="AE23" s="126" t="str">
        <f t="shared" si="34"/>
        <v>-----</v>
      </c>
      <c r="AF23" s="126" t="str">
        <f t="shared" si="34"/>
        <v>-----</v>
      </c>
      <c r="AG23" s="126" t="str">
        <f t="shared" si="34"/>
        <v>-----</v>
      </c>
      <c r="AH23" s="126" t="str">
        <f t="shared" si="34"/>
        <v>-----</v>
      </c>
      <c r="AI23" s="126" t="str">
        <f t="shared" si="34"/>
        <v>-----</v>
      </c>
      <c r="AJ23" s="126" t="str">
        <f t="shared" si="34"/>
        <v>-----</v>
      </c>
      <c r="AK23" s="126" t="str">
        <f t="shared" si="34"/>
        <v>-----</v>
      </c>
      <c r="AL23" s="126" t="str">
        <f t="shared" si="16"/>
        <v>-----</v>
      </c>
      <c r="AM23" s="126" t="str">
        <f t="shared" si="16"/>
        <v>-----</v>
      </c>
      <c r="AN23" s="126" t="str">
        <f t="shared" si="16"/>
        <v>-----</v>
      </c>
      <c r="AO23" s="126" t="str">
        <f t="shared" si="16"/>
        <v>-----</v>
      </c>
      <c r="AP23" s="126" t="str">
        <f t="shared" si="16"/>
        <v>-----</v>
      </c>
      <c r="AQ23" s="126" t="str">
        <f t="shared" ref="AQ23:AY23" si="35">AP23</f>
        <v>-----</v>
      </c>
      <c r="AR23" s="126" t="str">
        <f t="shared" si="35"/>
        <v>-----</v>
      </c>
      <c r="AS23" s="126" t="str">
        <f t="shared" si="35"/>
        <v>-----</v>
      </c>
      <c r="AT23" s="126" t="str">
        <f t="shared" si="35"/>
        <v>-----</v>
      </c>
      <c r="AU23" s="126" t="str">
        <f t="shared" si="35"/>
        <v>-----</v>
      </c>
      <c r="AV23" s="126" t="str">
        <f t="shared" si="35"/>
        <v>-----</v>
      </c>
      <c r="AW23" s="126" t="str">
        <f t="shared" si="35"/>
        <v>-----</v>
      </c>
      <c r="AX23" s="126" t="str">
        <f t="shared" si="35"/>
        <v>-----</v>
      </c>
      <c r="AY23" s="126" t="str">
        <f t="shared" si="35"/>
        <v>-----</v>
      </c>
      <c r="AZ23" s="3" t="str">
        <f t="shared" si="13"/>
        <v xml:space="preserve">x </v>
      </c>
      <c r="BA23" s="4"/>
      <c r="BB23" s="148" t="str">
        <f>'Example 2A'!BB23</f>
        <v>-----</v>
      </c>
      <c r="BC23" s="119" t="str">
        <f t="shared" ref="BC23:CB23" si="36">BB23</f>
        <v>-----</v>
      </c>
      <c r="BD23" s="119" t="str">
        <f t="shared" si="36"/>
        <v>-----</v>
      </c>
      <c r="BE23" s="119" t="str">
        <f t="shared" si="36"/>
        <v>-----</v>
      </c>
      <c r="BF23" s="119" t="str">
        <f t="shared" si="36"/>
        <v>-----</v>
      </c>
      <c r="BG23" s="119" t="str">
        <f t="shared" si="36"/>
        <v>-----</v>
      </c>
      <c r="BH23" s="119" t="str">
        <f t="shared" si="36"/>
        <v>-----</v>
      </c>
      <c r="BI23" s="119" t="str">
        <f t="shared" si="36"/>
        <v>-----</v>
      </c>
      <c r="BJ23" s="119" t="str">
        <f t="shared" si="36"/>
        <v>-----</v>
      </c>
      <c r="BK23" s="119" t="str">
        <f t="shared" si="36"/>
        <v>-----</v>
      </c>
      <c r="BL23" s="119" t="str">
        <f t="shared" si="36"/>
        <v>-----</v>
      </c>
      <c r="BM23" s="119" t="str">
        <f t="shared" si="36"/>
        <v>-----</v>
      </c>
      <c r="BN23" s="119" t="str">
        <f t="shared" si="36"/>
        <v>-----</v>
      </c>
      <c r="BO23" s="119" t="str">
        <f t="shared" si="36"/>
        <v>-----</v>
      </c>
      <c r="BP23" s="119" t="str">
        <f t="shared" si="36"/>
        <v>-----</v>
      </c>
      <c r="BQ23" s="119" t="str">
        <f t="shared" si="36"/>
        <v>-----</v>
      </c>
      <c r="BR23" s="119" t="str">
        <f t="shared" si="36"/>
        <v>-----</v>
      </c>
      <c r="BS23" s="119" t="str">
        <f t="shared" si="36"/>
        <v>-----</v>
      </c>
      <c r="BT23" s="119" t="str">
        <f t="shared" si="36"/>
        <v>-----</v>
      </c>
      <c r="BU23" s="119" t="str">
        <f t="shared" si="36"/>
        <v>-----</v>
      </c>
      <c r="BV23" s="119" t="str">
        <f t="shared" si="36"/>
        <v>-----</v>
      </c>
      <c r="BW23" s="119" t="str">
        <f t="shared" si="36"/>
        <v>-----</v>
      </c>
      <c r="BX23" s="119" t="str">
        <f t="shared" si="36"/>
        <v>-----</v>
      </c>
      <c r="BY23" s="119" t="str">
        <f t="shared" si="36"/>
        <v>-----</v>
      </c>
      <c r="BZ23" s="119" t="str">
        <f t="shared" si="36"/>
        <v>-----</v>
      </c>
      <c r="CA23" s="119" t="str">
        <f t="shared" si="36"/>
        <v>-----</v>
      </c>
      <c r="CB23" s="123" t="str">
        <f t="shared" si="36"/>
        <v>-----</v>
      </c>
      <c r="CC23" s="123" t="str">
        <f t="shared" ref="CC23:CM23" si="37">CB23</f>
        <v>-----</v>
      </c>
      <c r="CD23" s="123" t="str">
        <f t="shared" si="37"/>
        <v>-----</v>
      </c>
      <c r="CE23" s="123" t="str">
        <f t="shared" si="37"/>
        <v>-----</v>
      </c>
      <c r="CF23" s="123" t="str">
        <f t="shared" si="37"/>
        <v>-----</v>
      </c>
      <c r="CG23" s="123" t="str">
        <f t="shared" si="37"/>
        <v>-----</v>
      </c>
      <c r="CH23" s="123" t="str">
        <f t="shared" si="37"/>
        <v>-----</v>
      </c>
      <c r="CI23" s="123" t="str">
        <f t="shared" si="37"/>
        <v>-----</v>
      </c>
      <c r="CJ23" s="123" t="str">
        <f t="shared" si="37"/>
        <v>-----</v>
      </c>
      <c r="CK23" s="123" t="str">
        <f t="shared" si="37"/>
        <v>-----</v>
      </c>
      <c r="CL23" s="123" t="str">
        <f t="shared" si="37"/>
        <v>-----</v>
      </c>
      <c r="CM23" s="123" t="str">
        <f t="shared" si="37"/>
        <v>-----</v>
      </c>
      <c r="CN23" s="123" t="str">
        <f t="shared" ref="CN23:CX23" si="38">CM23</f>
        <v>-----</v>
      </c>
      <c r="CO23" s="123" t="str">
        <f t="shared" si="38"/>
        <v>-----</v>
      </c>
      <c r="CP23" s="123" t="str">
        <f t="shared" si="38"/>
        <v>-----</v>
      </c>
      <c r="CQ23" s="123" t="str">
        <f t="shared" si="38"/>
        <v>-----</v>
      </c>
      <c r="CR23" s="123" t="str">
        <f t="shared" si="38"/>
        <v>-----</v>
      </c>
      <c r="CS23" s="123" t="str">
        <f t="shared" si="38"/>
        <v>-----</v>
      </c>
      <c r="CT23" s="123" t="str">
        <f t="shared" si="38"/>
        <v>-----</v>
      </c>
      <c r="CU23" s="123" t="str">
        <f t="shared" si="38"/>
        <v>-----</v>
      </c>
      <c r="CV23" s="123" t="str">
        <f t="shared" si="38"/>
        <v>-----</v>
      </c>
      <c r="CW23" s="123" t="str">
        <f t="shared" si="38"/>
        <v>-----</v>
      </c>
      <c r="CX23" s="123" t="str">
        <f t="shared" si="38"/>
        <v>-----</v>
      </c>
    </row>
    <row r="24" spans="1:102">
      <c r="A24" s="3" t="str">
        <f>'Example 2A'!A24</f>
        <v xml:space="preserve">x </v>
      </c>
      <c r="B24" s="4"/>
      <c r="C24" s="148" t="str">
        <f>'Example 2A'!C24</f>
        <v>-----</v>
      </c>
      <c r="D24" s="119" t="str">
        <f t="shared" ref="D24:AC24" si="39">C24</f>
        <v>-----</v>
      </c>
      <c r="E24" s="119" t="str">
        <f t="shared" si="39"/>
        <v>-----</v>
      </c>
      <c r="F24" s="119" t="str">
        <f t="shared" si="39"/>
        <v>-----</v>
      </c>
      <c r="G24" s="119" t="str">
        <f t="shared" si="39"/>
        <v>-----</v>
      </c>
      <c r="H24" s="119" t="str">
        <f t="shared" si="39"/>
        <v>-----</v>
      </c>
      <c r="I24" s="119" t="str">
        <f t="shared" si="39"/>
        <v>-----</v>
      </c>
      <c r="J24" s="119" t="str">
        <f t="shared" si="39"/>
        <v>-----</v>
      </c>
      <c r="K24" s="119" t="str">
        <f t="shared" si="39"/>
        <v>-----</v>
      </c>
      <c r="L24" s="119" t="str">
        <f t="shared" si="39"/>
        <v>-----</v>
      </c>
      <c r="M24" s="119" t="str">
        <f t="shared" si="39"/>
        <v>-----</v>
      </c>
      <c r="N24" s="119" t="str">
        <f t="shared" si="39"/>
        <v>-----</v>
      </c>
      <c r="O24" s="119" t="str">
        <f t="shared" si="39"/>
        <v>-----</v>
      </c>
      <c r="P24" s="119" t="str">
        <f t="shared" si="39"/>
        <v>-----</v>
      </c>
      <c r="Q24" s="119" t="str">
        <f t="shared" si="39"/>
        <v>-----</v>
      </c>
      <c r="R24" s="119" t="str">
        <f t="shared" si="39"/>
        <v>-----</v>
      </c>
      <c r="S24" s="119" t="str">
        <f t="shared" si="39"/>
        <v>-----</v>
      </c>
      <c r="T24" s="119" t="str">
        <f t="shared" si="39"/>
        <v>-----</v>
      </c>
      <c r="U24" s="119" t="str">
        <f t="shared" si="39"/>
        <v>-----</v>
      </c>
      <c r="V24" s="119" t="str">
        <f t="shared" si="39"/>
        <v>-----</v>
      </c>
      <c r="W24" s="119" t="str">
        <f t="shared" si="39"/>
        <v>-----</v>
      </c>
      <c r="X24" s="119" t="str">
        <f t="shared" si="39"/>
        <v>-----</v>
      </c>
      <c r="Y24" s="119" t="str">
        <f t="shared" si="39"/>
        <v>-----</v>
      </c>
      <c r="Z24" s="119" t="str">
        <f t="shared" si="39"/>
        <v>-----</v>
      </c>
      <c r="AA24" s="119" t="str">
        <f t="shared" si="39"/>
        <v>-----</v>
      </c>
      <c r="AB24" s="119" t="str">
        <f t="shared" si="39"/>
        <v>-----</v>
      </c>
      <c r="AC24" s="126" t="str">
        <f t="shared" si="39"/>
        <v>-----</v>
      </c>
      <c r="AD24" s="126" t="str">
        <f t="shared" ref="AD24:AK24" si="40">AC24</f>
        <v>-----</v>
      </c>
      <c r="AE24" s="126" t="str">
        <f t="shared" si="40"/>
        <v>-----</v>
      </c>
      <c r="AF24" s="126" t="str">
        <f t="shared" si="40"/>
        <v>-----</v>
      </c>
      <c r="AG24" s="126" t="str">
        <f t="shared" si="40"/>
        <v>-----</v>
      </c>
      <c r="AH24" s="126" t="str">
        <f t="shared" si="40"/>
        <v>-----</v>
      </c>
      <c r="AI24" s="126" t="str">
        <f t="shared" si="40"/>
        <v>-----</v>
      </c>
      <c r="AJ24" s="126" t="str">
        <f t="shared" si="40"/>
        <v>-----</v>
      </c>
      <c r="AK24" s="126" t="str">
        <f t="shared" si="40"/>
        <v>-----</v>
      </c>
      <c r="AL24" s="126" t="str">
        <f t="shared" si="16"/>
        <v>-----</v>
      </c>
      <c r="AM24" s="126" t="str">
        <f t="shared" si="16"/>
        <v>-----</v>
      </c>
      <c r="AN24" s="126" t="str">
        <f t="shared" si="16"/>
        <v>-----</v>
      </c>
      <c r="AO24" s="126" t="str">
        <f t="shared" si="16"/>
        <v>-----</v>
      </c>
      <c r="AP24" s="126" t="str">
        <f t="shared" si="16"/>
        <v>-----</v>
      </c>
      <c r="AQ24" s="126" t="str">
        <f t="shared" ref="AQ24:AY24" si="41">AP24</f>
        <v>-----</v>
      </c>
      <c r="AR24" s="126" t="str">
        <f t="shared" si="41"/>
        <v>-----</v>
      </c>
      <c r="AS24" s="126" t="str">
        <f t="shared" si="41"/>
        <v>-----</v>
      </c>
      <c r="AT24" s="126" t="str">
        <f t="shared" si="41"/>
        <v>-----</v>
      </c>
      <c r="AU24" s="126" t="str">
        <f t="shared" si="41"/>
        <v>-----</v>
      </c>
      <c r="AV24" s="126" t="str">
        <f t="shared" si="41"/>
        <v>-----</v>
      </c>
      <c r="AW24" s="126" t="str">
        <f t="shared" si="41"/>
        <v>-----</v>
      </c>
      <c r="AX24" s="126" t="str">
        <f t="shared" si="41"/>
        <v>-----</v>
      </c>
      <c r="AY24" s="126" t="str">
        <f t="shared" si="41"/>
        <v>-----</v>
      </c>
      <c r="AZ24" s="3" t="str">
        <f t="shared" si="13"/>
        <v xml:space="preserve">x </v>
      </c>
      <c r="BA24" s="4"/>
      <c r="BB24" s="148" t="str">
        <f>'Example 2A'!BB24</f>
        <v>-----</v>
      </c>
      <c r="BC24" s="119" t="str">
        <f t="shared" ref="BC24:CB24" si="42">BB24</f>
        <v>-----</v>
      </c>
      <c r="BD24" s="119" t="str">
        <f t="shared" si="42"/>
        <v>-----</v>
      </c>
      <c r="BE24" s="119" t="str">
        <f t="shared" si="42"/>
        <v>-----</v>
      </c>
      <c r="BF24" s="119" t="str">
        <f t="shared" si="42"/>
        <v>-----</v>
      </c>
      <c r="BG24" s="119" t="str">
        <f t="shared" si="42"/>
        <v>-----</v>
      </c>
      <c r="BH24" s="119" t="str">
        <f t="shared" si="42"/>
        <v>-----</v>
      </c>
      <c r="BI24" s="119" t="str">
        <f t="shared" si="42"/>
        <v>-----</v>
      </c>
      <c r="BJ24" s="119" t="str">
        <f t="shared" si="42"/>
        <v>-----</v>
      </c>
      <c r="BK24" s="119" t="str">
        <f t="shared" si="42"/>
        <v>-----</v>
      </c>
      <c r="BL24" s="119" t="str">
        <f t="shared" si="42"/>
        <v>-----</v>
      </c>
      <c r="BM24" s="119" t="str">
        <f t="shared" si="42"/>
        <v>-----</v>
      </c>
      <c r="BN24" s="119" t="str">
        <f t="shared" si="42"/>
        <v>-----</v>
      </c>
      <c r="BO24" s="119" t="str">
        <f t="shared" si="42"/>
        <v>-----</v>
      </c>
      <c r="BP24" s="119" t="str">
        <f t="shared" si="42"/>
        <v>-----</v>
      </c>
      <c r="BQ24" s="119" t="str">
        <f t="shared" si="42"/>
        <v>-----</v>
      </c>
      <c r="BR24" s="119" t="str">
        <f t="shared" si="42"/>
        <v>-----</v>
      </c>
      <c r="BS24" s="119" t="str">
        <f t="shared" si="42"/>
        <v>-----</v>
      </c>
      <c r="BT24" s="119" t="str">
        <f t="shared" si="42"/>
        <v>-----</v>
      </c>
      <c r="BU24" s="119" t="str">
        <f t="shared" si="42"/>
        <v>-----</v>
      </c>
      <c r="BV24" s="119" t="str">
        <f t="shared" si="42"/>
        <v>-----</v>
      </c>
      <c r="BW24" s="119" t="str">
        <f t="shared" si="42"/>
        <v>-----</v>
      </c>
      <c r="BX24" s="119" t="str">
        <f t="shared" si="42"/>
        <v>-----</v>
      </c>
      <c r="BY24" s="119" t="str">
        <f t="shared" si="42"/>
        <v>-----</v>
      </c>
      <c r="BZ24" s="119" t="str">
        <f t="shared" si="42"/>
        <v>-----</v>
      </c>
      <c r="CA24" s="119" t="str">
        <f t="shared" si="42"/>
        <v>-----</v>
      </c>
      <c r="CB24" s="123" t="str">
        <f t="shared" si="42"/>
        <v>-----</v>
      </c>
      <c r="CC24" s="123" t="str">
        <f t="shared" ref="CC24:CM24" si="43">CB24</f>
        <v>-----</v>
      </c>
      <c r="CD24" s="123" t="str">
        <f t="shared" si="43"/>
        <v>-----</v>
      </c>
      <c r="CE24" s="123" t="str">
        <f t="shared" si="43"/>
        <v>-----</v>
      </c>
      <c r="CF24" s="123" t="str">
        <f t="shared" si="43"/>
        <v>-----</v>
      </c>
      <c r="CG24" s="123" t="str">
        <f t="shared" si="43"/>
        <v>-----</v>
      </c>
      <c r="CH24" s="123" t="str">
        <f t="shared" si="43"/>
        <v>-----</v>
      </c>
      <c r="CI24" s="123" t="str">
        <f t="shared" si="43"/>
        <v>-----</v>
      </c>
      <c r="CJ24" s="123" t="str">
        <f t="shared" si="43"/>
        <v>-----</v>
      </c>
      <c r="CK24" s="123" t="str">
        <f t="shared" si="43"/>
        <v>-----</v>
      </c>
      <c r="CL24" s="123" t="str">
        <f t="shared" si="43"/>
        <v>-----</v>
      </c>
      <c r="CM24" s="123" t="str">
        <f t="shared" si="43"/>
        <v>-----</v>
      </c>
      <c r="CN24" s="123" t="str">
        <f t="shared" ref="CN24:CX24" si="44">CM24</f>
        <v>-----</v>
      </c>
      <c r="CO24" s="123" t="str">
        <f t="shared" si="44"/>
        <v>-----</v>
      </c>
      <c r="CP24" s="123" t="str">
        <f t="shared" si="44"/>
        <v>-----</v>
      </c>
      <c r="CQ24" s="123" t="str">
        <f t="shared" si="44"/>
        <v>-----</v>
      </c>
      <c r="CR24" s="123" t="str">
        <f t="shared" si="44"/>
        <v>-----</v>
      </c>
      <c r="CS24" s="123" t="str">
        <f t="shared" si="44"/>
        <v>-----</v>
      </c>
      <c r="CT24" s="123" t="str">
        <f t="shared" si="44"/>
        <v>-----</v>
      </c>
      <c r="CU24" s="123" t="str">
        <f t="shared" si="44"/>
        <v>-----</v>
      </c>
      <c r="CV24" s="123" t="str">
        <f t="shared" si="44"/>
        <v>-----</v>
      </c>
      <c r="CW24" s="123" t="str">
        <f t="shared" si="44"/>
        <v>-----</v>
      </c>
      <c r="CX24" s="123" t="str">
        <f t="shared" si="44"/>
        <v>-----</v>
      </c>
    </row>
    <row r="25" spans="1:102">
      <c r="A25" s="3" t="str">
        <f>'Example 2A'!A25</f>
        <v>x</v>
      </c>
      <c r="B25" s="4"/>
      <c r="C25" s="148" t="str">
        <f>'Example 2A'!C25</f>
        <v>-----</v>
      </c>
      <c r="D25" s="119" t="str">
        <f t="shared" ref="D25:AC25" si="45">C25</f>
        <v>-----</v>
      </c>
      <c r="E25" s="119" t="str">
        <f t="shared" si="45"/>
        <v>-----</v>
      </c>
      <c r="F25" s="119" t="str">
        <f t="shared" si="45"/>
        <v>-----</v>
      </c>
      <c r="G25" s="119" t="str">
        <f t="shared" si="45"/>
        <v>-----</v>
      </c>
      <c r="H25" s="119" t="str">
        <f t="shared" si="45"/>
        <v>-----</v>
      </c>
      <c r="I25" s="119" t="str">
        <f t="shared" si="45"/>
        <v>-----</v>
      </c>
      <c r="J25" s="119" t="str">
        <f t="shared" si="45"/>
        <v>-----</v>
      </c>
      <c r="K25" s="119" t="str">
        <f t="shared" si="45"/>
        <v>-----</v>
      </c>
      <c r="L25" s="119" t="str">
        <f t="shared" si="45"/>
        <v>-----</v>
      </c>
      <c r="M25" s="119" t="str">
        <f t="shared" si="45"/>
        <v>-----</v>
      </c>
      <c r="N25" s="119" t="str">
        <f t="shared" si="45"/>
        <v>-----</v>
      </c>
      <c r="O25" s="119" t="str">
        <f t="shared" si="45"/>
        <v>-----</v>
      </c>
      <c r="P25" s="119" t="str">
        <f t="shared" si="45"/>
        <v>-----</v>
      </c>
      <c r="Q25" s="119" t="str">
        <f t="shared" si="45"/>
        <v>-----</v>
      </c>
      <c r="R25" s="119" t="str">
        <f t="shared" si="45"/>
        <v>-----</v>
      </c>
      <c r="S25" s="119" t="str">
        <f t="shared" si="45"/>
        <v>-----</v>
      </c>
      <c r="T25" s="119" t="str">
        <f t="shared" si="45"/>
        <v>-----</v>
      </c>
      <c r="U25" s="119" t="str">
        <f t="shared" si="45"/>
        <v>-----</v>
      </c>
      <c r="V25" s="119" t="str">
        <f t="shared" si="45"/>
        <v>-----</v>
      </c>
      <c r="W25" s="119" t="str">
        <f t="shared" si="45"/>
        <v>-----</v>
      </c>
      <c r="X25" s="119" t="str">
        <f t="shared" si="45"/>
        <v>-----</v>
      </c>
      <c r="Y25" s="119" t="str">
        <f t="shared" si="45"/>
        <v>-----</v>
      </c>
      <c r="Z25" s="119" t="str">
        <f t="shared" si="45"/>
        <v>-----</v>
      </c>
      <c r="AA25" s="119" t="str">
        <f t="shared" si="45"/>
        <v>-----</v>
      </c>
      <c r="AB25" s="119" t="str">
        <f t="shared" si="45"/>
        <v>-----</v>
      </c>
      <c r="AC25" s="126" t="str">
        <f t="shared" si="45"/>
        <v>-----</v>
      </c>
      <c r="AD25" s="126" t="str">
        <f t="shared" ref="AD25:AK25" si="46">AC25</f>
        <v>-----</v>
      </c>
      <c r="AE25" s="126" t="str">
        <f t="shared" si="46"/>
        <v>-----</v>
      </c>
      <c r="AF25" s="126" t="str">
        <f t="shared" si="46"/>
        <v>-----</v>
      </c>
      <c r="AG25" s="126" t="str">
        <f t="shared" si="46"/>
        <v>-----</v>
      </c>
      <c r="AH25" s="126" t="str">
        <f t="shared" si="46"/>
        <v>-----</v>
      </c>
      <c r="AI25" s="126" t="str">
        <f t="shared" si="46"/>
        <v>-----</v>
      </c>
      <c r="AJ25" s="126" t="str">
        <f t="shared" si="46"/>
        <v>-----</v>
      </c>
      <c r="AK25" s="126" t="str">
        <f t="shared" si="46"/>
        <v>-----</v>
      </c>
      <c r="AL25" s="126" t="str">
        <f t="shared" si="16"/>
        <v>-----</v>
      </c>
      <c r="AM25" s="126" t="str">
        <f t="shared" si="16"/>
        <v>-----</v>
      </c>
      <c r="AN25" s="126" t="str">
        <f t="shared" si="16"/>
        <v>-----</v>
      </c>
      <c r="AO25" s="126" t="str">
        <f t="shared" si="16"/>
        <v>-----</v>
      </c>
      <c r="AP25" s="126" t="str">
        <f t="shared" si="16"/>
        <v>-----</v>
      </c>
      <c r="AQ25" s="126" t="str">
        <f t="shared" ref="AQ25:AY25" si="47">AP25</f>
        <v>-----</v>
      </c>
      <c r="AR25" s="126" t="str">
        <f t="shared" si="47"/>
        <v>-----</v>
      </c>
      <c r="AS25" s="126" t="str">
        <f t="shared" si="47"/>
        <v>-----</v>
      </c>
      <c r="AT25" s="126" t="str">
        <f t="shared" si="47"/>
        <v>-----</v>
      </c>
      <c r="AU25" s="126" t="str">
        <f t="shared" si="47"/>
        <v>-----</v>
      </c>
      <c r="AV25" s="126" t="str">
        <f t="shared" si="47"/>
        <v>-----</v>
      </c>
      <c r="AW25" s="126" t="str">
        <f t="shared" si="47"/>
        <v>-----</v>
      </c>
      <c r="AX25" s="126" t="str">
        <f t="shared" si="47"/>
        <v>-----</v>
      </c>
      <c r="AY25" s="126" t="str">
        <f t="shared" si="47"/>
        <v>-----</v>
      </c>
      <c r="AZ25" s="3" t="str">
        <f t="shared" si="13"/>
        <v>x</v>
      </c>
      <c r="BA25" s="4"/>
      <c r="BB25" s="148" t="str">
        <f>'Example 2A'!BB25</f>
        <v>-----</v>
      </c>
      <c r="BC25" s="119" t="str">
        <f t="shared" ref="BC25:CB25" si="48">BB25</f>
        <v>-----</v>
      </c>
      <c r="BD25" s="119" t="str">
        <f t="shared" si="48"/>
        <v>-----</v>
      </c>
      <c r="BE25" s="119" t="str">
        <f t="shared" si="48"/>
        <v>-----</v>
      </c>
      <c r="BF25" s="119" t="str">
        <f t="shared" si="48"/>
        <v>-----</v>
      </c>
      <c r="BG25" s="119" t="str">
        <f t="shared" si="48"/>
        <v>-----</v>
      </c>
      <c r="BH25" s="119" t="str">
        <f t="shared" si="48"/>
        <v>-----</v>
      </c>
      <c r="BI25" s="119" t="str">
        <f t="shared" si="48"/>
        <v>-----</v>
      </c>
      <c r="BJ25" s="119" t="str">
        <f t="shared" si="48"/>
        <v>-----</v>
      </c>
      <c r="BK25" s="119" t="str">
        <f t="shared" si="48"/>
        <v>-----</v>
      </c>
      <c r="BL25" s="119" t="str">
        <f t="shared" si="48"/>
        <v>-----</v>
      </c>
      <c r="BM25" s="119" t="str">
        <f t="shared" si="48"/>
        <v>-----</v>
      </c>
      <c r="BN25" s="119" t="str">
        <f t="shared" si="48"/>
        <v>-----</v>
      </c>
      <c r="BO25" s="119" t="str">
        <f t="shared" si="48"/>
        <v>-----</v>
      </c>
      <c r="BP25" s="119" t="str">
        <f t="shared" si="48"/>
        <v>-----</v>
      </c>
      <c r="BQ25" s="119" t="str">
        <f t="shared" si="48"/>
        <v>-----</v>
      </c>
      <c r="BR25" s="119" t="str">
        <f t="shared" si="48"/>
        <v>-----</v>
      </c>
      <c r="BS25" s="119" t="str">
        <f t="shared" si="48"/>
        <v>-----</v>
      </c>
      <c r="BT25" s="119" t="str">
        <f t="shared" si="48"/>
        <v>-----</v>
      </c>
      <c r="BU25" s="119" t="str">
        <f t="shared" si="48"/>
        <v>-----</v>
      </c>
      <c r="BV25" s="119" t="str">
        <f t="shared" si="48"/>
        <v>-----</v>
      </c>
      <c r="BW25" s="119" t="str">
        <f t="shared" si="48"/>
        <v>-----</v>
      </c>
      <c r="BX25" s="119" t="str">
        <f t="shared" si="48"/>
        <v>-----</v>
      </c>
      <c r="BY25" s="119" t="str">
        <f t="shared" si="48"/>
        <v>-----</v>
      </c>
      <c r="BZ25" s="119" t="str">
        <f t="shared" si="48"/>
        <v>-----</v>
      </c>
      <c r="CA25" s="119" t="str">
        <f t="shared" si="48"/>
        <v>-----</v>
      </c>
      <c r="CB25" s="123" t="str">
        <f t="shared" si="48"/>
        <v>-----</v>
      </c>
      <c r="CC25" s="123" t="str">
        <f t="shared" ref="CC25:CM25" si="49">CB25</f>
        <v>-----</v>
      </c>
      <c r="CD25" s="123" t="str">
        <f t="shared" si="49"/>
        <v>-----</v>
      </c>
      <c r="CE25" s="123" t="str">
        <f t="shared" si="49"/>
        <v>-----</v>
      </c>
      <c r="CF25" s="123" t="str">
        <f t="shared" si="49"/>
        <v>-----</v>
      </c>
      <c r="CG25" s="123" t="str">
        <f t="shared" si="49"/>
        <v>-----</v>
      </c>
      <c r="CH25" s="123" t="str">
        <f t="shared" si="49"/>
        <v>-----</v>
      </c>
      <c r="CI25" s="123" t="str">
        <f t="shared" si="49"/>
        <v>-----</v>
      </c>
      <c r="CJ25" s="123" t="str">
        <f t="shared" si="49"/>
        <v>-----</v>
      </c>
      <c r="CK25" s="123" t="str">
        <f t="shared" si="49"/>
        <v>-----</v>
      </c>
      <c r="CL25" s="123" t="str">
        <f t="shared" si="49"/>
        <v>-----</v>
      </c>
      <c r="CM25" s="123" t="str">
        <f t="shared" si="49"/>
        <v>-----</v>
      </c>
      <c r="CN25" s="123" t="str">
        <f t="shared" ref="CN25:CX25" si="50">CM25</f>
        <v>-----</v>
      </c>
      <c r="CO25" s="123" t="str">
        <f t="shared" si="50"/>
        <v>-----</v>
      </c>
      <c r="CP25" s="123" t="str">
        <f t="shared" si="50"/>
        <v>-----</v>
      </c>
      <c r="CQ25" s="123" t="str">
        <f t="shared" si="50"/>
        <v>-----</v>
      </c>
      <c r="CR25" s="123" t="str">
        <f t="shared" si="50"/>
        <v>-----</v>
      </c>
      <c r="CS25" s="123" t="str">
        <f t="shared" si="50"/>
        <v>-----</v>
      </c>
      <c r="CT25" s="123" t="str">
        <f t="shared" si="50"/>
        <v>-----</v>
      </c>
      <c r="CU25" s="123" t="str">
        <f t="shared" si="50"/>
        <v>-----</v>
      </c>
      <c r="CV25" s="123" t="str">
        <f t="shared" si="50"/>
        <v>-----</v>
      </c>
      <c r="CW25" s="123" t="str">
        <f t="shared" si="50"/>
        <v>-----</v>
      </c>
      <c r="CX25" s="123" t="str">
        <f t="shared" si="50"/>
        <v>-----</v>
      </c>
    </row>
    <row r="26" spans="1:102">
      <c r="A26" s="3" t="str">
        <f>'Example 2A'!A26</f>
        <v>x</v>
      </c>
      <c r="B26" s="4"/>
      <c r="C26" s="148" t="str">
        <f>'Example 2A'!C26</f>
        <v>-----</v>
      </c>
      <c r="D26" s="119" t="str">
        <f t="shared" ref="D26:AC26" si="51">C26</f>
        <v>-----</v>
      </c>
      <c r="E26" s="119" t="str">
        <f t="shared" si="51"/>
        <v>-----</v>
      </c>
      <c r="F26" s="119" t="str">
        <f t="shared" si="51"/>
        <v>-----</v>
      </c>
      <c r="G26" s="119" t="str">
        <f t="shared" si="51"/>
        <v>-----</v>
      </c>
      <c r="H26" s="119" t="str">
        <f t="shared" si="51"/>
        <v>-----</v>
      </c>
      <c r="I26" s="119" t="str">
        <f t="shared" si="51"/>
        <v>-----</v>
      </c>
      <c r="J26" s="119" t="str">
        <f t="shared" si="51"/>
        <v>-----</v>
      </c>
      <c r="K26" s="119" t="str">
        <f t="shared" si="51"/>
        <v>-----</v>
      </c>
      <c r="L26" s="119" t="str">
        <f t="shared" si="51"/>
        <v>-----</v>
      </c>
      <c r="M26" s="119" t="str">
        <f t="shared" si="51"/>
        <v>-----</v>
      </c>
      <c r="N26" s="119" t="str">
        <f t="shared" si="51"/>
        <v>-----</v>
      </c>
      <c r="O26" s="119" t="str">
        <f t="shared" si="51"/>
        <v>-----</v>
      </c>
      <c r="P26" s="119" t="str">
        <f t="shared" si="51"/>
        <v>-----</v>
      </c>
      <c r="Q26" s="119" t="str">
        <f t="shared" si="51"/>
        <v>-----</v>
      </c>
      <c r="R26" s="119" t="str">
        <f t="shared" si="51"/>
        <v>-----</v>
      </c>
      <c r="S26" s="119" t="str">
        <f t="shared" si="51"/>
        <v>-----</v>
      </c>
      <c r="T26" s="119" t="str">
        <f t="shared" si="51"/>
        <v>-----</v>
      </c>
      <c r="U26" s="119" t="str">
        <f t="shared" si="51"/>
        <v>-----</v>
      </c>
      <c r="V26" s="119" t="str">
        <f t="shared" si="51"/>
        <v>-----</v>
      </c>
      <c r="W26" s="119" t="str">
        <f t="shared" si="51"/>
        <v>-----</v>
      </c>
      <c r="X26" s="119" t="str">
        <f t="shared" si="51"/>
        <v>-----</v>
      </c>
      <c r="Y26" s="119" t="str">
        <f t="shared" si="51"/>
        <v>-----</v>
      </c>
      <c r="Z26" s="119" t="str">
        <f t="shared" si="51"/>
        <v>-----</v>
      </c>
      <c r="AA26" s="119" t="str">
        <f t="shared" si="51"/>
        <v>-----</v>
      </c>
      <c r="AB26" s="119" t="str">
        <f t="shared" si="51"/>
        <v>-----</v>
      </c>
      <c r="AC26" s="126" t="str">
        <f t="shared" si="51"/>
        <v>-----</v>
      </c>
      <c r="AD26" s="126" t="str">
        <f t="shared" ref="AD26:AK26" si="52">AC26</f>
        <v>-----</v>
      </c>
      <c r="AE26" s="126" t="str">
        <f t="shared" si="52"/>
        <v>-----</v>
      </c>
      <c r="AF26" s="126" t="str">
        <f t="shared" si="52"/>
        <v>-----</v>
      </c>
      <c r="AG26" s="126" t="str">
        <f t="shared" si="52"/>
        <v>-----</v>
      </c>
      <c r="AH26" s="126" t="str">
        <f t="shared" si="52"/>
        <v>-----</v>
      </c>
      <c r="AI26" s="126" t="str">
        <f t="shared" si="52"/>
        <v>-----</v>
      </c>
      <c r="AJ26" s="126" t="str">
        <f t="shared" si="52"/>
        <v>-----</v>
      </c>
      <c r="AK26" s="126" t="str">
        <f t="shared" si="52"/>
        <v>-----</v>
      </c>
      <c r="AL26" s="126" t="str">
        <f t="shared" si="16"/>
        <v>-----</v>
      </c>
      <c r="AM26" s="126" t="str">
        <f t="shared" si="16"/>
        <v>-----</v>
      </c>
      <c r="AN26" s="126" t="str">
        <f t="shared" si="16"/>
        <v>-----</v>
      </c>
      <c r="AO26" s="126" t="str">
        <f t="shared" si="16"/>
        <v>-----</v>
      </c>
      <c r="AP26" s="126" t="str">
        <f t="shared" si="16"/>
        <v>-----</v>
      </c>
      <c r="AQ26" s="126" t="str">
        <f t="shared" ref="AQ26:AY26" si="53">AP26</f>
        <v>-----</v>
      </c>
      <c r="AR26" s="126" t="str">
        <f t="shared" si="53"/>
        <v>-----</v>
      </c>
      <c r="AS26" s="126" t="str">
        <f t="shared" si="53"/>
        <v>-----</v>
      </c>
      <c r="AT26" s="126" t="str">
        <f t="shared" si="53"/>
        <v>-----</v>
      </c>
      <c r="AU26" s="126" t="str">
        <f t="shared" si="53"/>
        <v>-----</v>
      </c>
      <c r="AV26" s="126" t="str">
        <f t="shared" si="53"/>
        <v>-----</v>
      </c>
      <c r="AW26" s="126" t="str">
        <f t="shared" si="53"/>
        <v>-----</v>
      </c>
      <c r="AX26" s="126" t="str">
        <f t="shared" si="53"/>
        <v>-----</v>
      </c>
      <c r="AY26" s="126" t="str">
        <f t="shared" si="53"/>
        <v>-----</v>
      </c>
      <c r="AZ26" s="3" t="str">
        <f t="shared" si="13"/>
        <v>x</v>
      </c>
      <c r="BA26" s="4"/>
      <c r="BB26" s="148" t="str">
        <f>'Example 2A'!BB26</f>
        <v>-----</v>
      </c>
      <c r="BC26" s="119" t="str">
        <f t="shared" ref="BC26:CB26" si="54">BB26</f>
        <v>-----</v>
      </c>
      <c r="BD26" s="119" t="str">
        <f t="shared" si="54"/>
        <v>-----</v>
      </c>
      <c r="BE26" s="119" t="str">
        <f t="shared" si="54"/>
        <v>-----</v>
      </c>
      <c r="BF26" s="119" t="str">
        <f t="shared" si="54"/>
        <v>-----</v>
      </c>
      <c r="BG26" s="119" t="str">
        <f t="shared" si="54"/>
        <v>-----</v>
      </c>
      <c r="BH26" s="119" t="str">
        <f t="shared" si="54"/>
        <v>-----</v>
      </c>
      <c r="BI26" s="119" t="str">
        <f t="shared" si="54"/>
        <v>-----</v>
      </c>
      <c r="BJ26" s="119" t="str">
        <f t="shared" si="54"/>
        <v>-----</v>
      </c>
      <c r="BK26" s="119" t="str">
        <f t="shared" si="54"/>
        <v>-----</v>
      </c>
      <c r="BL26" s="119" t="str">
        <f t="shared" si="54"/>
        <v>-----</v>
      </c>
      <c r="BM26" s="119" t="str">
        <f t="shared" si="54"/>
        <v>-----</v>
      </c>
      <c r="BN26" s="119" t="str">
        <f t="shared" si="54"/>
        <v>-----</v>
      </c>
      <c r="BO26" s="119" t="str">
        <f t="shared" si="54"/>
        <v>-----</v>
      </c>
      <c r="BP26" s="119" t="str">
        <f t="shared" si="54"/>
        <v>-----</v>
      </c>
      <c r="BQ26" s="119" t="str">
        <f t="shared" si="54"/>
        <v>-----</v>
      </c>
      <c r="BR26" s="119" t="str">
        <f t="shared" si="54"/>
        <v>-----</v>
      </c>
      <c r="BS26" s="119" t="str">
        <f t="shared" si="54"/>
        <v>-----</v>
      </c>
      <c r="BT26" s="119" t="str">
        <f t="shared" si="54"/>
        <v>-----</v>
      </c>
      <c r="BU26" s="119" t="str">
        <f t="shared" si="54"/>
        <v>-----</v>
      </c>
      <c r="BV26" s="119" t="str">
        <f t="shared" si="54"/>
        <v>-----</v>
      </c>
      <c r="BW26" s="119" t="str">
        <f t="shared" si="54"/>
        <v>-----</v>
      </c>
      <c r="BX26" s="119" t="str">
        <f t="shared" si="54"/>
        <v>-----</v>
      </c>
      <c r="BY26" s="119" t="str">
        <f t="shared" si="54"/>
        <v>-----</v>
      </c>
      <c r="BZ26" s="119" t="str">
        <f t="shared" si="54"/>
        <v>-----</v>
      </c>
      <c r="CA26" s="119" t="str">
        <f t="shared" si="54"/>
        <v>-----</v>
      </c>
      <c r="CB26" s="123" t="str">
        <f t="shared" si="54"/>
        <v>-----</v>
      </c>
      <c r="CC26" s="123" t="str">
        <f t="shared" ref="CC26:CM26" si="55">CB26</f>
        <v>-----</v>
      </c>
      <c r="CD26" s="123" t="str">
        <f t="shared" si="55"/>
        <v>-----</v>
      </c>
      <c r="CE26" s="123" t="str">
        <f t="shared" si="55"/>
        <v>-----</v>
      </c>
      <c r="CF26" s="123" t="str">
        <f t="shared" si="55"/>
        <v>-----</v>
      </c>
      <c r="CG26" s="123" t="str">
        <f t="shared" si="55"/>
        <v>-----</v>
      </c>
      <c r="CH26" s="123" t="str">
        <f t="shared" si="55"/>
        <v>-----</v>
      </c>
      <c r="CI26" s="123" t="str">
        <f t="shared" si="55"/>
        <v>-----</v>
      </c>
      <c r="CJ26" s="123" t="str">
        <f t="shared" si="55"/>
        <v>-----</v>
      </c>
      <c r="CK26" s="123" t="str">
        <f t="shared" si="55"/>
        <v>-----</v>
      </c>
      <c r="CL26" s="123" t="str">
        <f t="shared" si="55"/>
        <v>-----</v>
      </c>
      <c r="CM26" s="123" t="str">
        <f t="shared" si="55"/>
        <v>-----</v>
      </c>
      <c r="CN26" s="123" t="str">
        <f t="shared" ref="CN26:CX26" si="56">CM26</f>
        <v>-----</v>
      </c>
      <c r="CO26" s="123" t="str">
        <f t="shared" si="56"/>
        <v>-----</v>
      </c>
      <c r="CP26" s="123" t="str">
        <f t="shared" si="56"/>
        <v>-----</v>
      </c>
      <c r="CQ26" s="123" t="str">
        <f t="shared" si="56"/>
        <v>-----</v>
      </c>
      <c r="CR26" s="123" t="str">
        <f t="shared" si="56"/>
        <v>-----</v>
      </c>
      <c r="CS26" s="123" t="str">
        <f t="shared" si="56"/>
        <v>-----</v>
      </c>
      <c r="CT26" s="123" t="str">
        <f t="shared" si="56"/>
        <v>-----</v>
      </c>
      <c r="CU26" s="123" t="str">
        <f t="shared" si="56"/>
        <v>-----</v>
      </c>
      <c r="CV26" s="123" t="str">
        <f t="shared" si="56"/>
        <v>-----</v>
      </c>
      <c r="CW26" s="123" t="str">
        <f t="shared" si="56"/>
        <v>-----</v>
      </c>
      <c r="CX26" s="123" t="str">
        <f t="shared" si="56"/>
        <v>-----</v>
      </c>
    </row>
    <row r="27" spans="1:102">
      <c r="A27" s="3" t="str">
        <f>'Example 2A'!A27</f>
        <v>x</v>
      </c>
      <c r="B27" s="4"/>
      <c r="C27" s="148" t="str">
        <f>'Example 2A'!C27</f>
        <v>-----</v>
      </c>
      <c r="D27" s="119" t="str">
        <f t="shared" ref="D27:AC27" si="57">C27</f>
        <v>-----</v>
      </c>
      <c r="E27" s="119" t="str">
        <f t="shared" si="57"/>
        <v>-----</v>
      </c>
      <c r="F27" s="119" t="str">
        <f t="shared" si="57"/>
        <v>-----</v>
      </c>
      <c r="G27" s="119" t="str">
        <f t="shared" si="57"/>
        <v>-----</v>
      </c>
      <c r="H27" s="119" t="str">
        <f t="shared" si="57"/>
        <v>-----</v>
      </c>
      <c r="I27" s="119" t="str">
        <f t="shared" si="57"/>
        <v>-----</v>
      </c>
      <c r="J27" s="119" t="str">
        <f t="shared" si="57"/>
        <v>-----</v>
      </c>
      <c r="K27" s="119" t="str">
        <f t="shared" si="57"/>
        <v>-----</v>
      </c>
      <c r="L27" s="119" t="str">
        <f t="shared" si="57"/>
        <v>-----</v>
      </c>
      <c r="M27" s="119" t="str">
        <f t="shared" si="57"/>
        <v>-----</v>
      </c>
      <c r="N27" s="119" t="str">
        <f t="shared" si="57"/>
        <v>-----</v>
      </c>
      <c r="O27" s="119" t="str">
        <f t="shared" si="57"/>
        <v>-----</v>
      </c>
      <c r="P27" s="119" t="str">
        <f t="shared" si="57"/>
        <v>-----</v>
      </c>
      <c r="Q27" s="119" t="str">
        <f t="shared" si="57"/>
        <v>-----</v>
      </c>
      <c r="R27" s="119" t="str">
        <f t="shared" si="57"/>
        <v>-----</v>
      </c>
      <c r="S27" s="119" t="str">
        <f t="shared" si="57"/>
        <v>-----</v>
      </c>
      <c r="T27" s="119" t="str">
        <f t="shared" si="57"/>
        <v>-----</v>
      </c>
      <c r="U27" s="119" t="str">
        <f t="shared" si="57"/>
        <v>-----</v>
      </c>
      <c r="V27" s="119" t="str">
        <f t="shared" si="57"/>
        <v>-----</v>
      </c>
      <c r="W27" s="119" t="str">
        <f t="shared" si="57"/>
        <v>-----</v>
      </c>
      <c r="X27" s="119" t="str">
        <f t="shared" si="57"/>
        <v>-----</v>
      </c>
      <c r="Y27" s="119" t="str">
        <f t="shared" si="57"/>
        <v>-----</v>
      </c>
      <c r="Z27" s="119" t="str">
        <f t="shared" si="57"/>
        <v>-----</v>
      </c>
      <c r="AA27" s="119" t="str">
        <f t="shared" si="57"/>
        <v>-----</v>
      </c>
      <c r="AB27" s="119" t="str">
        <f t="shared" si="57"/>
        <v>-----</v>
      </c>
      <c r="AC27" s="126" t="str">
        <f t="shared" si="57"/>
        <v>-----</v>
      </c>
      <c r="AD27" s="126" t="str">
        <f t="shared" ref="AD27:AK27" si="58">AC27</f>
        <v>-----</v>
      </c>
      <c r="AE27" s="126" t="str">
        <f t="shared" si="58"/>
        <v>-----</v>
      </c>
      <c r="AF27" s="126" t="str">
        <f t="shared" si="58"/>
        <v>-----</v>
      </c>
      <c r="AG27" s="126" t="str">
        <f t="shared" si="58"/>
        <v>-----</v>
      </c>
      <c r="AH27" s="126" t="str">
        <f t="shared" si="58"/>
        <v>-----</v>
      </c>
      <c r="AI27" s="126" t="str">
        <f t="shared" si="58"/>
        <v>-----</v>
      </c>
      <c r="AJ27" s="126" t="str">
        <f t="shared" si="58"/>
        <v>-----</v>
      </c>
      <c r="AK27" s="126" t="str">
        <f t="shared" si="58"/>
        <v>-----</v>
      </c>
      <c r="AL27" s="126" t="str">
        <f t="shared" si="16"/>
        <v>-----</v>
      </c>
      <c r="AM27" s="126" t="str">
        <f t="shared" si="16"/>
        <v>-----</v>
      </c>
      <c r="AN27" s="126" t="str">
        <f t="shared" si="16"/>
        <v>-----</v>
      </c>
      <c r="AO27" s="126" t="str">
        <f t="shared" si="16"/>
        <v>-----</v>
      </c>
      <c r="AP27" s="126" t="str">
        <f t="shared" si="16"/>
        <v>-----</v>
      </c>
      <c r="AQ27" s="126" t="str">
        <f t="shared" ref="AQ27:AY27" si="59">AP27</f>
        <v>-----</v>
      </c>
      <c r="AR27" s="126" t="str">
        <f t="shared" si="59"/>
        <v>-----</v>
      </c>
      <c r="AS27" s="126" t="str">
        <f t="shared" si="59"/>
        <v>-----</v>
      </c>
      <c r="AT27" s="126" t="str">
        <f t="shared" si="59"/>
        <v>-----</v>
      </c>
      <c r="AU27" s="126" t="str">
        <f t="shared" si="59"/>
        <v>-----</v>
      </c>
      <c r="AV27" s="126" t="str">
        <f t="shared" si="59"/>
        <v>-----</v>
      </c>
      <c r="AW27" s="126" t="str">
        <f t="shared" si="59"/>
        <v>-----</v>
      </c>
      <c r="AX27" s="126" t="str">
        <f t="shared" si="59"/>
        <v>-----</v>
      </c>
      <c r="AY27" s="126" t="str">
        <f t="shared" si="59"/>
        <v>-----</v>
      </c>
      <c r="AZ27" s="3" t="str">
        <f t="shared" si="13"/>
        <v>x</v>
      </c>
      <c r="BA27" s="4"/>
      <c r="BB27" s="148" t="str">
        <f>'Example 2A'!BB27</f>
        <v>-----</v>
      </c>
      <c r="BC27" s="119" t="str">
        <f t="shared" ref="BC27:CB27" si="60">BB27</f>
        <v>-----</v>
      </c>
      <c r="BD27" s="119" t="str">
        <f t="shared" si="60"/>
        <v>-----</v>
      </c>
      <c r="BE27" s="119" t="str">
        <f t="shared" si="60"/>
        <v>-----</v>
      </c>
      <c r="BF27" s="119" t="str">
        <f t="shared" si="60"/>
        <v>-----</v>
      </c>
      <c r="BG27" s="119" t="str">
        <f t="shared" si="60"/>
        <v>-----</v>
      </c>
      <c r="BH27" s="119" t="str">
        <f t="shared" si="60"/>
        <v>-----</v>
      </c>
      <c r="BI27" s="119" t="str">
        <f t="shared" si="60"/>
        <v>-----</v>
      </c>
      <c r="BJ27" s="119" t="str">
        <f t="shared" si="60"/>
        <v>-----</v>
      </c>
      <c r="BK27" s="119" t="str">
        <f t="shared" si="60"/>
        <v>-----</v>
      </c>
      <c r="BL27" s="119" t="str">
        <f t="shared" si="60"/>
        <v>-----</v>
      </c>
      <c r="BM27" s="119" t="str">
        <f t="shared" si="60"/>
        <v>-----</v>
      </c>
      <c r="BN27" s="119" t="str">
        <f t="shared" si="60"/>
        <v>-----</v>
      </c>
      <c r="BO27" s="119" t="str">
        <f t="shared" si="60"/>
        <v>-----</v>
      </c>
      <c r="BP27" s="119" t="str">
        <f t="shared" si="60"/>
        <v>-----</v>
      </c>
      <c r="BQ27" s="119" t="str">
        <f t="shared" si="60"/>
        <v>-----</v>
      </c>
      <c r="BR27" s="119" t="str">
        <f t="shared" si="60"/>
        <v>-----</v>
      </c>
      <c r="BS27" s="119" t="str">
        <f t="shared" si="60"/>
        <v>-----</v>
      </c>
      <c r="BT27" s="119" t="str">
        <f t="shared" si="60"/>
        <v>-----</v>
      </c>
      <c r="BU27" s="119" t="str">
        <f t="shared" si="60"/>
        <v>-----</v>
      </c>
      <c r="BV27" s="119" t="str">
        <f t="shared" si="60"/>
        <v>-----</v>
      </c>
      <c r="BW27" s="119" t="str">
        <f t="shared" si="60"/>
        <v>-----</v>
      </c>
      <c r="BX27" s="119" t="str">
        <f t="shared" si="60"/>
        <v>-----</v>
      </c>
      <c r="BY27" s="119" t="str">
        <f t="shared" si="60"/>
        <v>-----</v>
      </c>
      <c r="BZ27" s="119" t="str">
        <f t="shared" si="60"/>
        <v>-----</v>
      </c>
      <c r="CA27" s="119" t="str">
        <f t="shared" si="60"/>
        <v>-----</v>
      </c>
      <c r="CB27" s="123" t="str">
        <f t="shared" si="60"/>
        <v>-----</v>
      </c>
      <c r="CC27" s="123" t="str">
        <f t="shared" ref="CC27:CM27" si="61">CB27</f>
        <v>-----</v>
      </c>
      <c r="CD27" s="123" t="str">
        <f t="shared" si="61"/>
        <v>-----</v>
      </c>
      <c r="CE27" s="123" t="str">
        <f t="shared" si="61"/>
        <v>-----</v>
      </c>
      <c r="CF27" s="123" t="str">
        <f t="shared" si="61"/>
        <v>-----</v>
      </c>
      <c r="CG27" s="123" t="str">
        <f t="shared" si="61"/>
        <v>-----</v>
      </c>
      <c r="CH27" s="123" t="str">
        <f t="shared" si="61"/>
        <v>-----</v>
      </c>
      <c r="CI27" s="123" t="str">
        <f t="shared" si="61"/>
        <v>-----</v>
      </c>
      <c r="CJ27" s="123" t="str">
        <f t="shared" si="61"/>
        <v>-----</v>
      </c>
      <c r="CK27" s="123" t="str">
        <f t="shared" si="61"/>
        <v>-----</v>
      </c>
      <c r="CL27" s="123" t="str">
        <f t="shared" si="61"/>
        <v>-----</v>
      </c>
      <c r="CM27" s="123" t="str">
        <f t="shared" si="61"/>
        <v>-----</v>
      </c>
      <c r="CN27" s="123" t="str">
        <f t="shared" ref="CN27:CX27" si="62">CM27</f>
        <v>-----</v>
      </c>
      <c r="CO27" s="123" t="str">
        <f t="shared" si="62"/>
        <v>-----</v>
      </c>
      <c r="CP27" s="123" t="str">
        <f t="shared" si="62"/>
        <v>-----</v>
      </c>
      <c r="CQ27" s="123" t="str">
        <f t="shared" si="62"/>
        <v>-----</v>
      </c>
      <c r="CR27" s="123" t="str">
        <f t="shared" si="62"/>
        <v>-----</v>
      </c>
      <c r="CS27" s="123" t="str">
        <f t="shared" si="62"/>
        <v>-----</v>
      </c>
      <c r="CT27" s="123" t="str">
        <f t="shared" si="62"/>
        <v>-----</v>
      </c>
      <c r="CU27" s="123" t="str">
        <f t="shared" si="62"/>
        <v>-----</v>
      </c>
      <c r="CV27" s="123" t="str">
        <f t="shared" si="62"/>
        <v>-----</v>
      </c>
      <c r="CW27" s="123" t="str">
        <f t="shared" si="62"/>
        <v>-----</v>
      </c>
      <c r="CX27" s="123" t="str">
        <f t="shared" si="62"/>
        <v>-----</v>
      </c>
    </row>
    <row r="28" spans="1:102">
      <c r="A28" s="3" t="str">
        <f>'Example 2A'!A28</f>
        <v>x</v>
      </c>
      <c r="B28" s="4"/>
      <c r="C28" s="148" t="str">
        <f>'Example 2A'!C28</f>
        <v>-----</v>
      </c>
      <c r="D28" s="119" t="str">
        <f t="shared" ref="D28:AC28" si="63">C28</f>
        <v>-----</v>
      </c>
      <c r="E28" s="119" t="str">
        <f t="shared" si="63"/>
        <v>-----</v>
      </c>
      <c r="F28" s="119" t="str">
        <f t="shared" si="63"/>
        <v>-----</v>
      </c>
      <c r="G28" s="119" t="str">
        <f t="shared" si="63"/>
        <v>-----</v>
      </c>
      <c r="H28" s="119" t="str">
        <f t="shared" si="63"/>
        <v>-----</v>
      </c>
      <c r="I28" s="119" t="str">
        <f t="shared" si="63"/>
        <v>-----</v>
      </c>
      <c r="J28" s="119" t="str">
        <f t="shared" si="63"/>
        <v>-----</v>
      </c>
      <c r="K28" s="119" t="str">
        <f t="shared" si="63"/>
        <v>-----</v>
      </c>
      <c r="L28" s="119" t="str">
        <f t="shared" si="63"/>
        <v>-----</v>
      </c>
      <c r="M28" s="119" t="str">
        <f t="shared" si="63"/>
        <v>-----</v>
      </c>
      <c r="N28" s="119" t="str">
        <f t="shared" si="63"/>
        <v>-----</v>
      </c>
      <c r="O28" s="119" t="str">
        <f t="shared" si="63"/>
        <v>-----</v>
      </c>
      <c r="P28" s="119" t="str">
        <f t="shared" si="63"/>
        <v>-----</v>
      </c>
      <c r="Q28" s="119" t="str">
        <f t="shared" si="63"/>
        <v>-----</v>
      </c>
      <c r="R28" s="119" t="str">
        <f t="shared" si="63"/>
        <v>-----</v>
      </c>
      <c r="S28" s="119" t="str">
        <f t="shared" si="63"/>
        <v>-----</v>
      </c>
      <c r="T28" s="119" t="str">
        <f t="shared" si="63"/>
        <v>-----</v>
      </c>
      <c r="U28" s="119" t="str">
        <f t="shared" si="63"/>
        <v>-----</v>
      </c>
      <c r="V28" s="119" t="str">
        <f t="shared" si="63"/>
        <v>-----</v>
      </c>
      <c r="W28" s="119" t="str">
        <f t="shared" si="63"/>
        <v>-----</v>
      </c>
      <c r="X28" s="119" t="str">
        <f t="shared" si="63"/>
        <v>-----</v>
      </c>
      <c r="Y28" s="119" t="str">
        <f t="shared" si="63"/>
        <v>-----</v>
      </c>
      <c r="Z28" s="119" t="str">
        <f t="shared" si="63"/>
        <v>-----</v>
      </c>
      <c r="AA28" s="119" t="str">
        <f t="shared" si="63"/>
        <v>-----</v>
      </c>
      <c r="AB28" s="119" t="str">
        <f t="shared" si="63"/>
        <v>-----</v>
      </c>
      <c r="AC28" s="126" t="str">
        <f t="shared" si="63"/>
        <v>-----</v>
      </c>
      <c r="AD28" s="126" t="str">
        <f t="shared" ref="AD28:AK28" si="64">AC28</f>
        <v>-----</v>
      </c>
      <c r="AE28" s="126" t="str">
        <f t="shared" si="64"/>
        <v>-----</v>
      </c>
      <c r="AF28" s="126" t="str">
        <f t="shared" si="64"/>
        <v>-----</v>
      </c>
      <c r="AG28" s="126" t="str">
        <f t="shared" si="64"/>
        <v>-----</v>
      </c>
      <c r="AH28" s="126" t="str">
        <f t="shared" si="64"/>
        <v>-----</v>
      </c>
      <c r="AI28" s="126" t="str">
        <f t="shared" si="64"/>
        <v>-----</v>
      </c>
      <c r="AJ28" s="126" t="str">
        <f t="shared" si="64"/>
        <v>-----</v>
      </c>
      <c r="AK28" s="126" t="str">
        <f t="shared" si="64"/>
        <v>-----</v>
      </c>
      <c r="AL28" s="126" t="str">
        <f t="shared" si="16"/>
        <v>-----</v>
      </c>
      <c r="AM28" s="126" t="str">
        <f t="shared" si="16"/>
        <v>-----</v>
      </c>
      <c r="AN28" s="126" t="str">
        <f t="shared" si="16"/>
        <v>-----</v>
      </c>
      <c r="AO28" s="126" t="str">
        <f t="shared" si="16"/>
        <v>-----</v>
      </c>
      <c r="AP28" s="126" t="str">
        <f t="shared" si="16"/>
        <v>-----</v>
      </c>
      <c r="AQ28" s="126" t="str">
        <f t="shared" ref="AQ28:AY28" si="65">AP28</f>
        <v>-----</v>
      </c>
      <c r="AR28" s="126" t="str">
        <f t="shared" si="65"/>
        <v>-----</v>
      </c>
      <c r="AS28" s="126" t="str">
        <f t="shared" si="65"/>
        <v>-----</v>
      </c>
      <c r="AT28" s="126" t="str">
        <f t="shared" si="65"/>
        <v>-----</v>
      </c>
      <c r="AU28" s="126" t="str">
        <f t="shared" si="65"/>
        <v>-----</v>
      </c>
      <c r="AV28" s="126" t="str">
        <f t="shared" si="65"/>
        <v>-----</v>
      </c>
      <c r="AW28" s="126" t="str">
        <f t="shared" si="65"/>
        <v>-----</v>
      </c>
      <c r="AX28" s="126" t="str">
        <f t="shared" si="65"/>
        <v>-----</v>
      </c>
      <c r="AY28" s="126" t="str">
        <f t="shared" si="65"/>
        <v>-----</v>
      </c>
      <c r="AZ28" s="3" t="str">
        <f t="shared" si="13"/>
        <v>x</v>
      </c>
      <c r="BA28" s="4"/>
      <c r="BB28" s="148" t="str">
        <f>'Example 2A'!BB28</f>
        <v>-----</v>
      </c>
      <c r="BC28" s="119" t="str">
        <f t="shared" ref="BC28:CB28" si="66">BB28</f>
        <v>-----</v>
      </c>
      <c r="BD28" s="119" t="str">
        <f t="shared" si="66"/>
        <v>-----</v>
      </c>
      <c r="BE28" s="119" t="str">
        <f t="shared" si="66"/>
        <v>-----</v>
      </c>
      <c r="BF28" s="119" t="str">
        <f t="shared" si="66"/>
        <v>-----</v>
      </c>
      <c r="BG28" s="119" t="str">
        <f t="shared" si="66"/>
        <v>-----</v>
      </c>
      <c r="BH28" s="119" t="str">
        <f t="shared" si="66"/>
        <v>-----</v>
      </c>
      <c r="BI28" s="119" t="str">
        <f t="shared" si="66"/>
        <v>-----</v>
      </c>
      <c r="BJ28" s="119" t="str">
        <f t="shared" si="66"/>
        <v>-----</v>
      </c>
      <c r="BK28" s="119" t="str">
        <f t="shared" si="66"/>
        <v>-----</v>
      </c>
      <c r="BL28" s="119" t="str">
        <f t="shared" si="66"/>
        <v>-----</v>
      </c>
      <c r="BM28" s="119" t="str">
        <f t="shared" si="66"/>
        <v>-----</v>
      </c>
      <c r="BN28" s="119" t="str">
        <f t="shared" si="66"/>
        <v>-----</v>
      </c>
      <c r="BO28" s="119" t="str">
        <f t="shared" si="66"/>
        <v>-----</v>
      </c>
      <c r="BP28" s="119" t="str">
        <f t="shared" si="66"/>
        <v>-----</v>
      </c>
      <c r="BQ28" s="119" t="str">
        <f t="shared" si="66"/>
        <v>-----</v>
      </c>
      <c r="BR28" s="119" t="str">
        <f t="shared" si="66"/>
        <v>-----</v>
      </c>
      <c r="BS28" s="119" t="str">
        <f t="shared" si="66"/>
        <v>-----</v>
      </c>
      <c r="BT28" s="119" t="str">
        <f t="shared" si="66"/>
        <v>-----</v>
      </c>
      <c r="BU28" s="119" t="str">
        <f t="shared" si="66"/>
        <v>-----</v>
      </c>
      <c r="BV28" s="119" t="str">
        <f t="shared" si="66"/>
        <v>-----</v>
      </c>
      <c r="BW28" s="119" t="str">
        <f t="shared" si="66"/>
        <v>-----</v>
      </c>
      <c r="BX28" s="119" t="str">
        <f t="shared" si="66"/>
        <v>-----</v>
      </c>
      <c r="BY28" s="119" t="str">
        <f t="shared" si="66"/>
        <v>-----</v>
      </c>
      <c r="BZ28" s="119" t="str">
        <f t="shared" si="66"/>
        <v>-----</v>
      </c>
      <c r="CA28" s="119" t="str">
        <f t="shared" si="66"/>
        <v>-----</v>
      </c>
      <c r="CB28" s="123" t="str">
        <f t="shared" si="66"/>
        <v>-----</v>
      </c>
      <c r="CC28" s="123" t="str">
        <f t="shared" ref="CC28:CM28" si="67">CB28</f>
        <v>-----</v>
      </c>
      <c r="CD28" s="123" t="str">
        <f t="shared" si="67"/>
        <v>-----</v>
      </c>
      <c r="CE28" s="123" t="str">
        <f t="shared" si="67"/>
        <v>-----</v>
      </c>
      <c r="CF28" s="123" t="str">
        <f t="shared" si="67"/>
        <v>-----</v>
      </c>
      <c r="CG28" s="123" t="str">
        <f t="shared" si="67"/>
        <v>-----</v>
      </c>
      <c r="CH28" s="123" t="str">
        <f t="shared" si="67"/>
        <v>-----</v>
      </c>
      <c r="CI28" s="123" t="str">
        <f t="shared" si="67"/>
        <v>-----</v>
      </c>
      <c r="CJ28" s="123" t="str">
        <f t="shared" si="67"/>
        <v>-----</v>
      </c>
      <c r="CK28" s="123" t="str">
        <f t="shared" si="67"/>
        <v>-----</v>
      </c>
      <c r="CL28" s="123" t="str">
        <f t="shared" si="67"/>
        <v>-----</v>
      </c>
      <c r="CM28" s="123" t="str">
        <f t="shared" si="67"/>
        <v>-----</v>
      </c>
      <c r="CN28" s="123" t="str">
        <f t="shared" ref="CN28:CX28" si="68">CM28</f>
        <v>-----</v>
      </c>
      <c r="CO28" s="123" t="str">
        <f t="shared" si="68"/>
        <v>-----</v>
      </c>
      <c r="CP28" s="123" t="str">
        <f t="shared" si="68"/>
        <v>-----</v>
      </c>
      <c r="CQ28" s="123" t="str">
        <f t="shared" si="68"/>
        <v>-----</v>
      </c>
      <c r="CR28" s="123" t="str">
        <f t="shared" si="68"/>
        <v>-----</v>
      </c>
      <c r="CS28" s="123" t="str">
        <f t="shared" si="68"/>
        <v>-----</v>
      </c>
      <c r="CT28" s="123" t="str">
        <f t="shared" si="68"/>
        <v>-----</v>
      </c>
      <c r="CU28" s="123" t="str">
        <f t="shared" si="68"/>
        <v>-----</v>
      </c>
      <c r="CV28" s="123" t="str">
        <f t="shared" si="68"/>
        <v>-----</v>
      </c>
      <c r="CW28" s="123" t="str">
        <f t="shared" si="68"/>
        <v>-----</v>
      </c>
      <c r="CX28" s="123" t="str">
        <f t="shared" si="68"/>
        <v>-----</v>
      </c>
    </row>
    <row r="29" spans="1:102">
      <c r="A29" s="3" t="str">
        <f>'Example 2A'!A29</f>
        <v>+ Expense Fee</v>
      </c>
      <c r="B29" s="4"/>
      <c r="C29" s="161" t="str">
        <f>ExpFeeBI</f>
        <v xml:space="preserve">enter </v>
      </c>
      <c r="D29" s="119" t="str">
        <f t="shared" ref="D29:AY29" si="69">ExpFeeBI</f>
        <v xml:space="preserve">enter </v>
      </c>
      <c r="E29" s="119" t="str">
        <f t="shared" si="69"/>
        <v xml:space="preserve">enter </v>
      </c>
      <c r="F29" s="119" t="str">
        <f t="shared" si="69"/>
        <v xml:space="preserve">enter </v>
      </c>
      <c r="G29" s="119" t="str">
        <f t="shared" si="69"/>
        <v xml:space="preserve">enter </v>
      </c>
      <c r="H29" s="119" t="str">
        <f t="shared" si="69"/>
        <v xml:space="preserve">enter </v>
      </c>
      <c r="I29" s="119" t="str">
        <f t="shared" si="69"/>
        <v xml:space="preserve">enter </v>
      </c>
      <c r="J29" s="119" t="str">
        <f t="shared" si="69"/>
        <v xml:space="preserve">enter </v>
      </c>
      <c r="K29" s="119" t="str">
        <f t="shared" si="69"/>
        <v xml:space="preserve">enter </v>
      </c>
      <c r="L29" s="119" t="str">
        <f t="shared" si="69"/>
        <v xml:space="preserve">enter </v>
      </c>
      <c r="M29" s="119" t="str">
        <f t="shared" si="69"/>
        <v xml:space="preserve">enter </v>
      </c>
      <c r="N29" s="119" t="str">
        <f t="shared" si="69"/>
        <v xml:space="preserve">enter </v>
      </c>
      <c r="O29" s="119" t="str">
        <f t="shared" si="69"/>
        <v xml:space="preserve">enter </v>
      </c>
      <c r="P29" s="119" t="str">
        <f t="shared" si="69"/>
        <v xml:space="preserve">enter </v>
      </c>
      <c r="Q29" s="119" t="str">
        <f t="shared" si="69"/>
        <v xml:space="preserve">enter </v>
      </c>
      <c r="R29" s="119" t="str">
        <f t="shared" si="69"/>
        <v xml:space="preserve">enter </v>
      </c>
      <c r="S29" s="119" t="str">
        <f t="shared" si="69"/>
        <v xml:space="preserve">enter </v>
      </c>
      <c r="T29" s="119" t="str">
        <f t="shared" si="69"/>
        <v xml:space="preserve">enter </v>
      </c>
      <c r="U29" s="119" t="str">
        <f t="shared" si="69"/>
        <v xml:space="preserve">enter </v>
      </c>
      <c r="V29" s="119" t="str">
        <f t="shared" si="69"/>
        <v xml:space="preserve">enter </v>
      </c>
      <c r="W29" s="119" t="str">
        <f t="shared" si="69"/>
        <v xml:space="preserve">enter </v>
      </c>
      <c r="X29" s="119" t="str">
        <f t="shared" si="69"/>
        <v xml:space="preserve">enter </v>
      </c>
      <c r="Y29" s="119" t="str">
        <f t="shared" si="69"/>
        <v xml:space="preserve">enter </v>
      </c>
      <c r="Z29" s="119" t="str">
        <f t="shared" si="69"/>
        <v xml:space="preserve">enter </v>
      </c>
      <c r="AA29" s="119" t="str">
        <f t="shared" si="69"/>
        <v xml:space="preserve">enter </v>
      </c>
      <c r="AB29" s="119" t="str">
        <f t="shared" si="69"/>
        <v xml:space="preserve">enter </v>
      </c>
      <c r="AC29" s="126" t="str">
        <f t="shared" si="69"/>
        <v xml:space="preserve">enter </v>
      </c>
      <c r="AD29" s="126" t="str">
        <f t="shared" si="69"/>
        <v xml:space="preserve">enter </v>
      </c>
      <c r="AE29" s="126" t="str">
        <f t="shared" si="69"/>
        <v xml:space="preserve">enter </v>
      </c>
      <c r="AF29" s="126" t="str">
        <f t="shared" si="69"/>
        <v xml:space="preserve">enter </v>
      </c>
      <c r="AG29" s="126" t="str">
        <f t="shared" si="69"/>
        <v xml:space="preserve">enter </v>
      </c>
      <c r="AH29" s="126" t="str">
        <f t="shared" si="69"/>
        <v xml:space="preserve">enter </v>
      </c>
      <c r="AI29" s="126" t="str">
        <f t="shared" si="69"/>
        <v xml:space="preserve">enter </v>
      </c>
      <c r="AJ29" s="126" t="str">
        <f t="shared" si="69"/>
        <v xml:space="preserve">enter </v>
      </c>
      <c r="AK29" s="126" t="str">
        <f t="shared" si="69"/>
        <v xml:space="preserve">enter </v>
      </c>
      <c r="AL29" s="126" t="str">
        <f t="shared" si="69"/>
        <v xml:space="preserve">enter </v>
      </c>
      <c r="AM29" s="126" t="str">
        <f t="shared" si="69"/>
        <v xml:space="preserve">enter </v>
      </c>
      <c r="AN29" s="126" t="str">
        <f t="shared" si="69"/>
        <v xml:space="preserve">enter </v>
      </c>
      <c r="AO29" s="126" t="str">
        <f t="shared" si="69"/>
        <v xml:space="preserve">enter </v>
      </c>
      <c r="AP29" s="126" t="str">
        <f t="shared" si="69"/>
        <v xml:space="preserve">enter </v>
      </c>
      <c r="AQ29" s="126" t="str">
        <f t="shared" si="69"/>
        <v xml:space="preserve">enter </v>
      </c>
      <c r="AR29" s="126" t="str">
        <f t="shared" si="69"/>
        <v xml:space="preserve">enter </v>
      </c>
      <c r="AS29" s="126" t="str">
        <f t="shared" si="69"/>
        <v xml:space="preserve">enter </v>
      </c>
      <c r="AT29" s="126" t="str">
        <f t="shared" si="69"/>
        <v xml:space="preserve">enter </v>
      </c>
      <c r="AU29" s="126" t="str">
        <f t="shared" si="69"/>
        <v xml:space="preserve">enter </v>
      </c>
      <c r="AV29" s="126" t="str">
        <f t="shared" si="69"/>
        <v xml:space="preserve">enter </v>
      </c>
      <c r="AW29" s="126" t="str">
        <f t="shared" si="69"/>
        <v xml:space="preserve">enter </v>
      </c>
      <c r="AX29" s="126" t="str">
        <f t="shared" si="69"/>
        <v xml:space="preserve">enter </v>
      </c>
      <c r="AY29" s="126" t="str">
        <f t="shared" si="69"/>
        <v xml:space="preserve">enter </v>
      </c>
      <c r="AZ29" s="3" t="str">
        <f t="shared" si="13"/>
        <v>+ Expense Fee</v>
      </c>
      <c r="BA29" s="4"/>
      <c r="BB29" s="161" t="str">
        <f>ExpFeeBI</f>
        <v xml:space="preserve">enter </v>
      </c>
      <c r="BC29" s="119" t="str">
        <f t="shared" ref="BC29:CX29" si="70">ExpFeeBI</f>
        <v xml:space="preserve">enter </v>
      </c>
      <c r="BD29" s="119" t="str">
        <f t="shared" si="70"/>
        <v xml:space="preserve">enter </v>
      </c>
      <c r="BE29" s="119" t="str">
        <f t="shared" si="70"/>
        <v xml:space="preserve">enter </v>
      </c>
      <c r="BF29" s="119" t="str">
        <f t="shared" si="70"/>
        <v xml:space="preserve">enter </v>
      </c>
      <c r="BG29" s="119" t="str">
        <f t="shared" si="70"/>
        <v xml:space="preserve">enter </v>
      </c>
      <c r="BH29" s="119" t="str">
        <f t="shared" si="70"/>
        <v xml:space="preserve">enter </v>
      </c>
      <c r="BI29" s="119" t="str">
        <f t="shared" si="70"/>
        <v xml:space="preserve">enter </v>
      </c>
      <c r="BJ29" s="119" t="str">
        <f t="shared" si="70"/>
        <v xml:space="preserve">enter </v>
      </c>
      <c r="BK29" s="119" t="str">
        <f t="shared" si="70"/>
        <v xml:space="preserve">enter </v>
      </c>
      <c r="BL29" s="119" t="str">
        <f t="shared" si="70"/>
        <v xml:space="preserve">enter </v>
      </c>
      <c r="BM29" s="119" t="str">
        <f t="shared" si="70"/>
        <v xml:space="preserve">enter </v>
      </c>
      <c r="BN29" s="119" t="str">
        <f t="shared" si="70"/>
        <v xml:space="preserve">enter </v>
      </c>
      <c r="BO29" s="119" t="str">
        <f t="shared" si="70"/>
        <v xml:space="preserve">enter </v>
      </c>
      <c r="BP29" s="119" t="str">
        <f t="shared" si="70"/>
        <v xml:space="preserve">enter </v>
      </c>
      <c r="BQ29" s="119" t="str">
        <f t="shared" si="70"/>
        <v xml:space="preserve">enter </v>
      </c>
      <c r="BR29" s="119" t="str">
        <f t="shared" si="70"/>
        <v xml:space="preserve">enter </v>
      </c>
      <c r="BS29" s="119" t="str">
        <f t="shared" si="70"/>
        <v xml:space="preserve">enter </v>
      </c>
      <c r="BT29" s="119" t="str">
        <f t="shared" si="70"/>
        <v xml:space="preserve">enter </v>
      </c>
      <c r="BU29" s="119" t="str">
        <f t="shared" si="70"/>
        <v xml:space="preserve">enter </v>
      </c>
      <c r="BV29" s="119" t="str">
        <f t="shared" si="70"/>
        <v xml:space="preserve">enter </v>
      </c>
      <c r="BW29" s="119" t="str">
        <f t="shared" si="70"/>
        <v xml:space="preserve">enter </v>
      </c>
      <c r="BX29" s="119" t="str">
        <f t="shared" si="70"/>
        <v xml:space="preserve">enter </v>
      </c>
      <c r="BY29" s="119" t="str">
        <f t="shared" si="70"/>
        <v xml:space="preserve">enter </v>
      </c>
      <c r="BZ29" s="119" t="str">
        <f t="shared" si="70"/>
        <v xml:space="preserve">enter </v>
      </c>
      <c r="CA29" s="119" t="str">
        <f t="shared" si="70"/>
        <v xml:space="preserve">enter </v>
      </c>
      <c r="CB29" s="123" t="str">
        <f t="shared" si="70"/>
        <v xml:space="preserve">enter </v>
      </c>
      <c r="CC29" s="123" t="str">
        <f t="shared" si="70"/>
        <v xml:space="preserve">enter </v>
      </c>
      <c r="CD29" s="123" t="str">
        <f t="shared" si="70"/>
        <v xml:space="preserve">enter </v>
      </c>
      <c r="CE29" s="123" t="str">
        <f t="shared" si="70"/>
        <v xml:space="preserve">enter </v>
      </c>
      <c r="CF29" s="123" t="str">
        <f t="shared" si="70"/>
        <v xml:space="preserve">enter </v>
      </c>
      <c r="CG29" s="123" t="str">
        <f t="shared" si="70"/>
        <v xml:space="preserve">enter </v>
      </c>
      <c r="CH29" s="123" t="str">
        <f t="shared" si="70"/>
        <v xml:space="preserve">enter </v>
      </c>
      <c r="CI29" s="123" t="str">
        <f t="shared" si="70"/>
        <v xml:space="preserve">enter </v>
      </c>
      <c r="CJ29" s="123" t="str">
        <f t="shared" si="70"/>
        <v xml:space="preserve">enter </v>
      </c>
      <c r="CK29" s="123" t="str">
        <f t="shared" si="70"/>
        <v xml:space="preserve">enter </v>
      </c>
      <c r="CL29" s="123" t="str">
        <f t="shared" si="70"/>
        <v xml:space="preserve">enter </v>
      </c>
      <c r="CM29" s="123" t="str">
        <f t="shared" si="70"/>
        <v xml:space="preserve">enter </v>
      </c>
      <c r="CN29" s="123" t="str">
        <f t="shared" si="70"/>
        <v xml:space="preserve">enter </v>
      </c>
      <c r="CO29" s="123" t="str">
        <f t="shared" si="70"/>
        <v xml:space="preserve">enter </v>
      </c>
      <c r="CP29" s="123" t="str">
        <f t="shared" si="70"/>
        <v xml:space="preserve">enter </v>
      </c>
      <c r="CQ29" s="123" t="str">
        <f t="shared" si="70"/>
        <v xml:space="preserve">enter </v>
      </c>
      <c r="CR29" s="123" t="str">
        <f t="shared" si="70"/>
        <v xml:space="preserve">enter </v>
      </c>
      <c r="CS29" s="123" t="str">
        <f t="shared" si="70"/>
        <v xml:space="preserve">enter </v>
      </c>
      <c r="CT29" s="123" t="str">
        <f t="shared" si="70"/>
        <v xml:space="preserve">enter </v>
      </c>
      <c r="CU29" s="123" t="str">
        <f t="shared" si="70"/>
        <v xml:space="preserve">enter </v>
      </c>
      <c r="CV29" s="123" t="str">
        <f t="shared" si="70"/>
        <v xml:space="preserve">enter </v>
      </c>
      <c r="CW29" s="123" t="str">
        <f t="shared" si="70"/>
        <v xml:space="preserve">enter </v>
      </c>
      <c r="CX29" s="123" t="str">
        <f t="shared" si="70"/>
        <v xml:space="preserve">enter </v>
      </c>
    </row>
    <row r="30" spans="1:102">
      <c r="A30" s="3" t="str">
        <f>'Example 2A'!A30</f>
        <v>x</v>
      </c>
      <c r="B30" s="4"/>
      <c r="C30" s="148" t="str">
        <f>'Example 2A'!C30</f>
        <v>-----</v>
      </c>
      <c r="D30" s="119" t="str">
        <f t="shared" ref="D30:AC30" si="71">C30</f>
        <v>-----</v>
      </c>
      <c r="E30" s="119" t="str">
        <f t="shared" si="71"/>
        <v>-----</v>
      </c>
      <c r="F30" s="119" t="str">
        <f t="shared" si="71"/>
        <v>-----</v>
      </c>
      <c r="G30" s="119" t="str">
        <f t="shared" si="71"/>
        <v>-----</v>
      </c>
      <c r="H30" s="119" t="str">
        <f t="shared" si="71"/>
        <v>-----</v>
      </c>
      <c r="I30" s="119" t="str">
        <f t="shared" si="71"/>
        <v>-----</v>
      </c>
      <c r="J30" s="119" t="str">
        <f t="shared" si="71"/>
        <v>-----</v>
      </c>
      <c r="K30" s="119" t="str">
        <f t="shared" si="71"/>
        <v>-----</v>
      </c>
      <c r="L30" s="119" t="str">
        <f t="shared" si="71"/>
        <v>-----</v>
      </c>
      <c r="M30" s="119" t="str">
        <f t="shared" si="71"/>
        <v>-----</v>
      </c>
      <c r="N30" s="119" t="str">
        <f t="shared" si="71"/>
        <v>-----</v>
      </c>
      <c r="O30" s="119" t="str">
        <f t="shared" si="71"/>
        <v>-----</v>
      </c>
      <c r="P30" s="119" t="str">
        <f t="shared" si="71"/>
        <v>-----</v>
      </c>
      <c r="Q30" s="119" t="str">
        <f t="shared" si="71"/>
        <v>-----</v>
      </c>
      <c r="R30" s="119" t="str">
        <f t="shared" si="71"/>
        <v>-----</v>
      </c>
      <c r="S30" s="119" t="str">
        <f t="shared" si="71"/>
        <v>-----</v>
      </c>
      <c r="T30" s="119" t="str">
        <f t="shared" si="71"/>
        <v>-----</v>
      </c>
      <c r="U30" s="119" t="str">
        <f t="shared" si="71"/>
        <v>-----</v>
      </c>
      <c r="V30" s="119" t="str">
        <f t="shared" si="71"/>
        <v>-----</v>
      </c>
      <c r="W30" s="119" t="str">
        <f t="shared" si="71"/>
        <v>-----</v>
      </c>
      <c r="X30" s="119" t="str">
        <f t="shared" si="71"/>
        <v>-----</v>
      </c>
      <c r="Y30" s="119" t="str">
        <f t="shared" si="71"/>
        <v>-----</v>
      </c>
      <c r="Z30" s="119" t="str">
        <f t="shared" si="71"/>
        <v>-----</v>
      </c>
      <c r="AA30" s="119" t="str">
        <f t="shared" si="71"/>
        <v>-----</v>
      </c>
      <c r="AB30" s="119" t="str">
        <f t="shared" si="71"/>
        <v>-----</v>
      </c>
      <c r="AC30" s="126" t="str">
        <f t="shared" si="71"/>
        <v>-----</v>
      </c>
      <c r="AD30" s="126" t="str">
        <f t="shared" ref="AD30:AK30" si="72">AC30</f>
        <v>-----</v>
      </c>
      <c r="AE30" s="126" t="str">
        <f t="shared" si="72"/>
        <v>-----</v>
      </c>
      <c r="AF30" s="126" t="str">
        <f t="shared" si="72"/>
        <v>-----</v>
      </c>
      <c r="AG30" s="126" t="str">
        <f t="shared" si="72"/>
        <v>-----</v>
      </c>
      <c r="AH30" s="126" t="str">
        <f t="shared" si="72"/>
        <v>-----</v>
      </c>
      <c r="AI30" s="126" t="str">
        <f t="shared" si="72"/>
        <v>-----</v>
      </c>
      <c r="AJ30" s="126" t="str">
        <f t="shared" si="72"/>
        <v>-----</v>
      </c>
      <c r="AK30" s="126" t="str">
        <f t="shared" si="72"/>
        <v>-----</v>
      </c>
      <c r="AL30" s="126" t="str">
        <f>AK30</f>
        <v>-----</v>
      </c>
      <c r="AM30" s="126" t="str">
        <f>AL30</f>
        <v>-----</v>
      </c>
      <c r="AN30" s="126" t="str">
        <f>AM30</f>
        <v>-----</v>
      </c>
      <c r="AO30" s="126" t="str">
        <f>AN30</f>
        <v>-----</v>
      </c>
      <c r="AP30" s="126" t="str">
        <f>AO30</f>
        <v>-----</v>
      </c>
      <c r="AQ30" s="126" t="str">
        <f t="shared" ref="AQ30:AY30" si="73">AP30</f>
        <v>-----</v>
      </c>
      <c r="AR30" s="126" t="str">
        <f t="shared" si="73"/>
        <v>-----</v>
      </c>
      <c r="AS30" s="126" t="str">
        <f t="shared" si="73"/>
        <v>-----</v>
      </c>
      <c r="AT30" s="126" t="str">
        <f t="shared" si="73"/>
        <v>-----</v>
      </c>
      <c r="AU30" s="126" t="str">
        <f t="shared" si="73"/>
        <v>-----</v>
      </c>
      <c r="AV30" s="126" t="str">
        <f t="shared" si="73"/>
        <v>-----</v>
      </c>
      <c r="AW30" s="126" t="str">
        <f t="shared" si="73"/>
        <v>-----</v>
      </c>
      <c r="AX30" s="126" t="str">
        <f t="shared" si="73"/>
        <v>-----</v>
      </c>
      <c r="AY30" s="126" t="str">
        <f t="shared" si="73"/>
        <v>-----</v>
      </c>
      <c r="AZ30" s="3" t="str">
        <f t="shared" si="13"/>
        <v>x</v>
      </c>
      <c r="BA30" s="4"/>
      <c r="BB30" s="148" t="str">
        <f>'Example 2A'!BB30</f>
        <v>-----</v>
      </c>
      <c r="BC30" s="119" t="str">
        <f t="shared" ref="BC30:CB30" si="74">BB30</f>
        <v>-----</v>
      </c>
      <c r="BD30" s="119" t="str">
        <f t="shared" si="74"/>
        <v>-----</v>
      </c>
      <c r="BE30" s="119" t="str">
        <f t="shared" si="74"/>
        <v>-----</v>
      </c>
      <c r="BF30" s="119" t="str">
        <f t="shared" si="74"/>
        <v>-----</v>
      </c>
      <c r="BG30" s="119" t="str">
        <f t="shared" si="74"/>
        <v>-----</v>
      </c>
      <c r="BH30" s="119" t="str">
        <f t="shared" si="74"/>
        <v>-----</v>
      </c>
      <c r="BI30" s="119" t="str">
        <f t="shared" si="74"/>
        <v>-----</v>
      </c>
      <c r="BJ30" s="119" t="str">
        <f t="shared" si="74"/>
        <v>-----</v>
      </c>
      <c r="BK30" s="119" t="str">
        <f t="shared" si="74"/>
        <v>-----</v>
      </c>
      <c r="BL30" s="119" t="str">
        <f t="shared" si="74"/>
        <v>-----</v>
      </c>
      <c r="BM30" s="119" t="str">
        <f t="shared" si="74"/>
        <v>-----</v>
      </c>
      <c r="BN30" s="119" t="str">
        <f t="shared" si="74"/>
        <v>-----</v>
      </c>
      <c r="BO30" s="119" t="str">
        <f t="shared" si="74"/>
        <v>-----</v>
      </c>
      <c r="BP30" s="119" t="str">
        <f t="shared" si="74"/>
        <v>-----</v>
      </c>
      <c r="BQ30" s="119" t="str">
        <f t="shared" si="74"/>
        <v>-----</v>
      </c>
      <c r="BR30" s="119" t="str">
        <f t="shared" si="74"/>
        <v>-----</v>
      </c>
      <c r="BS30" s="119" t="str">
        <f t="shared" si="74"/>
        <v>-----</v>
      </c>
      <c r="BT30" s="119" t="str">
        <f t="shared" si="74"/>
        <v>-----</v>
      </c>
      <c r="BU30" s="119" t="str">
        <f t="shared" si="74"/>
        <v>-----</v>
      </c>
      <c r="BV30" s="119" t="str">
        <f t="shared" si="74"/>
        <v>-----</v>
      </c>
      <c r="BW30" s="119" t="str">
        <f t="shared" si="74"/>
        <v>-----</v>
      </c>
      <c r="BX30" s="119" t="str">
        <f t="shared" si="74"/>
        <v>-----</v>
      </c>
      <c r="BY30" s="119" t="str">
        <f t="shared" si="74"/>
        <v>-----</v>
      </c>
      <c r="BZ30" s="119" t="str">
        <f t="shared" si="74"/>
        <v>-----</v>
      </c>
      <c r="CA30" s="119" t="str">
        <f t="shared" si="74"/>
        <v>-----</v>
      </c>
      <c r="CB30" s="123" t="str">
        <f t="shared" si="74"/>
        <v>-----</v>
      </c>
      <c r="CC30" s="123" t="str">
        <f t="shared" ref="CC30:CM30" si="75">CB30</f>
        <v>-----</v>
      </c>
      <c r="CD30" s="123" t="str">
        <f t="shared" si="75"/>
        <v>-----</v>
      </c>
      <c r="CE30" s="123" t="str">
        <f t="shared" si="75"/>
        <v>-----</v>
      </c>
      <c r="CF30" s="123" t="str">
        <f t="shared" si="75"/>
        <v>-----</v>
      </c>
      <c r="CG30" s="123" t="str">
        <f t="shared" si="75"/>
        <v>-----</v>
      </c>
      <c r="CH30" s="123" t="str">
        <f t="shared" si="75"/>
        <v>-----</v>
      </c>
      <c r="CI30" s="123" t="str">
        <f t="shared" si="75"/>
        <v>-----</v>
      </c>
      <c r="CJ30" s="123" t="str">
        <f t="shared" si="75"/>
        <v>-----</v>
      </c>
      <c r="CK30" s="123" t="str">
        <f t="shared" si="75"/>
        <v>-----</v>
      </c>
      <c r="CL30" s="123" t="str">
        <f t="shared" si="75"/>
        <v>-----</v>
      </c>
      <c r="CM30" s="123" t="str">
        <f t="shared" si="75"/>
        <v>-----</v>
      </c>
      <c r="CN30" s="123" t="str">
        <f t="shared" ref="CN30:CX30" si="76">CM30</f>
        <v>-----</v>
      </c>
      <c r="CO30" s="123" t="str">
        <f t="shared" si="76"/>
        <v>-----</v>
      </c>
      <c r="CP30" s="123" t="str">
        <f t="shared" si="76"/>
        <v>-----</v>
      </c>
      <c r="CQ30" s="123" t="str">
        <f t="shared" si="76"/>
        <v>-----</v>
      </c>
      <c r="CR30" s="123" t="str">
        <f t="shared" si="76"/>
        <v>-----</v>
      </c>
      <c r="CS30" s="123" t="str">
        <f t="shared" si="76"/>
        <v>-----</v>
      </c>
      <c r="CT30" s="123" t="str">
        <f t="shared" si="76"/>
        <v>-----</v>
      </c>
      <c r="CU30" s="123" t="str">
        <f t="shared" si="76"/>
        <v>-----</v>
      </c>
      <c r="CV30" s="123" t="str">
        <f t="shared" si="76"/>
        <v>-----</v>
      </c>
      <c r="CW30" s="123" t="str">
        <f t="shared" si="76"/>
        <v>-----</v>
      </c>
      <c r="CX30" s="123" t="str">
        <f t="shared" si="76"/>
        <v>-----</v>
      </c>
    </row>
    <row r="31" spans="1:102" ht="16.2" thickBot="1">
      <c r="A31" s="11" t="str">
        <f>'Example 2A'!A31</f>
        <v>= Bodily Injury Rate</v>
      </c>
      <c r="B31" s="74"/>
      <c r="C31" s="75" t="e">
        <f>PRODUCT(PRODUCT(C19:C28)+C29,C30)</f>
        <v>#VALUE!</v>
      </c>
      <c r="D31" s="75" t="e">
        <f t="shared" ref="D31:AC31" si="77">PRODUCT(PRODUCT(D19:D28)+D29,D30)</f>
        <v>#VALUE!</v>
      </c>
      <c r="E31" s="75" t="e">
        <f t="shared" si="77"/>
        <v>#VALUE!</v>
      </c>
      <c r="F31" s="75" t="e">
        <f t="shared" si="77"/>
        <v>#VALUE!</v>
      </c>
      <c r="G31" s="75" t="e">
        <f t="shared" si="77"/>
        <v>#VALUE!</v>
      </c>
      <c r="H31" s="75" t="e">
        <f t="shared" si="77"/>
        <v>#VALUE!</v>
      </c>
      <c r="I31" s="75" t="e">
        <f t="shared" si="77"/>
        <v>#VALUE!</v>
      </c>
      <c r="J31" s="75" t="e">
        <f t="shared" si="77"/>
        <v>#VALUE!</v>
      </c>
      <c r="K31" s="75" t="e">
        <f t="shared" si="77"/>
        <v>#VALUE!</v>
      </c>
      <c r="L31" s="75" t="e">
        <f t="shared" si="77"/>
        <v>#VALUE!</v>
      </c>
      <c r="M31" s="75" t="e">
        <f t="shared" si="77"/>
        <v>#VALUE!</v>
      </c>
      <c r="N31" s="75" t="e">
        <f t="shared" si="77"/>
        <v>#VALUE!</v>
      </c>
      <c r="O31" s="75" t="e">
        <f t="shared" si="77"/>
        <v>#VALUE!</v>
      </c>
      <c r="P31" s="75" t="e">
        <f t="shared" si="77"/>
        <v>#VALUE!</v>
      </c>
      <c r="Q31" s="75" t="e">
        <f t="shared" si="77"/>
        <v>#VALUE!</v>
      </c>
      <c r="R31" s="75" t="e">
        <f t="shared" si="77"/>
        <v>#VALUE!</v>
      </c>
      <c r="S31" s="75" t="e">
        <f t="shared" si="77"/>
        <v>#VALUE!</v>
      </c>
      <c r="T31" s="75" t="e">
        <f t="shared" si="77"/>
        <v>#VALUE!</v>
      </c>
      <c r="U31" s="75" t="e">
        <f t="shared" si="77"/>
        <v>#VALUE!</v>
      </c>
      <c r="V31" s="75" t="e">
        <f t="shared" si="77"/>
        <v>#VALUE!</v>
      </c>
      <c r="W31" s="75" t="e">
        <f t="shared" si="77"/>
        <v>#VALUE!</v>
      </c>
      <c r="X31" s="75" t="e">
        <f t="shared" si="77"/>
        <v>#VALUE!</v>
      </c>
      <c r="Y31" s="75" t="e">
        <f t="shared" si="77"/>
        <v>#VALUE!</v>
      </c>
      <c r="Z31" s="75" t="e">
        <f t="shared" si="77"/>
        <v>#VALUE!</v>
      </c>
      <c r="AA31" s="75" t="e">
        <f t="shared" si="77"/>
        <v>#VALUE!</v>
      </c>
      <c r="AB31" s="75" t="e">
        <f t="shared" si="77"/>
        <v>#VALUE!</v>
      </c>
      <c r="AC31" s="127" t="e">
        <f t="shared" si="77"/>
        <v>#VALUE!</v>
      </c>
      <c r="AD31" s="127" t="e">
        <f t="shared" ref="AD31:AY31" si="78">PRODUCT(PRODUCT(AD19:AD28)+AD29,AD30)</f>
        <v>#VALUE!</v>
      </c>
      <c r="AE31" s="127" t="e">
        <f t="shared" si="78"/>
        <v>#VALUE!</v>
      </c>
      <c r="AF31" s="127" t="e">
        <f t="shared" si="78"/>
        <v>#VALUE!</v>
      </c>
      <c r="AG31" s="127" t="e">
        <f t="shared" si="78"/>
        <v>#VALUE!</v>
      </c>
      <c r="AH31" s="127" t="e">
        <f t="shared" si="78"/>
        <v>#VALUE!</v>
      </c>
      <c r="AI31" s="127" t="e">
        <f t="shared" si="78"/>
        <v>#VALUE!</v>
      </c>
      <c r="AJ31" s="127" t="e">
        <f t="shared" si="78"/>
        <v>#VALUE!</v>
      </c>
      <c r="AK31" s="127" t="e">
        <f t="shared" si="78"/>
        <v>#VALUE!</v>
      </c>
      <c r="AL31" s="127" t="e">
        <f t="shared" si="78"/>
        <v>#VALUE!</v>
      </c>
      <c r="AM31" s="127" t="e">
        <f t="shared" si="78"/>
        <v>#VALUE!</v>
      </c>
      <c r="AN31" s="127" t="e">
        <f t="shared" si="78"/>
        <v>#VALUE!</v>
      </c>
      <c r="AO31" s="127" t="e">
        <f t="shared" si="78"/>
        <v>#VALUE!</v>
      </c>
      <c r="AP31" s="127" t="e">
        <f t="shared" si="78"/>
        <v>#VALUE!</v>
      </c>
      <c r="AQ31" s="127" t="e">
        <f t="shared" si="78"/>
        <v>#VALUE!</v>
      </c>
      <c r="AR31" s="127" t="e">
        <f t="shared" si="78"/>
        <v>#VALUE!</v>
      </c>
      <c r="AS31" s="127" t="e">
        <f t="shared" si="78"/>
        <v>#VALUE!</v>
      </c>
      <c r="AT31" s="127" t="e">
        <f t="shared" si="78"/>
        <v>#VALUE!</v>
      </c>
      <c r="AU31" s="127" t="e">
        <f t="shared" si="78"/>
        <v>#VALUE!</v>
      </c>
      <c r="AV31" s="127" t="e">
        <f t="shared" si="78"/>
        <v>#VALUE!</v>
      </c>
      <c r="AW31" s="127" t="e">
        <f t="shared" si="78"/>
        <v>#VALUE!</v>
      </c>
      <c r="AX31" s="127" t="e">
        <f t="shared" si="78"/>
        <v>#VALUE!</v>
      </c>
      <c r="AY31" s="127" t="e">
        <f t="shared" si="78"/>
        <v>#VALUE!</v>
      </c>
      <c r="AZ31" s="11" t="str">
        <f t="shared" si="13"/>
        <v>= Bodily Injury Rate</v>
      </c>
      <c r="BA31" s="12"/>
      <c r="BB31" s="75" t="e">
        <f t="shared" ref="BB31:CB31" si="79">PRODUCT(PRODUCT(BB19:BB28)+BB29,BB30)</f>
        <v>#VALUE!</v>
      </c>
      <c r="BC31" s="75" t="e">
        <f t="shared" si="79"/>
        <v>#VALUE!</v>
      </c>
      <c r="BD31" s="75" t="e">
        <f t="shared" si="79"/>
        <v>#VALUE!</v>
      </c>
      <c r="BE31" s="75" t="e">
        <f t="shared" si="79"/>
        <v>#VALUE!</v>
      </c>
      <c r="BF31" s="75" t="e">
        <f t="shared" si="79"/>
        <v>#VALUE!</v>
      </c>
      <c r="BG31" s="75" t="e">
        <f t="shared" si="79"/>
        <v>#VALUE!</v>
      </c>
      <c r="BH31" s="75" t="e">
        <f t="shared" si="79"/>
        <v>#VALUE!</v>
      </c>
      <c r="BI31" s="75" t="e">
        <f t="shared" si="79"/>
        <v>#VALUE!</v>
      </c>
      <c r="BJ31" s="75" t="e">
        <f t="shared" si="79"/>
        <v>#VALUE!</v>
      </c>
      <c r="BK31" s="75" t="e">
        <f t="shared" si="79"/>
        <v>#VALUE!</v>
      </c>
      <c r="BL31" s="75" t="e">
        <f t="shared" si="79"/>
        <v>#VALUE!</v>
      </c>
      <c r="BM31" s="75" t="e">
        <f t="shared" si="79"/>
        <v>#VALUE!</v>
      </c>
      <c r="BN31" s="75" t="e">
        <f t="shared" si="79"/>
        <v>#VALUE!</v>
      </c>
      <c r="BO31" s="75" t="e">
        <f t="shared" si="79"/>
        <v>#VALUE!</v>
      </c>
      <c r="BP31" s="75" t="e">
        <f t="shared" si="79"/>
        <v>#VALUE!</v>
      </c>
      <c r="BQ31" s="75" t="e">
        <f t="shared" si="79"/>
        <v>#VALUE!</v>
      </c>
      <c r="BR31" s="75" t="e">
        <f t="shared" si="79"/>
        <v>#VALUE!</v>
      </c>
      <c r="BS31" s="75" t="e">
        <f t="shared" si="79"/>
        <v>#VALUE!</v>
      </c>
      <c r="BT31" s="75" t="e">
        <f t="shared" si="79"/>
        <v>#VALUE!</v>
      </c>
      <c r="BU31" s="75" t="e">
        <f t="shared" si="79"/>
        <v>#VALUE!</v>
      </c>
      <c r="BV31" s="75" t="e">
        <f t="shared" si="79"/>
        <v>#VALUE!</v>
      </c>
      <c r="BW31" s="75" t="e">
        <f t="shared" si="79"/>
        <v>#VALUE!</v>
      </c>
      <c r="BX31" s="75" t="e">
        <f t="shared" si="79"/>
        <v>#VALUE!</v>
      </c>
      <c r="BY31" s="75" t="e">
        <f t="shared" si="79"/>
        <v>#VALUE!</v>
      </c>
      <c r="BZ31" s="75" t="e">
        <f t="shared" si="79"/>
        <v>#VALUE!</v>
      </c>
      <c r="CA31" s="75" t="e">
        <f t="shared" si="79"/>
        <v>#VALUE!</v>
      </c>
      <c r="CB31" s="127" t="e">
        <f t="shared" si="79"/>
        <v>#VALUE!</v>
      </c>
      <c r="CC31" s="127" t="e">
        <f t="shared" ref="CC31:CX31" si="80">PRODUCT(PRODUCT(CC19:CC28)+CC29,CC30)</f>
        <v>#VALUE!</v>
      </c>
      <c r="CD31" s="127" t="e">
        <f t="shared" si="80"/>
        <v>#VALUE!</v>
      </c>
      <c r="CE31" s="127" t="e">
        <f t="shared" si="80"/>
        <v>#VALUE!</v>
      </c>
      <c r="CF31" s="127" t="e">
        <f t="shared" si="80"/>
        <v>#VALUE!</v>
      </c>
      <c r="CG31" s="127" t="e">
        <f t="shared" si="80"/>
        <v>#VALUE!</v>
      </c>
      <c r="CH31" s="127" t="e">
        <f t="shared" si="80"/>
        <v>#VALUE!</v>
      </c>
      <c r="CI31" s="127" t="e">
        <f t="shared" si="80"/>
        <v>#VALUE!</v>
      </c>
      <c r="CJ31" s="127" t="e">
        <f t="shared" si="80"/>
        <v>#VALUE!</v>
      </c>
      <c r="CK31" s="127" t="e">
        <f t="shared" si="80"/>
        <v>#VALUE!</v>
      </c>
      <c r="CL31" s="127" t="e">
        <f t="shared" si="80"/>
        <v>#VALUE!</v>
      </c>
      <c r="CM31" s="127" t="e">
        <f t="shared" si="80"/>
        <v>#VALUE!</v>
      </c>
      <c r="CN31" s="127" t="e">
        <f t="shared" si="80"/>
        <v>#VALUE!</v>
      </c>
      <c r="CO31" s="127" t="e">
        <f t="shared" si="80"/>
        <v>#VALUE!</v>
      </c>
      <c r="CP31" s="127" t="e">
        <f t="shared" si="80"/>
        <v>#VALUE!</v>
      </c>
      <c r="CQ31" s="127" t="e">
        <f t="shared" si="80"/>
        <v>#VALUE!</v>
      </c>
      <c r="CR31" s="127" t="e">
        <f t="shared" si="80"/>
        <v>#VALUE!</v>
      </c>
      <c r="CS31" s="127" t="e">
        <f t="shared" si="80"/>
        <v>#VALUE!</v>
      </c>
      <c r="CT31" s="127" t="e">
        <f t="shared" si="80"/>
        <v>#VALUE!</v>
      </c>
      <c r="CU31" s="127" t="e">
        <f t="shared" si="80"/>
        <v>#VALUE!</v>
      </c>
      <c r="CV31" s="127" t="e">
        <f t="shared" si="80"/>
        <v>#VALUE!</v>
      </c>
      <c r="CW31" s="127" t="e">
        <f t="shared" si="80"/>
        <v>#VALUE!</v>
      </c>
      <c r="CX31" s="127" t="e">
        <f t="shared" si="80"/>
        <v>#VALUE!</v>
      </c>
    </row>
    <row r="32" spans="1:102" ht="16.2" thickTop="1">
      <c r="A32" s="52" t="str">
        <f>'Example 2A'!A32</f>
        <v/>
      </c>
      <c r="B32" s="6"/>
      <c r="C32" s="136" t="str">
        <f>"BaseRatePD_" &amp; TEXT(C$17,"00")</f>
        <v>BaseRatePD_101</v>
      </c>
      <c r="D32" s="136" t="str">
        <f t="shared" ref="D32:AY32" si="81">"BaseRatePD_" &amp; TEXT(D$17,"00")</f>
        <v>BaseRatePD_102</v>
      </c>
      <c r="E32" s="73" t="str">
        <f t="shared" si="81"/>
        <v>BaseRatePD_103</v>
      </c>
      <c r="F32" s="73" t="str">
        <f t="shared" si="81"/>
        <v>BaseRatePD_104</v>
      </c>
      <c r="G32" s="73" t="str">
        <f t="shared" si="81"/>
        <v>BaseRatePD_105</v>
      </c>
      <c r="H32" s="73" t="str">
        <f t="shared" si="81"/>
        <v>BaseRatePD_106</v>
      </c>
      <c r="I32" s="73" t="str">
        <f t="shared" si="81"/>
        <v>BaseRatePD_107</v>
      </c>
      <c r="J32" s="73" t="str">
        <f t="shared" si="81"/>
        <v>BaseRatePD_108</v>
      </c>
      <c r="K32" s="73" t="str">
        <f t="shared" si="81"/>
        <v>BaseRatePD_109</v>
      </c>
      <c r="L32" s="73" t="str">
        <f t="shared" si="81"/>
        <v>BaseRatePD_110</v>
      </c>
      <c r="M32" s="73" t="str">
        <f t="shared" si="81"/>
        <v>BaseRatePD_111</v>
      </c>
      <c r="N32" s="73" t="str">
        <f t="shared" si="81"/>
        <v>BaseRatePD_112</v>
      </c>
      <c r="O32" s="73" t="str">
        <f t="shared" si="81"/>
        <v>BaseRatePD_113</v>
      </c>
      <c r="P32" s="73" t="str">
        <f t="shared" si="81"/>
        <v>BaseRatePD_114</v>
      </c>
      <c r="Q32" s="73" t="str">
        <f t="shared" si="81"/>
        <v>BaseRatePD_115</v>
      </c>
      <c r="R32" s="73" t="str">
        <f t="shared" si="81"/>
        <v>BaseRatePD_116</v>
      </c>
      <c r="S32" s="73" t="str">
        <f t="shared" si="81"/>
        <v>BaseRatePD_117</v>
      </c>
      <c r="T32" s="73" t="str">
        <f t="shared" si="81"/>
        <v>BaseRatePD_118</v>
      </c>
      <c r="U32" s="73" t="str">
        <f t="shared" si="81"/>
        <v>BaseRatePD_119</v>
      </c>
      <c r="V32" s="73" t="str">
        <f t="shared" si="81"/>
        <v>BaseRatePD_120</v>
      </c>
      <c r="W32" s="73" t="str">
        <f t="shared" si="81"/>
        <v>BaseRatePD_121</v>
      </c>
      <c r="X32" s="73" t="str">
        <f t="shared" si="81"/>
        <v>BaseRatePD_122</v>
      </c>
      <c r="Y32" s="73" t="str">
        <f t="shared" si="81"/>
        <v>BaseRatePD_123</v>
      </c>
      <c r="Z32" s="73" t="str">
        <f t="shared" si="81"/>
        <v>BaseRatePD_124</v>
      </c>
      <c r="AA32" s="73" t="str">
        <f t="shared" si="81"/>
        <v>BaseRatePD_125</v>
      </c>
      <c r="AB32" s="73" t="str">
        <f t="shared" si="81"/>
        <v>BaseRatePD_126</v>
      </c>
      <c r="AC32" s="134" t="str">
        <f t="shared" si="81"/>
        <v>BaseRatePD_127</v>
      </c>
      <c r="AD32" s="134" t="str">
        <f t="shared" si="81"/>
        <v>BaseRatePD_128</v>
      </c>
      <c r="AE32" s="134" t="str">
        <f t="shared" si="81"/>
        <v>BaseRatePD_129</v>
      </c>
      <c r="AF32" s="134" t="str">
        <f t="shared" si="81"/>
        <v>BaseRatePD_130</v>
      </c>
      <c r="AG32" s="134" t="str">
        <f t="shared" si="81"/>
        <v>BaseRatePD_131</v>
      </c>
      <c r="AH32" s="134" t="str">
        <f t="shared" si="81"/>
        <v>BaseRatePD_132</v>
      </c>
      <c r="AI32" s="134" t="str">
        <f t="shared" si="81"/>
        <v>BaseRatePD_133</v>
      </c>
      <c r="AJ32" s="134" t="str">
        <f t="shared" si="81"/>
        <v>BaseRatePD_134</v>
      </c>
      <c r="AK32" s="134" t="str">
        <f t="shared" si="81"/>
        <v>BaseRatePD_135</v>
      </c>
      <c r="AL32" s="134" t="str">
        <f t="shared" si="81"/>
        <v>BaseRatePD_136</v>
      </c>
      <c r="AM32" s="134" t="str">
        <f t="shared" si="81"/>
        <v>BaseRatePD_137</v>
      </c>
      <c r="AN32" s="134" t="str">
        <f t="shared" si="81"/>
        <v>BaseRatePD_138</v>
      </c>
      <c r="AO32" s="134" t="str">
        <f t="shared" si="81"/>
        <v>BaseRatePD_139</v>
      </c>
      <c r="AP32" s="134" t="str">
        <f t="shared" si="81"/>
        <v>BaseRatePD_140</v>
      </c>
      <c r="AQ32" s="134" t="str">
        <f t="shared" si="81"/>
        <v>BaseRatePD_141</v>
      </c>
      <c r="AR32" s="134" t="str">
        <f t="shared" si="81"/>
        <v>BaseRatePD_142</v>
      </c>
      <c r="AS32" s="134" t="str">
        <f t="shared" si="81"/>
        <v>BaseRatePD_143</v>
      </c>
      <c r="AT32" s="134" t="str">
        <f t="shared" si="81"/>
        <v>BaseRatePD_144</v>
      </c>
      <c r="AU32" s="134" t="str">
        <f t="shared" si="81"/>
        <v>BaseRatePD_145</v>
      </c>
      <c r="AV32" s="134" t="str">
        <f t="shared" si="81"/>
        <v>BaseRatePD_146</v>
      </c>
      <c r="AW32" s="134" t="str">
        <f t="shared" si="81"/>
        <v>BaseRatePD_147</v>
      </c>
      <c r="AX32" s="134" t="str">
        <f t="shared" si="81"/>
        <v>BaseRatePD_148</v>
      </c>
      <c r="AY32" s="134" t="str">
        <f t="shared" si="81"/>
        <v>BaseRatePD_149</v>
      </c>
      <c r="AZ32" s="5"/>
      <c r="BA32" s="6"/>
      <c r="BB32" s="73" t="str">
        <f t="shared" ref="BB32:CX32" si="82">"BaseRatePD_" &amp; TEXT(BB$17,"00")</f>
        <v>BaseRatePD_101</v>
      </c>
      <c r="BC32" s="73" t="str">
        <f t="shared" si="82"/>
        <v>BaseRatePD_102</v>
      </c>
      <c r="BD32" s="73" t="str">
        <f t="shared" si="82"/>
        <v>BaseRatePD_103</v>
      </c>
      <c r="BE32" s="73" t="str">
        <f t="shared" si="82"/>
        <v>BaseRatePD_104</v>
      </c>
      <c r="BF32" s="73" t="str">
        <f t="shared" si="82"/>
        <v>BaseRatePD_105</v>
      </c>
      <c r="BG32" s="73" t="str">
        <f t="shared" si="82"/>
        <v>BaseRatePD_106</v>
      </c>
      <c r="BH32" s="73" t="str">
        <f t="shared" si="82"/>
        <v>BaseRatePD_107</v>
      </c>
      <c r="BI32" s="73" t="str">
        <f t="shared" si="82"/>
        <v>BaseRatePD_108</v>
      </c>
      <c r="BJ32" s="73" t="str">
        <f t="shared" si="82"/>
        <v>BaseRatePD_109</v>
      </c>
      <c r="BK32" s="73" t="str">
        <f t="shared" si="82"/>
        <v>BaseRatePD_110</v>
      </c>
      <c r="BL32" s="73" t="str">
        <f t="shared" si="82"/>
        <v>BaseRatePD_111</v>
      </c>
      <c r="BM32" s="73" t="str">
        <f t="shared" si="82"/>
        <v>BaseRatePD_112</v>
      </c>
      <c r="BN32" s="73" t="str">
        <f t="shared" si="82"/>
        <v>BaseRatePD_113</v>
      </c>
      <c r="BO32" s="73" t="str">
        <f t="shared" si="82"/>
        <v>BaseRatePD_114</v>
      </c>
      <c r="BP32" s="73" t="str">
        <f t="shared" si="82"/>
        <v>BaseRatePD_115</v>
      </c>
      <c r="BQ32" s="73" t="str">
        <f t="shared" si="82"/>
        <v>BaseRatePD_116</v>
      </c>
      <c r="BR32" s="73" t="str">
        <f t="shared" si="82"/>
        <v>BaseRatePD_117</v>
      </c>
      <c r="BS32" s="73" t="str">
        <f t="shared" si="82"/>
        <v>BaseRatePD_118</v>
      </c>
      <c r="BT32" s="73" t="str">
        <f t="shared" si="82"/>
        <v>BaseRatePD_119</v>
      </c>
      <c r="BU32" s="73" t="str">
        <f t="shared" si="82"/>
        <v>BaseRatePD_120</v>
      </c>
      <c r="BV32" s="73" t="str">
        <f t="shared" si="82"/>
        <v>BaseRatePD_121</v>
      </c>
      <c r="BW32" s="73" t="str">
        <f t="shared" si="82"/>
        <v>BaseRatePD_122</v>
      </c>
      <c r="BX32" s="73" t="str">
        <f t="shared" si="82"/>
        <v>BaseRatePD_123</v>
      </c>
      <c r="BY32" s="73" t="str">
        <f t="shared" si="82"/>
        <v>BaseRatePD_124</v>
      </c>
      <c r="BZ32" s="73" t="str">
        <f t="shared" si="82"/>
        <v>BaseRatePD_125</v>
      </c>
      <c r="CA32" s="73" t="str">
        <f t="shared" si="82"/>
        <v>BaseRatePD_126</v>
      </c>
      <c r="CB32" s="109" t="str">
        <f t="shared" si="82"/>
        <v>BaseRatePD_127</v>
      </c>
      <c r="CC32" s="109" t="str">
        <f t="shared" si="82"/>
        <v>BaseRatePD_128</v>
      </c>
      <c r="CD32" s="109" t="str">
        <f t="shared" si="82"/>
        <v>BaseRatePD_129</v>
      </c>
      <c r="CE32" s="109" t="str">
        <f t="shared" si="82"/>
        <v>BaseRatePD_130</v>
      </c>
      <c r="CF32" s="109" t="str">
        <f t="shared" si="82"/>
        <v>BaseRatePD_131</v>
      </c>
      <c r="CG32" s="109" t="str">
        <f t="shared" si="82"/>
        <v>BaseRatePD_132</v>
      </c>
      <c r="CH32" s="109" t="str">
        <f t="shared" si="82"/>
        <v>BaseRatePD_133</v>
      </c>
      <c r="CI32" s="109" t="str">
        <f t="shared" si="82"/>
        <v>BaseRatePD_134</v>
      </c>
      <c r="CJ32" s="109" t="str">
        <f t="shared" si="82"/>
        <v>BaseRatePD_135</v>
      </c>
      <c r="CK32" s="109" t="str">
        <f t="shared" si="82"/>
        <v>BaseRatePD_136</v>
      </c>
      <c r="CL32" s="109" t="str">
        <f t="shared" si="82"/>
        <v>BaseRatePD_137</v>
      </c>
      <c r="CM32" s="109" t="str">
        <f t="shared" si="82"/>
        <v>BaseRatePD_138</v>
      </c>
      <c r="CN32" s="109" t="str">
        <f t="shared" si="82"/>
        <v>BaseRatePD_139</v>
      </c>
      <c r="CO32" s="109" t="str">
        <f t="shared" si="82"/>
        <v>BaseRatePD_140</v>
      </c>
      <c r="CP32" s="109" t="str">
        <f t="shared" si="82"/>
        <v>BaseRatePD_141</v>
      </c>
      <c r="CQ32" s="109" t="str">
        <f t="shared" si="82"/>
        <v>BaseRatePD_142</v>
      </c>
      <c r="CR32" s="109" t="str">
        <f t="shared" si="82"/>
        <v>BaseRatePD_143</v>
      </c>
      <c r="CS32" s="109" t="str">
        <f t="shared" si="82"/>
        <v>BaseRatePD_144</v>
      </c>
      <c r="CT32" s="109" t="str">
        <f t="shared" si="82"/>
        <v>BaseRatePD_145</v>
      </c>
      <c r="CU32" s="109" t="str">
        <f t="shared" si="82"/>
        <v>BaseRatePD_146</v>
      </c>
      <c r="CV32" s="109" t="str">
        <f t="shared" si="82"/>
        <v>BaseRatePD_147</v>
      </c>
      <c r="CW32" s="109" t="str">
        <f t="shared" si="82"/>
        <v>BaseRatePD_148</v>
      </c>
      <c r="CX32" s="109" t="str">
        <f t="shared" si="82"/>
        <v>BaseRatePD_149</v>
      </c>
    </row>
    <row r="33" spans="1:102">
      <c r="A33" s="21" t="str">
        <f>'Example 2A'!A33</f>
        <v>Prop. Damage Base Rate</v>
      </c>
      <c r="B33" s="8"/>
      <c r="C33" s="159" t="str">
        <f>'Example 1B'!C33</f>
        <v xml:space="preserve">enter   </v>
      </c>
      <c r="D33" s="159" t="str">
        <f>'Example 1B'!D33</f>
        <v xml:space="preserve">enter   </v>
      </c>
      <c r="E33" s="159" t="str">
        <f>'Example 1B'!E33</f>
        <v xml:space="preserve">enter   </v>
      </c>
      <c r="F33" s="159" t="str">
        <f>'Example 1B'!F33</f>
        <v xml:space="preserve">enter   </v>
      </c>
      <c r="G33" s="159" t="str">
        <f>'Example 1B'!G33</f>
        <v xml:space="preserve">enter   </v>
      </c>
      <c r="H33" s="159" t="str">
        <f>'Example 1B'!H33</f>
        <v xml:space="preserve">enter   </v>
      </c>
      <c r="I33" s="159" t="str">
        <f>'Example 1B'!I33</f>
        <v xml:space="preserve">enter   </v>
      </c>
      <c r="J33" s="159" t="str">
        <f>'Example 1B'!J33</f>
        <v xml:space="preserve">enter   </v>
      </c>
      <c r="K33" s="159" t="str">
        <f>'Example 1B'!K33</f>
        <v xml:space="preserve">enter   </v>
      </c>
      <c r="L33" s="159" t="str">
        <f>'Example 1B'!L33</f>
        <v xml:space="preserve">enter   </v>
      </c>
      <c r="M33" s="159" t="str">
        <f>'Example 1B'!M33</f>
        <v xml:space="preserve">enter   </v>
      </c>
      <c r="N33" s="159" t="str">
        <f>'Example 1B'!N33</f>
        <v xml:space="preserve">enter   </v>
      </c>
      <c r="O33" s="159" t="str">
        <f>'Example 1B'!O33</f>
        <v xml:space="preserve">enter   </v>
      </c>
      <c r="P33" s="159" t="str">
        <f>'Example 1B'!P33</f>
        <v xml:space="preserve">enter   </v>
      </c>
      <c r="Q33" s="159" t="str">
        <f>'Example 1B'!Q33</f>
        <v xml:space="preserve">enter   </v>
      </c>
      <c r="R33" s="159" t="str">
        <f>'Example 1B'!R33</f>
        <v xml:space="preserve">enter   </v>
      </c>
      <c r="S33" s="159" t="str">
        <f>'Example 1B'!S33</f>
        <v xml:space="preserve">enter   </v>
      </c>
      <c r="T33" s="159" t="str">
        <f>'Example 1B'!T33</f>
        <v xml:space="preserve">enter   </v>
      </c>
      <c r="U33" s="159" t="str">
        <f>'Example 1B'!U33</f>
        <v xml:space="preserve">enter   </v>
      </c>
      <c r="V33" s="159" t="str">
        <f>'Example 1B'!V33</f>
        <v xml:space="preserve">enter   </v>
      </c>
      <c r="W33" s="159" t="str">
        <f>'Example 1B'!W33</f>
        <v xml:space="preserve">enter   </v>
      </c>
      <c r="X33" s="159" t="str">
        <f>'Example 1B'!X33</f>
        <v xml:space="preserve">enter   </v>
      </c>
      <c r="Y33" s="159" t="str">
        <f>'Example 1B'!Y33</f>
        <v xml:space="preserve">enter   </v>
      </c>
      <c r="Z33" s="159" t="str">
        <f>'Example 1B'!Z33</f>
        <v xml:space="preserve">enter   </v>
      </c>
      <c r="AA33" s="159" t="str">
        <f>'Example 1B'!AA33</f>
        <v xml:space="preserve">enter   </v>
      </c>
      <c r="AB33" s="159" t="str">
        <f>'Example 1B'!AB33</f>
        <v xml:space="preserve">enter   </v>
      </c>
      <c r="AC33" s="159" t="str">
        <f>'Example 1B'!AC33</f>
        <v xml:space="preserve">enter   </v>
      </c>
      <c r="AD33" s="159" t="str">
        <f>'Example 1B'!AD33</f>
        <v xml:space="preserve">enter   </v>
      </c>
      <c r="AE33" s="159" t="str">
        <f>'Example 1B'!AE33</f>
        <v xml:space="preserve">enter   </v>
      </c>
      <c r="AF33" s="159" t="str">
        <f>'Example 1B'!AF33</f>
        <v xml:space="preserve">enter   </v>
      </c>
      <c r="AG33" s="159" t="str">
        <f>'Example 1B'!AG33</f>
        <v xml:space="preserve">enter   </v>
      </c>
      <c r="AH33" s="159" t="str">
        <f>'Example 1B'!AH33</f>
        <v xml:space="preserve">enter   </v>
      </c>
      <c r="AI33" s="159" t="str">
        <f>'Example 1B'!AI33</f>
        <v xml:space="preserve">enter   </v>
      </c>
      <c r="AJ33" s="159" t="str">
        <f>'Example 1B'!AJ33</f>
        <v xml:space="preserve">enter   </v>
      </c>
      <c r="AK33" s="159" t="str">
        <f>'Example 1B'!AK33</f>
        <v xml:space="preserve">enter   </v>
      </c>
      <c r="AL33" s="159" t="str">
        <f>'Example 1B'!AL33</f>
        <v xml:space="preserve">enter   </v>
      </c>
      <c r="AM33" s="159" t="str">
        <f>'Example 1B'!AM33</f>
        <v xml:space="preserve">enter   </v>
      </c>
      <c r="AN33" s="159" t="str">
        <f>'Example 1B'!AN33</f>
        <v xml:space="preserve">enter   </v>
      </c>
      <c r="AO33" s="159" t="str">
        <f>'Example 1B'!AO33</f>
        <v xml:space="preserve">enter   </v>
      </c>
      <c r="AP33" s="159" t="str">
        <f>'Example 1B'!AP33</f>
        <v xml:space="preserve">enter   </v>
      </c>
      <c r="AQ33" s="159" t="str">
        <f>'Example 1B'!AQ33</f>
        <v xml:space="preserve">enter   </v>
      </c>
      <c r="AR33" s="159" t="str">
        <f>'Example 1B'!AR33</f>
        <v xml:space="preserve">enter   </v>
      </c>
      <c r="AS33" s="159" t="str">
        <f>'Example 1B'!AS33</f>
        <v xml:space="preserve">enter   </v>
      </c>
      <c r="AT33" s="159" t="str">
        <f>'Example 1B'!AT33</f>
        <v xml:space="preserve">enter   </v>
      </c>
      <c r="AU33" s="159" t="str">
        <f>'Example 1B'!AU33</f>
        <v xml:space="preserve">enter   </v>
      </c>
      <c r="AV33" s="159" t="str">
        <f>'Example 1B'!AV33</f>
        <v xml:space="preserve">enter   </v>
      </c>
      <c r="AW33" s="159" t="str">
        <f>'Example 1B'!AW33</f>
        <v xml:space="preserve">enter   </v>
      </c>
      <c r="AX33" s="159" t="str">
        <f>'Example 1B'!AX33</f>
        <v xml:space="preserve">enter   </v>
      </c>
      <c r="AY33" s="159" t="str">
        <f>'Example 1B'!AY33</f>
        <v xml:space="preserve">enter   </v>
      </c>
      <c r="AZ33" s="21" t="str">
        <f t="shared" ref="AZ33:AZ41" si="83">A33</f>
        <v>Prop. Damage Base Rate</v>
      </c>
      <c r="BA33" s="4"/>
      <c r="BB33" s="124" t="str">
        <f>C33</f>
        <v xml:space="preserve">enter   </v>
      </c>
      <c r="BC33" s="124" t="str">
        <f t="shared" ref="BC33:CX33" si="84">D33</f>
        <v xml:space="preserve">enter   </v>
      </c>
      <c r="BD33" s="124" t="str">
        <f t="shared" si="84"/>
        <v xml:space="preserve">enter   </v>
      </c>
      <c r="BE33" s="124" t="str">
        <f t="shared" si="84"/>
        <v xml:space="preserve">enter   </v>
      </c>
      <c r="BF33" s="124" t="str">
        <f t="shared" si="84"/>
        <v xml:space="preserve">enter   </v>
      </c>
      <c r="BG33" s="124" t="str">
        <f t="shared" si="84"/>
        <v xml:space="preserve">enter   </v>
      </c>
      <c r="BH33" s="124" t="str">
        <f t="shared" si="84"/>
        <v xml:space="preserve">enter   </v>
      </c>
      <c r="BI33" s="124" t="str">
        <f t="shared" si="84"/>
        <v xml:space="preserve">enter   </v>
      </c>
      <c r="BJ33" s="124" t="str">
        <f t="shared" si="84"/>
        <v xml:space="preserve">enter   </v>
      </c>
      <c r="BK33" s="124" t="str">
        <f t="shared" si="84"/>
        <v xml:space="preserve">enter   </v>
      </c>
      <c r="BL33" s="124" t="str">
        <f t="shared" si="84"/>
        <v xml:space="preserve">enter   </v>
      </c>
      <c r="BM33" s="124" t="str">
        <f t="shared" si="84"/>
        <v xml:space="preserve">enter   </v>
      </c>
      <c r="BN33" s="124" t="str">
        <f t="shared" si="84"/>
        <v xml:space="preserve">enter   </v>
      </c>
      <c r="BO33" s="124" t="str">
        <f t="shared" si="84"/>
        <v xml:space="preserve">enter   </v>
      </c>
      <c r="BP33" s="124" t="str">
        <f t="shared" si="84"/>
        <v xml:space="preserve">enter   </v>
      </c>
      <c r="BQ33" s="124" t="str">
        <f t="shared" si="84"/>
        <v xml:space="preserve">enter   </v>
      </c>
      <c r="BR33" s="124" t="str">
        <f t="shared" si="84"/>
        <v xml:space="preserve">enter   </v>
      </c>
      <c r="BS33" s="124" t="str">
        <f t="shared" si="84"/>
        <v xml:space="preserve">enter   </v>
      </c>
      <c r="BT33" s="124" t="str">
        <f t="shared" si="84"/>
        <v xml:space="preserve">enter   </v>
      </c>
      <c r="BU33" s="124" t="str">
        <f t="shared" si="84"/>
        <v xml:space="preserve">enter   </v>
      </c>
      <c r="BV33" s="124" t="str">
        <f t="shared" si="84"/>
        <v xml:space="preserve">enter   </v>
      </c>
      <c r="BW33" s="124" t="str">
        <f t="shared" si="84"/>
        <v xml:space="preserve">enter   </v>
      </c>
      <c r="BX33" s="124" t="str">
        <f t="shared" si="84"/>
        <v xml:space="preserve">enter   </v>
      </c>
      <c r="BY33" s="124" t="str">
        <f t="shared" si="84"/>
        <v xml:space="preserve">enter   </v>
      </c>
      <c r="BZ33" s="124" t="str">
        <f t="shared" si="84"/>
        <v xml:space="preserve">enter   </v>
      </c>
      <c r="CA33" s="124" t="str">
        <f t="shared" si="84"/>
        <v xml:space="preserve">enter   </v>
      </c>
      <c r="CB33" s="124" t="str">
        <f t="shared" si="84"/>
        <v xml:space="preserve">enter   </v>
      </c>
      <c r="CC33" s="124" t="str">
        <f t="shared" si="84"/>
        <v xml:space="preserve">enter   </v>
      </c>
      <c r="CD33" s="124" t="str">
        <f t="shared" si="84"/>
        <v xml:space="preserve">enter   </v>
      </c>
      <c r="CE33" s="124" t="str">
        <f t="shared" si="84"/>
        <v xml:space="preserve">enter   </v>
      </c>
      <c r="CF33" s="124" t="str">
        <f t="shared" si="84"/>
        <v xml:space="preserve">enter   </v>
      </c>
      <c r="CG33" s="124" t="str">
        <f t="shared" si="84"/>
        <v xml:space="preserve">enter   </v>
      </c>
      <c r="CH33" s="124" t="str">
        <f t="shared" si="84"/>
        <v xml:space="preserve">enter   </v>
      </c>
      <c r="CI33" s="124" t="str">
        <f t="shared" si="84"/>
        <v xml:space="preserve">enter   </v>
      </c>
      <c r="CJ33" s="124" t="str">
        <f t="shared" si="84"/>
        <v xml:space="preserve">enter   </v>
      </c>
      <c r="CK33" s="124" t="str">
        <f t="shared" si="84"/>
        <v xml:space="preserve">enter   </v>
      </c>
      <c r="CL33" s="124" t="str">
        <f t="shared" si="84"/>
        <v xml:space="preserve">enter   </v>
      </c>
      <c r="CM33" s="124" t="str">
        <f t="shared" si="84"/>
        <v xml:space="preserve">enter   </v>
      </c>
      <c r="CN33" s="124" t="str">
        <f t="shared" si="84"/>
        <v xml:space="preserve">enter   </v>
      </c>
      <c r="CO33" s="124" t="str">
        <f t="shared" si="84"/>
        <v xml:space="preserve">enter   </v>
      </c>
      <c r="CP33" s="124" t="str">
        <f t="shared" si="84"/>
        <v xml:space="preserve">enter   </v>
      </c>
      <c r="CQ33" s="124" t="str">
        <f t="shared" si="84"/>
        <v xml:space="preserve">enter   </v>
      </c>
      <c r="CR33" s="124" t="str">
        <f t="shared" si="84"/>
        <v xml:space="preserve">enter   </v>
      </c>
      <c r="CS33" s="124" t="str">
        <f t="shared" si="84"/>
        <v xml:space="preserve">enter   </v>
      </c>
      <c r="CT33" s="124" t="str">
        <f t="shared" si="84"/>
        <v xml:space="preserve">enter   </v>
      </c>
      <c r="CU33" s="124" t="str">
        <f t="shared" si="84"/>
        <v xml:space="preserve">enter   </v>
      </c>
      <c r="CV33" s="124" t="str">
        <f t="shared" si="84"/>
        <v xml:space="preserve">enter   </v>
      </c>
      <c r="CW33" s="124" t="str">
        <f t="shared" si="84"/>
        <v xml:space="preserve">enter   </v>
      </c>
      <c r="CX33" s="124" t="str">
        <f t="shared" si="84"/>
        <v xml:space="preserve">enter   </v>
      </c>
    </row>
    <row r="34" spans="1:102">
      <c r="A34" s="3" t="str">
        <f>'Example 2A'!A34</f>
        <v>x Increased Limits Factor</v>
      </c>
      <c r="B34" s="4"/>
      <c r="C34" s="148" t="str">
        <f>'Example 2A'!C34</f>
        <v>-----</v>
      </c>
      <c r="D34" s="119" t="str">
        <f t="shared" ref="D34:AC34" si="85">C34</f>
        <v>-----</v>
      </c>
      <c r="E34" s="119" t="str">
        <f t="shared" si="85"/>
        <v>-----</v>
      </c>
      <c r="F34" s="119" t="str">
        <f t="shared" si="85"/>
        <v>-----</v>
      </c>
      <c r="G34" s="119" t="str">
        <f t="shared" si="85"/>
        <v>-----</v>
      </c>
      <c r="H34" s="119" t="str">
        <f t="shared" si="85"/>
        <v>-----</v>
      </c>
      <c r="I34" s="119" t="str">
        <f t="shared" si="85"/>
        <v>-----</v>
      </c>
      <c r="J34" s="119" t="str">
        <f t="shared" si="85"/>
        <v>-----</v>
      </c>
      <c r="K34" s="119" t="str">
        <f t="shared" si="85"/>
        <v>-----</v>
      </c>
      <c r="L34" s="119" t="str">
        <f t="shared" si="85"/>
        <v>-----</v>
      </c>
      <c r="M34" s="119" t="str">
        <f t="shared" si="85"/>
        <v>-----</v>
      </c>
      <c r="N34" s="119" t="str">
        <f t="shared" si="85"/>
        <v>-----</v>
      </c>
      <c r="O34" s="119" t="str">
        <f t="shared" si="85"/>
        <v>-----</v>
      </c>
      <c r="P34" s="119" t="str">
        <f t="shared" si="85"/>
        <v>-----</v>
      </c>
      <c r="Q34" s="119" t="str">
        <f t="shared" si="85"/>
        <v>-----</v>
      </c>
      <c r="R34" s="119" t="str">
        <f t="shared" si="85"/>
        <v>-----</v>
      </c>
      <c r="S34" s="119" t="str">
        <f t="shared" si="85"/>
        <v>-----</v>
      </c>
      <c r="T34" s="119" t="str">
        <f t="shared" si="85"/>
        <v>-----</v>
      </c>
      <c r="U34" s="119" t="str">
        <f t="shared" si="85"/>
        <v>-----</v>
      </c>
      <c r="V34" s="119" t="str">
        <f t="shared" si="85"/>
        <v>-----</v>
      </c>
      <c r="W34" s="119" t="str">
        <f t="shared" si="85"/>
        <v>-----</v>
      </c>
      <c r="X34" s="119" t="str">
        <f t="shared" si="85"/>
        <v>-----</v>
      </c>
      <c r="Y34" s="119" t="str">
        <f t="shared" si="85"/>
        <v>-----</v>
      </c>
      <c r="Z34" s="119" t="str">
        <f t="shared" si="85"/>
        <v>-----</v>
      </c>
      <c r="AA34" s="119" t="str">
        <f t="shared" si="85"/>
        <v>-----</v>
      </c>
      <c r="AB34" s="119" t="str">
        <f t="shared" si="85"/>
        <v>-----</v>
      </c>
      <c r="AC34" s="126" t="str">
        <f t="shared" si="85"/>
        <v>-----</v>
      </c>
      <c r="AD34" s="126" t="str">
        <f t="shared" ref="AD34:AK34" si="86">AC34</f>
        <v>-----</v>
      </c>
      <c r="AE34" s="126" t="str">
        <f t="shared" si="86"/>
        <v>-----</v>
      </c>
      <c r="AF34" s="126" t="str">
        <f t="shared" si="86"/>
        <v>-----</v>
      </c>
      <c r="AG34" s="126" t="str">
        <f t="shared" si="86"/>
        <v>-----</v>
      </c>
      <c r="AH34" s="126" t="str">
        <f t="shared" si="86"/>
        <v>-----</v>
      </c>
      <c r="AI34" s="126" t="str">
        <f t="shared" si="86"/>
        <v>-----</v>
      </c>
      <c r="AJ34" s="126" t="str">
        <f t="shared" si="86"/>
        <v>-----</v>
      </c>
      <c r="AK34" s="126" t="str">
        <f t="shared" si="86"/>
        <v>-----</v>
      </c>
      <c r="AL34" s="126" t="str">
        <f t="shared" ref="AL34:AP39" si="87">AK34</f>
        <v>-----</v>
      </c>
      <c r="AM34" s="126" t="str">
        <f t="shared" si="87"/>
        <v>-----</v>
      </c>
      <c r="AN34" s="126" t="str">
        <f t="shared" si="87"/>
        <v>-----</v>
      </c>
      <c r="AO34" s="126" t="str">
        <f t="shared" si="87"/>
        <v>-----</v>
      </c>
      <c r="AP34" s="126" t="str">
        <f t="shared" si="87"/>
        <v>-----</v>
      </c>
      <c r="AQ34" s="126" t="str">
        <f t="shared" ref="AQ34:AY34" si="88">AP34</f>
        <v>-----</v>
      </c>
      <c r="AR34" s="126" t="str">
        <f t="shared" si="88"/>
        <v>-----</v>
      </c>
      <c r="AS34" s="126" t="str">
        <f t="shared" si="88"/>
        <v>-----</v>
      </c>
      <c r="AT34" s="126" t="str">
        <f t="shared" si="88"/>
        <v>-----</v>
      </c>
      <c r="AU34" s="126" t="str">
        <f t="shared" si="88"/>
        <v>-----</v>
      </c>
      <c r="AV34" s="126" t="str">
        <f t="shared" si="88"/>
        <v>-----</v>
      </c>
      <c r="AW34" s="126" t="str">
        <f t="shared" si="88"/>
        <v>-----</v>
      </c>
      <c r="AX34" s="126" t="str">
        <f t="shared" si="88"/>
        <v>-----</v>
      </c>
      <c r="AY34" s="126" t="str">
        <f t="shared" si="88"/>
        <v>-----</v>
      </c>
      <c r="AZ34" s="3" t="str">
        <f t="shared" si="83"/>
        <v>x Increased Limits Factor</v>
      </c>
      <c r="BA34" s="4"/>
      <c r="BB34" s="148" t="str">
        <f>'Example 2A'!BB34</f>
        <v>-----</v>
      </c>
      <c r="BC34" s="119" t="str">
        <f t="shared" ref="BC34:CB34" si="89">BB34</f>
        <v>-----</v>
      </c>
      <c r="BD34" s="119" t="str">
        <f t="shared" si="89"/>
        <v>-----</v>
      </c>
      <c r="BE34" s="119" t="str">
        <f t="shared" si="89"/>
        <v>-----</v>
      </c>
      <c r="BF34" s="119" t="str">
        <f t="shared" si="89"/>
        <v>-----</v>
      </c>
      <c r="BG34" s="119" t="str">
        <f t="shared" si="89"/>
        <v>-----</v>
      </c>
      <c r="BH34" s="119" t="str">
        <f t="shared" si="89"/>
        <v>-----</v>
      </c>
      <c r="BI34" s="119" t="str">
        <f t="shared" si="89"/>
        <v>-----</v>
      </c>
      <c r="BJ34" s="119" t="str">
        <f t="shared" si="89"/>
        <v>-----</v>
      </c>
      <c r="BK34" s="119" t="str">
        <f t="shared" si="89"/>
        <v>-----</v>
      </c>
      <c r="BL34" s="119" t="str">
        <f t="shared" si="89"/>
        <v>-----</v>
      </c>
      <c r="BM34" s="119" t="str">
        <f t="shared" si="89"/>
        <v>-----</v>
      </c>
      <c r="BN34" s="119" t="str">
        <f t="shared" si="89"/>
        <v>-----</v>
      </c>
      <c r="BO34" s="119" t="str">
        <f t="shared" si="89"/>
        <v>-----</v>
      </c>
      <c r="BP34" s="119" t="str">
        <f t="shared" si="89"/>
        <v>-----</v>
      </c>
      <c r="BQ34" s="119" t="str">
        <f t="shared" si="89"/>
        <v>-----</v>
      </c>
      <c r="BR34" s="119" t="str">
        <f t="shared" si="89"/>
        <v>-----</v>
      </c>
      <c r="BS34" s="119" t="str">
        <f t="shared" si="89"/>
        <v>-----</v>
      </c>
      <c r="BT34" s="119" t="str">
        <f t="shared" si="89"/>
        <v>-----</v>
      </c>
      <c r="BU34" s="119" t="str">
        <f t="shared" si="89"/>
        <v>-----</v>
      </c>
      <c r="BV34" s="119" t="str">
        <f t="shared" si="89"/>
        <v>-----</v>
      </c>
      <c r="BW34" s="119" t="str">
        <f t="shared" si="89"/>
        <v>-----</v>
      </c>
      <c r="BX34" s="119" t="str">
        <f t="shared" si="89"/>
        <v>-----</v>
      </c>
      <c r="BY34" s="119" t="str">
        <f t="shared" si="89"/>
        <v>-----</v>
      </c>
      <c r="BZ34" s="119" t="str">
        <f t="shared" si="89"/>
        <v>-----</v>
      </c>
      <c r="CA34" s="119" t="str">
        <f t="shared" si="89"/>
        <v>-----</v>
      </c>
      <c r="CB34" s="123" t="str">
        <f t="shared" si="89"/>
        <v>-----</v>
      </c>
      <c r="CC34" s="123" t="str">
        <f t="shared" ref="CC34:CM34" si="90">CB34</f>
        <v>-----</v>
      </c>
      <c r="CD34" s="123" t="str">
        <f t="shared" si="90"/>
        <v>-----</v>
      </c>
      <c r="CE34" s="123" t="str">
        <f t="shared" si="90"/>
        <v>-----</v>
      </c>
      <c r="CF34" s="123" t="str">
        <f t="shared" si="90"/>
        <v>-----</v>
      </c>
      <c r="CG34" s="123" t="str">
        <f t="shared" si="90"/>
        <v>-----</v>
      </c>
      <c r="CH34" s="123" t="str">
        <f t="shared" si="90"/>
        <v>-----</v>
      </c>
      <c r="CI34" s="123" t="str">
        <f t="shared" si="90"/>
        <v>-----</v>
      </c>
      <c r="CJ34" s="123" t="str">
        <f t="shared" si="90"/>
        <v>-----</v>
      </c>
      <c r="CK34" s="123" t="str">
        <f t="shared" si="90"/>
        <v>-----</v>
      </c>
      <c r="CL34" s="123" t="str">
        <f t="shared" si="90"/>
        <v>-----</v>
      </c>
      <c r="CM34" s="123" t="str">
        <f t="shared" si="90"/>
        <v>-----</v>
      </c>
      <c r="CN34" s="123" t="str">
        <f t="shared" ref="CN34:CX34" si="91">CM34</f>
        <v>-----</v>
      </c>
      <c r="CO34" s="123" t="str">
        <f t="shared" si="91"/>
        <v>-----</v>
      </c>
      <c r="CP34" s="123" t="str">
        <f t="shared" si="91"/>
        <v>-----</v>
      </c>
      <c r="CQ34" s="123" t="str">
        <f t="shared" si="91"/>
        <v>-----</v>
      </c>
      <c r="CR34" s="123" t="str">
        <f t="shared" si="91"/>
        <v>-----</v>
      </c>
      <c r="CS34" s="123" t="str">
        <f t="shared" si="91"/>
        <v>-----</v>
      </c>
      <c r="CT34" s="123" t="str">
        <f t="shared" si="91"/>
        <v>-----</v>
      </c>
      <c r="CU34" s="123" t="str">
        <f t="shared" si="91"/>
        <v>-----</v>
      </c>
      <c r="CV34" s="123" t="str">
        <f t="shared" si="91"/>
        <v>-----</v>
      </c>
      <c r="CW34" s="123" t="str">
        <f t="shared" si="91"/>
        <v>-----</v>
      </c>
      <c r="CX34" s="123" t="str">
        <f t="shared" si="91"/>
        <v>-----</v>
      </c>
    </row>
    <row r="35" spans="1:102">
      <c r="A35" s="3" t="str">
        <f>'Example 2A'!A35</f>
        <v>x Tier Factor</v>
      </c>
      <c r="B35" s="4"/>
      <c r="C35" s="148" t="str">
        <f>'Example 2A'!C35</f>
        <v>-----</v>
      </c>
      <c r="D35" s="119" t="str">
        <f t="shared" ref="D35:AC35" si="92">C35</f>
        <v>-----</v>
      </c>
      <c r="E35" s="119" t="str">
        <f t="shared" si="92"/>
        <v>-----</v>
      </c>
      <c r="F35" s="119" t="str">
        <f t="shared" si="92"/>
        <v>-----</v>
      </c>
      <c r="G35" s="119" t="str">
        <f t="shared" si="92"/>
        <v>-----</v>
      </c>
      <c r="H35" s="119" t="str">
        <f t="shared" si="92"/>
        <v>-----</v>
      </c>
      <c r="I35" s="119" t="str">
        <f t="shared" si="92"/>
        <v>-----</v>
      </c>
      <c r="J35" s="119" t="str">
        <f t="shared" si="92"/>
        <v>-----</v>
      </c>
      <c r="K35" s="119" t="str">
        <f t="shared" si="92"/>
        <v>-----</v>
      </c>
      <c r="L35" s="119" t="str">
        <f t="shared" si="92"/>
        <v>-----</v>
      </c>
      <c r="M35" s="119" t="str">
        <f t="shared" si="92"/>
        <v>-----</v>
      </c>
      <c r="N35" s="119" t="str">
        <f t="shared" si="92"/>
        <v>-----</v>
      </c>
      <c r="O35" s="119" t="str">
        <f t="shared" si="92"/>
        <v>-----</v>
      </c>
      <c r="P35" s="119" t="str">
        <f t="shared" si="92"/>
        <v>-----</v>
      </c>
      <c r="Q35" s="119" t="str">
        <f t="shared" si="92"/>
        <v>-----</v>
      </c>
      <c r="R35" s="119" t="str">
        <f t="shared" si="92"/>
        <v>-----</v>
      </c>
      <c r="S35" s="119" t="str">
        <f t="shared" si="92"/>
        <v>-----</v>
      </c>
      <c r="T35" s="119" t="str">
        <f t="shared" si="92"/>
        <v>-----</v>
      </c>
      <c r="U35" s="119" t="str">
        <f t="shared" si="92"/>
        <v>-----</v>
      </c>
      <c r="V35" s="119" t="str">
        <f t="shared" si="92"/>
        <v>-----</v>
      </c>
      <c r="W35" s="119" t="str">
        <f t="shared" si="92"/>
        <v>-----</v>
      </c>
      <c r="X35" s="119" t="str">
        <f t="shared" si="92"/>
        <v>-----</v>
      </c>
      <c r="Y35" s="119" t="str">
        <f t="shared" si="92"/>
        <v>-----</v>
      </c>
      <c r="Z35" s="119" t="str">
        <f t="shared" si="92"/>
        <v>-----</v>
      </c>
      <c r="AA35" s="119" t="str">
        <f t="shared" si="92"/>
        <v>-----</v>
      </c>
      <c r="AB35" s="119" t="str">
        <f t="shared" si="92"/>
        <v>-----</v>
      </c>
      <c r="AC35" s="126" t="str">
        <f t="shared" si="92"/>
        <v>-----</v>
      </c>
      <c r="AD35" s="126" t="str">
        <f t="shared" ref="AD35:AK35" si="93">AC35</f>
        <v>-----</v>
      </c>
      <c r="AE35" s="126" t="str">
        <f t="shared" si="93"/>
        <v>-----</v>
      </c>
      <c r="AF35" s="126" t="str">
        <f t="shared" si="93"/>
        <v>-----</v>
      </c>
      <c r="AG35" s="126" t="str">
        <f t="shared" si="93"/>
        <v>-----</v>
      </c>
      <c r="AH35" s="126" t="str">
        <f t="shared" si="93"/>
        <v>-----</v>
      </c>
      <c r="AI35" s="126" t="str">
        <f t="shared" si="93"/>
        <v>-----</v>
      </c>
      <c r="AJ35" s="126" t="str">
        <f t="shared" si="93"/>
        <v>-----</v>
      </c>
      <c r="AK35" s="126" t="str">
        <f t="shared" si="93"/>
        <v>-----</v>
      </c>
      <c r="AL35" s="126" t="str">
        <f t="shared" si="87"/>
        <v>-----</v>
      </c>
      <c r="AM35" s="126" t="str">
        <f t="shared" si="87"/>
        <v>-----</v>
      </c>
      <c r="AN35" s="126" t="str">
        <f t="shared" si="87"/>
        <v>-----</v>
      </c>
      <c r="AO35" s="126" t="str">
        <f t="shared" si="87"/>
        <v>-----</v>
      </c>
      <c r="AP35" s="126" t="str">
        <f t="shared" si="87"/>
        <v>-----</v>
      </c>
      <c r="AQ35" s="126" t="str">
        <f t="shared" ref="AQ35:AY35" si="94">AP35</f>
        <v>-----</v>
      </c>
      <c r="AR35" s="126" t="str">
        <f t="shared" si="94"/>
        <v>-----</v>
      </c>
      <c r="AS35" s="126" t="str">
        <f t="shared" si="94"/>
        <v>-----</v>
      </c>
      <c r="AT35" s="126" t="str">
        <f t="shared" si="94"/>
        <v>-----</v>
      </c>
      <c r="AU35" s="126" t="str">
        <f t="shared" si="94"/>
        <v>-----</v>
      </c>
      <c r="AV35" s="126" t="str">
        <f t="shared" si="94"/>
        <v>-----</v>
      </c>
      <c r="AW35" s="126" t="str">
        <f t="shared" si="94"/>
        <v>-----</v>
      </c>
      <c r="AX35" s="126" t="str">
        <f t="shared" si="94"/>
        <v>-----</v>
      </c>
      <c r="AY35" s="126" t="str">
        <f t="shared" si="94"/>
        <v>-----</v>
      </c>
      <c r="AZ35" s="3" t="str">
        <f t="shared" si="83"/>
        <v>x Tier Factor</v>
      </c>
      <c r="BA35" s="4"/>
      <c r="BB35" s="148" t="str">
        <f>'Example 2A'!BB35</f>
        <v>-----</v>
      </c>
      <c r="BC35" s="119" t="str">
        <f t="shared" ref="BC35:CB35" si="95">BB35</f>
        <v>-----</v>
      </c>
      <c r="BD35" s="119" t="str">
        <f t="shared" si="95"/>
        <v>-----</v>
      </c>
      <c r="BE35" s="119" t="str">
        <f t="shared" si="95"/>
        <v>-----</v>
      </c>
      <c r="BF35" s="119" t="str">
        <f t="shared" si="95"/>
        <v>-----</v>
      </c>
      <c r="BG35" s="119" t="str">
        <f t="shared" si="95"/>
        <v>-----</v>
      </c>
      <c r="BH35" s="119" t="str">
        <f t="shared" si="95"/>
        <v>-----</v>
      </c>
      <c r="BI35" s="119" t="str">
        <f t="shared" si="95"/>
        <v>-----</v>
      </c>
      <c r="BJ35" s="119" t="str">
        <f t="shared" si="95"/>
        <v>-----</v>
      </c>
      <c r="BK35" s="119" t="str">
        <f t="shared" si="95"/>
        <v>-----</v>
      </c>
      <c r="BL35" s="119" t="str">
        <f t="shared" si="95"/>
        <v>-----</v>
      </c>
      <c r="BM35" s="119" t="str">
        <f t="shared" si="95"/>
        <v>-----</v>
      </c>
      <c r="BN35" s="119" t="str">
        <f t="shared" si="95"/>
        <v>-----</v>
      </c>
      <c r="BO35" s="119" t="str">
        <f t="shared" si="95"/>
        <v>-----</v>
      </c>
      <c r="BP35" s="119" t="str">
        <f t="shared" si="95"/>
        <v>-----</v>
      </c>
      <c r="BQ35" s="119" t="str">
        <f t="shared" si="95"/>
        <v>-----</v>
      </c>
      <c r="BR35" s="119" t="str">
        <f t="shared" si="95"/>
        <v>-----</v>
      </c>
      <c r="BS35" s="119" t="str">
        <f t="shared" si="95"/>
        <v>-----</v>
      </c>
      <c r="BT35" s="119" t="str">
        <f t="shared" si="95"/>
        <v>-----</v>
      </c>
      <c r="BU35" s="119" t="str">
        <f t="shared" si="95"/>
        <v>-----</v>
      </c>
      <c r="BV35" s="119" t="str">
        <f t="shared" si="95"/>
        <v>-----</v>
      </c>
      <c r="BW35" s="119" t="str">
        <f t="shared" si="95"/>
        <v>-----</v>
      </c>
      <c r="BX35" s="119" t="str">
        <f t="shared" si="95"/>
        <v>-----</v>
      </c>
      <c r="BY35" s="119" t="str">
        <f t="shared" si="95"/>
        <v>-----</v>
      </c>
      <c r="BZ35" s="119" t="str">
        <f t="shared" si="95"/>
        <v>-----</v>
      </c>
      <c r="CA35" s="119" t="str">
        <f t="shared" si="95"/>
        <v>-----</v>
      </c>
      <c r="CB35" s="123" t="str">
        <f t="shared" si="95"/>
        <v>-----</v>
      </c>
      <c r="CC35" s="123" t="str">
        <f t="shared" ref="CC35:CM35" si="96">CB35</f>
        <v>-----</v>
      </c>
      <c r="CD35" s="123" t="str">
        <f t="shared" si="96"/>
        <v>-----</v>
      </c>
      <c r="CE35" s="123" t="str">
        <f t="shared" si="96"/>
        <v>-----</v>
      </c>
      <c r="CF35" s="123" t="str">
        <f t="shared" si="96"/>
        <v>-----</v>
      </c>
      <c r="CG35" s="123" t="str">
        <f t="shared" si="96"/>
        <v>-----</v>
      </c>
      <c r="CH35" s="123" t="str">
        <f t="shared" si="96"/>
        <v>-----</v>
      </c>
      <c r="CI35" s="123" t="str">
        <f t="shared" si="96"/>
        <v>-----</v>
      </c>
      <c r="CJ35" s="123" t="str">
        <f t="shared" si="96"/>
        <v>-----</v>
      </c>
      <c r="CK35" s="123" t="str">
        <f t="shared" si="96"/>
        <v>-----</v>
      </c>
      <c r="CL35" s="123" t="str">
        <f t="shared" si="96"/>
        <v>-----</v>
      </c>
      <c r="CM35" s="123" t="str">
        <f t="shared" si="96"/>
        <v>-----</v>
      </c>
      <c r="CN35" s="123" t="str">
        <f t="shared" ref="CN35:CX35" si="97">CM35</f>
        <v>-----</v>
      </c>
      <c r="CO35" s="123" t="str">
        <f t="shared" si="97"/>
        <v>-----</v>
      </c>
      <c r="CP35" s="123" t="str">
        <f t="shared" si="97"/>
        <v>-----</v>
      </c>
      <c r="CQ35" s="123" t="str">
        <f t="shared" si="97"/>
        <v>-----</v>
      </c>
      <c r="CR35" s="123" t="str">
        <f t="shared" si="97"/>
        <v>-----</v>
      </c>
      <c r="CS35" s="123" t="str">
        <f t="shared" si="97"/>
        <v>-----</v>
      </c>
      <c r="CT35" s="123" t="str">
        <f t="shared" si="97"/>
        <v>-----</v>
      </c>
      <c r="CU35" s="123" t="str">
        <f t="shared" si="97"/>
        <v>-----</v>
      </c>
      <c r="CV35" s="123" t="str">
        <f t="shared" si="97"/>
        <v>-----</v>
      </c>
      <c r="CW35" s="123" t="str">
        <f t="shared" si="97"/>
        <v>-----</v>
      </c>
      <c r="CX35" s="123" t="str">
        <f t="shared" si="97"/>
        <v>-----</v>
      </c>
    </row>
    <row r="36" spans="1:102">
      <c r="A36" s="3" t="str">
        <f>'Example 2A'!A36</f>
        <v>x Class Factor</v>
      </c>
      <c r="B36" s="4"/>
      <c r="C36" s="148" t="str">
        <f>'Example 2A'!C36</f>
        <v>-----</v>
      </c>
      <c r="D36" s="119" t="str">
        <f t="shared" ref="D36:AC36" si="98">C36</f>
        <v>-----</v>
      </c>
      <c r="E36" s="119" t="str">
        <f t="shared" si="98"/>
        <v>-----</v>
      </c>
      <c r="F36" s="119" t="str">
        <f t="shared" si="98"/>
        <v>-----</v>
      </c>
      <c r="G36" s="119" t="str">
        <f t="shared" si="98"/>
        <v>-----</v>
      </c>
      <c r="H36" s="119" t="str">
        <f t="shared" si="98"/>
        <v>-----</v>
      </c>
      <c r="I36" s="119" t="str">
        <f t="shared" si="98"/>
        <v>-----</v>
      </c>
      <c r="J36" s="119" t="str">
        <f t="shared" si="98"/>
        <v>-----</v>
      </c>
      <c r="K36" s="119" t="str">
        <f t="shared" si="98"/>
        <v>-----</v>
      </c>
      <c r="L36" s="119" t="str">
        <f t="shared" si="98"/>
        <v>-----</v>
      </c>
      <c r="M36" s="119" t="str">
        <f t="shared" si="98"/>
        <v>-----</v>
      </c>
      <c r="N36" s="119" t="str">
        <f t="shared" si="98"/>
        <v>-----</v>
      </c>
      <c r="O36" s="119" t="str">
        <f t="shared" si="98"/>
        <v>-----</v>
      </c>
      <c r="P36" s="119" t="str">
        <f t="shared" si="98"/>
        <v>-----</v>
      </c>
      <c r="Q36" s="119" t="str">
        <f t="shared" si="98"/>
        <v>-----</v>
      </c>
      <c r="R36" s="119" t="str">
        <f t="shared" si="98"/>
        <v>-----</v>
      </c>
      <c r="S36" s="119" t="str">
        <f t="shared" si="98"/>
        <v>-----</v>
      </c>
      <c r="T36" s="119" t="str">
        <f t="shared" si="98"/>
        <v>-----</v>
      </c>
      <c r="U36" s="119" t="str">
        <f t="shared" si="98"/>
        <v>-----</v>
      </c>
      <c r="V36" s="119" t="str">
        <f t="shared" si="98"/>
        <v>-----</v>
      </c>
      <c r="W36" s="119" t="str">
        <f t="shared" si="98"/>
        <v>-----</v>
      </c>
      <c r="X36" s="119" t="str">
        <f t="shared" si="98"/>
        <v>-----</v>
      </c>
      <c r="Y36" s="119" t="str">
        <f t="shared" si="98"/>
        <v>-----</v>
      </c>
      <c r="Z36" s="119" t="str">
        <f t="shared" si="98"/>
        <v>-----</v>
      </c>
      <c r="AA36" s="119" t="str">
        <f t="shared" si="98"/>
        <v>-----</v>
      </c>
      <c r="AB36" s="119" t="str">
        <f t="shared" si="98"/>
        <v>-----</v>
      </c>
      <c r="AC36" s="126" t="str">
        <f t="shared" si="98"/>
        <v>-----</v>
      </c>
      <c r="AD36" s="126" t="str">
        <f t="shared" ref="AD36:AK36" si="99">AC36</f>
        <v>-----</v>
      </c>
      <c r="AE36" s="126" t="str">
        <f t="shared" si="99"/>
        <v>-----</v>
      </c>
      <c r="AF36" s="126" t="str">
        <f t="shared" si="99"/>
        <v>-----</v>
      </c>
      <c r="AG36" s="126" t="str">
        <f t="shared" si="99"/>
        <v>-----</v>
      </c>
      <c r="AH36" s="126" t="str">
        <f t="shared" si="99"/>
        <v>-----</v>
      </c>
      <c r="AI36" s="126" t="str">
        <f t="shared" si="99"/>
        <v>-----</v>
      </c>
      <c r="AJ36" s="126" t="str">
        <f t="shared" si="99"/>
        <v>-----</v>
      </c>
      <c r="AK36" s="126" t="str">
        <f t="shared" si="99"/>
        <v>-----</v>
      </c>
      <c r="AL36" s="126" t="str">
        <f t="shared" si="87"/>
        <v>-----</v>
      </c>
      <c r="AM36" s="126" t="str">
        <f t="shared" si="87"/>
        <v>-----</v>
      </c>
      <c r="AN36" s="126" t="str">
        <f t="shared" si="87"/>
        <v>-----</v>
      </c>
      <c r="AO36" s="126" t="str">
        <f t="shared" si="87"/>
        <v>-----</v>
      </c>
      <c r="AP36" s="126" t="str">
        <f t="shared" si="87"/>
        <v>-----</v>
      </c>
      <c r="AQ36" s="126" t="str">
        <f t="shared" ref="AQ36:AY36" si="100">AP36</f>
        <v>-----</v>
      </c>
      <c r="AR36" s="126" t="str">
        <f t="shared" si="100"/>
        <v>-----</v>
      </c>
      <c r="AS36" s="126" t="str">
        <f t="shared" si="100"/>
        <v>-----</v>
      </c>
      <c r="AT36" s="126" t="str">
        <f t="shared" si="100"/>
        <v>-----</v>
      </c>
      <c r="AU36" s="126" t="str">
        <f t="shared" si="100"/>
        <v>-----</v>
      </c>
      <c r="AV36" s="126" t="str">
        <f t="shared" si="100"/>
        <v>-----</v>
      </c>
      <c r="AW36" s="126" t="str">
        <f t="shared" si="100"/>
        <v>-----</v>
      </c>
      <c r="AX36" s="126" t="str">
        <f t="shared" si="100"/>
        <v>-----</v>
      </c>
      <c r="AY36" s="126" t="str">
        <f t="shared" si="100"/>
        <v>-----</v>
      </c>
      <c r="AZ36" s="3" t="str">
        <f t="shared" si="83"/>
        <v>x Class Factor</v>
      </c>
      <c r="BA36" s="4"/>
      <c r="BB36" s="148" t="str">
        <f>'Example 2A'!BB36</f>
        <v>-----</v>
      </c>
      <c r="BC36" s="119" t="str">
        <f t="shared" ref="BC36:CB36" si="101">BB36</f>
        <v>-----</v>
      </c>
      <c r="BD36" s="119" t="str">
        <f t="shared" si="101"/>
        <v>-----</v>
      </c>
      <c r="BE36" s="119" t="str">
        <f t="shared" si="101"/>
        <v>-----</v>
      </c>
      <c r="BF36" s="119" t="str">
        <f t="shared" si="101"/>
        <v>-----</v>
      </c>
      <c r="BG36" s="119" t="str">
        <f t="shared" si="101"/>
        <v>-----</v>
      </c>
      <c r="BH36" s="119" t="str">
        <f t="shared" si="101"/>
        <v>-----</v>
      </c>
      <c r="BI36" s="119" t="str">
        <f t="shared" si="101"/>
        <v>-----</v>
      </c>
      <c r="BJ36" s="119" t="str">
        <f t="shared" si="101"/>
        <v>-----</v>
      </c>
      <c r="BK36" s="119" t="str">
        <f t="shared" si="101"/>
        <v>-----</v>
      </c>
      <c r="BL36" s="119" t="str">
        <f t="shared" si="101"/>
        <v>-----</v>
      </c>
      <c r="BM36" s="119" t="str">
        <f t="shared" si="101"/>
        <v>-----</v>
      </c>
      <c r="BN36" s="119" t="str">
        <f t="shared" si="101"/>
        <v>-----</v>
      </c>
      <c r="BO36" s="119" t="str">
        <f t="shared" si="101"/>
        <v>-----</v>
      </c>
      <c r="BP36" s="119" t="str">
        <f t="shared" si="101"/>
        <v>-----</v>
      </c>
      <c r="BQ36" s="119" t="str">
        <f t="shared" si="101"/>
        <v>-----</v>
      </c>
      <c r="BR36" s="119" t="str">
        <f t="shared" si="101"/>
        <v>-----</v>
      </c>
      <c r="BS36" s="119" t="str">
        <f t="shared" si="101"/>
        <v>-----</v>
      </c>
      <c r="BT36" s="119" t="str">
        <f t="shared" si="101"/>
        <v>-----</v>
      </c>
      <c r="BU36" s="119" t="str">
        <f t="shared" si="101"/>
        <v>-----</v>
      </c>
      <c r="BV36" s="119" t="str">
        <f t="shared" si="101"/>
        <v>-----</v>
      </c>
      <c r="BW36" s="119" t="str">
        <f t="shared" si="101"/>
        <v>-----</v>
      </c>
      <c r="BX36" s="119" t="str">
        <f t="shared" si="101"/>
        <v>-----</v>
      </c>
      <c r="BY36" s="119" t="str">
        <f t="shared" si="101"/>
        <v>-----</v>
      </c>
      <c r="BZ36" s="119" t="str">
        <f t="shared" si="101"/>
        <v>-----</v>
      </c>
      <c r="CA36" s="119" t="str">
        <f t="shared" si="101"/>
        <v>-----</v>
      </c>
      <c r="CB36" s="123" t="str">
        <f t="shared" si="101"/>
        <v>-----</v>
      </c>
      <c r="CC36" s="123" t="str">
        <f t="shared" ref="CC36:CM36" si="102">CB36</f>
        <v>-----</v>
      </c>
      <c r="CD36" s="123" t="str">
        <f t="shared" si="102"/>
        <v>-----</v>
      </c>
      <c r="CE36" s="123" t="str">
        <f t="shared" si="102"/>
        <v>-----</v>
      </c>
      <c r="CF36" s="123" t="str">
        <f t="shared" si="102"/>
        <v>-----</v>
      </c>
      <c r="CG36" s="123" t="str">
        <f t="shared" si="102"/>
        <v>-----</v>
      </c>
      <c r="CH36" s="123" t="str">
        <f t="shared" si="102"/>
        <v>-----</v>
      </c>
      <c r="CI36" s="123" t="str">
        <f t="shared" si="102"/>
        <v>-----</v>
      </c>
      <c r="CJ36" s="123" t="str">
        <f t="shared" si="102"/>
        <v>-----</v>
      </c>
      <c r="CK36" s="123" t="str">
        <f t="shared" si="102"/>
        <v>-----</v>
      </c>
      <c r="CL36" s="123" t="str">
        <f t="shared" si="102"/>
        <v>-----</v>
      </c>
      <c r="CM36" s="123" t="str">
        <f t="shared" si="102"/>
        <v>-----</v>
      </c>
      <c r="CN36" s="123" t="str">
        <f t="shared" ref="CN36:CX36" si="103">CM36</f>
        <v>-----</v>
      </c>
      <c r="CO36" s="123" t="str">
        <f t="shared" si="103"/>
        <v>-----</v>
      </c>
      <c r="CP36" s="123" t="str">
        <f t="shared" si="103"/>
        <v>-----</v>
      </c>
      <c r="CQ36" s="123" t="str">
        <f t="shared" si="103"/>
        <v>-----</v>
      </c>
      <c r="CR36" s="123" t="str">
        <f t="shared" si="103"/>
        <v>-----</v>
      </c>
      <c r="CS36" s="123" t="str">
        <f t="shared" si="103"/>
        <v>-----</v>
      </c>
      <c r="CT36" s="123" t="str">
        <f t="shared" si="103"/>
        <v>-----</v>
      </c>
      <c r="CU36" s="123" t="str">
        <f t="shared" si="103"/>
        <v>-----</v>
      </c>
      <c r="CV36" s="123" t="str">
        <f t="shared" si="103"/>
        <v>-----</v>
      </c>
      <c r="CW36" s="123" t="str">
        <f t="shared" si="103"/>
        <v>-----</v>
      </c>
      <c r="CX36" s="123" t="str">
        <f t="shared" si="103"/>
        <v>-----</v>
      </c>
    </row>
    <row r="37" spans="1:102">
      <c r="A37" s="3" t="str">
        <f>'Example 2A'!A37</f>
        <v>x</v>
      </c>
      <c r="B37" s="4"/>
      <c r="C37" s="148" t="str">
        <f>'Example 2A'!C37</f>
        <v>-----</v>
      </c>
      <c r="D37" s="119" t="str">
        <f t="shared" ref="D37:AC37" si="104">C37</f>
        <v>-----</v>
      </c>
      <c r="E37" s="119" t="str">
        <f t="shared" si="104"/>
        <v>-----</v>
      </c>
      <c r="F37" s="119" t="str">
        <f t="shared" si="104"/>
        <v>-----</v>
      </c>
      <c r="G37" s="119" t="str">
        <f t="shared" si="104"/>
        <v>-----</v>
      </c>
      <c r="H37" s="119" t="str">
        <f t="shared" si="104"/>
        <v>-----</v>
      </c>
      <c r="I37" s="119" t="str">
        <f t="shared" si="104"/>
        <v>-----</v>
      </c>
      <c r="J37" s="119" t="str">
        <f t="shared" si="104"/>
        <v>-----</v>
      </c>
      <c r="K37" s="119" t="str">
        <f t="shared" si="104"/>
        <v>-----</v>
      </c>
      <c r="L37" s="119" t="str">
        <f t="shared" si="104"/>
        <v>-----</v>
      </c>
      <c r="M37" s="119" t="str">
        <f t="shared" si="104"/>
        <v>-----</v>
      </c>
      <c r="N37" s="119" t="str">
        <f t="shared" si="104"/>
        <v>-----</v>
      </c>
      <c r="O37" s="119" t="str">
        <f t="shared" si="104"/>
        <v>-----</v>
      </c>
      <c r="P37" s="119" t="str">
        <f t="shared" si="104"/>
        <v>-----</v>
      </c>
      <c r="Q37" s="119" t="str">
        <f t="shared" si="104"/>
        <v>-----</v>
      </c>
      <c r="R37" s="119" t="str">
        <f t="shared" si="104"/>
        <v>-----</v>
      </c>
      <c r="S37" s="119" t="str">
        <f t="shared" si="104"/>
        <v>-----</v>
      </c>
      <c r="T37" s="119" t="str">
        <f t="shared" si="104"/>
        <v>-----</v>
      </c>
      <c r="U37" s="119" t="str">
        <f t="shared" si="104"/>
        <v>-----</v>
      </c>
      <c r="V37" s="119" t="str">
        <f t="shared" si="104"/>
        <v>-----</v>
      </c>
      <c r="W37" s="119" t="str">
        <f t="shared" si="104"/>
        <v>-----</v>
      </c>
      <c r="X37" s="119" t="str">
        <f t="shared" si="104"/>
        <v>-----</v>
      </c>
      <c r="Y37" s="119" t="str">
        <f t="shared" si="104"/>
        <v>-----</v>
      </c>
      <c r="Z37" s="119" t="str">
        <f t="shared" si="104"/>
        <v>-----</v>
      </c>
      <c r="AA37" s="119" t="str">
        <f t="shared" si="104"/>
        <v>-----</v>
      </c>
      <c r="AB37" s="119" t="str">
        <f t="shared" si="104"/>
        <v>-----</v>
      </c>
      <c r="AC37" s="126" t="str">
        <f t="shared" si="104"/>
        <v>-----</v>
      </c>
      <c r="AD37" s="126" t="str">
        <f t="shared" ref="AD37:AK37" si="105">AC37</f>
        <v>-----</v>
      </c>
      <c r="AE37" s="126" t="str">
        <f t="shared" si="105"/>
        <v>-----</v>
      </c>
      <c r="AF37" s="126" t="str">
        <f t="shared" si="105"/>
        <v>-----</v>
      </c>
      <c r="AG37" s="126" t="str">
        <f t="shared" si="105"/>
        <v>-----</v>
      </c>
      <c r="AH37" s="126" t="str">
        <f t="shared" si="105"/>
        <v>-----</v>
      </c>
      <c r="AI37" s="126" t="str">
        <f t="shared" si="105"/>
        <v>-----</v>
      </c>
      <c r="AJ37" s="126" t="str">
        <f t="shared" si="105"/>
        <v>-----</v>
      </c>
      <c r="AK37" s="126" t="str">
        <f t="shared" si="105"/>
        <v>-----</v>
      </c>
      <c r="AL37" s="126" t="str">
        <f t="shared" si="87"/>
        <v>-----</v>
      </c>
      <c r="AM37" s="126" t="str">
        <f t="shared" si="87"/>
        <v>-----</v>
      </c>
      <c r="AN37" s="126" t="str">
        <f t="shared" si="87"/>
        <v>-----</v>
      </c>
      <c r="AO37" s="126" t="str">
        <f t="shared" si="87"/>
        <v>-----</v>
      </c>
      <c r="AP37" s="126" t="str">
        <f t="shared" si="87"/>
        <v>-----</v>
      </c>
      <c r="AQ37" s="126" t="str">
        <f t="shared" ref="AQ37:AY37" si="106">AP37</f>
        <v>-----</v>
      </c>
      <c r="AR37" s="126" t="str">
        <f t="shared" si="106"/>
        <v>-----</v>
      </c>
      <c r="AS37" s="126" t="str">
        <f t="shared" si="106"/>
        <v>-----</v>
      </c>
      <c r="AT37" s="126" t="str">
        <f t="shared" si="106"/>
        <v>-----</v>
      </c>
      <c r="AU37" s="126" t="str">
        <f t="shared" si="106"/>
        <v>-----</v>
      </c>
      <c r="AV37" s="126" t="str">
        <f t="shared" si="106"/>
        <v>-----</v>
      </c>
      <c r="AW37" s="126" t="str">
        <f t="shared" si="106"/>
        <v>-----</v>
      </c>
      <c r="AX37" s="126" t="str">
        <f t="shared" si="106"/>
        <v>-----</v>
      </c>
      <c r="AY37" s="126" t="str">
        <f t="shared" si="106"/>
        <v>-----</v>
      </c>
      <c r="AZ37" s="3" t="str">
        <f t="shared" si="83"/>
        <v>x</v>
      </c>
      <c r="BA37" s="4"/>
      <c r="BB37" s="148" t="str">
        <f>'Example 2A'!BB37</f>
        <v>-----</v>
      </c>
      <c r="BC37" s="119" t="str">
        <f t="shared" ref="BC37:CB37" si="107">BB37</f>
        <v>-----</v>
      </c>
      <c r="BD37" s="119" t="str">
        <f t="shared" si="107"/>
        <v>-----</v>
      </c>
      <c r="BE37" s="119" t="str">
        <f t="shared" si="107"/>
        <v>-----</v>
      </c>
      <c r="BF37" s="119" t="str">
        <f t="shared" si="107"/>
        <v>-----</v>
      </c>
      <c r="BG37" s="119" t="str">
        <f t="shared" si="107"/>
        <v>-----</v>
      </c>
      <c r="BH37" s="119" t="str">
        <f t="shared" si="107"/>
        <v>-----</v>
      </c>
      <c r="BI37" s="119" t="str">
        <f t="shared" si="107"/>
        <v>-----</v>
      </c>
      <c r="BJ37" s="119" t="str">
        <f t="shared" si="107"/>
        <v>-----</v>
      </c>
      <c r="BK37" s="119" t="str">
        <f t="shared" si="107"/>
        <v>-----</v>
      </c>
      <c r="BL37" s="119" t="str">
        <f t="shared" si="107"/>
        <v>-----</v>
      </c>
      <c r="BM37" s="119" t="str">
        <f t="shared" si="107"/>
        <v>-----</v>
      </c>
      <c r="BN37" s="119" t="str">
        <f t="shared" si="107"/>
        <v>-----</v>
      </c>
      <c r="BO37" s="119" t="str">
        <f t="shared" si="107"/>
        <v>-----</v>
      </c>
      <c r="BP37" s="119" t="str">
        <f t="shared" si="107"/>
        <v>-----</v>
      </c>
      <c r="BQ37" s="119" t="str">
        <f t="shared" si="107"/>
        <v>-----</v>
      </c>
      <c r="BR37" s="119" t="str">
        <f t="shared" si="107"/>
        <v>-----</v>
      </c>
      <c r="BS37" s="119" t="str">
        <f t="shared" si="107"/>
        <v>-----</v>
      </c>
      <c r="BT37" s="119" t="str">
        <f t="shared" si="107"/>
        <v>-----</v>
      </c>
      <c r="BU37" s="119" t="str">
        <f t="shared" si="107"/>
        <v>-----</v>
      </c>
      <c r="BV37" s="119" t="str">
        <f t="shared" si="107"/>
        <v>-----</v>
      </c>
      <c r="BW37" s="119" t="str">
        <f t="shared" si="107"/>
        <v>-----</v>
      </c>
      <c r="BX37" s="119" t="str">
        <f t="shared" si="107"/>
        <v>-----</v>
      </c>
      <c r="BY37" s="119" t="str">
        <f t="shared" si="107"/>
        <v>-----</v>
      </c>
      <c r="BZ37" s="119" t="str">
        <f t="shared" si="107"/>
        <v>-----</v>
      </c>
      <c r="CA37" s="119" t="str">
        <f t="shared" si="107"/>
        <v>-----</v>
      </c>
      <c r="CB37" s="123" t="str">
        <f t="shared" si="107"/>
        <v>-----</v>
      </c>
      <c r="CC37" s="123" t="str">
        <f t="shared" ref="CC37:CM37" si="108">CB37</f>
        <v>-----</v>
      </c>
      <c r="CD37" s="123" t="str">
        <f t="shared" si="108"/>
        <v>-----</v>
      </c>
      <c r="CE37" s="123" t="str">
        <f t="shared" si="108"/>
        <v>-----</v>
      </c>
      <c r="CF37" s="123" t="str">
        <f t="shared" si="108"/>
        <v>-----</v>
      </c>
      <c r="CG37" s="123" t="str">
        <f t="shared" si="108"/>
        <v>-----</v>
      </c>
      <c r="CH37" s="123" t="str">
        <f t="shared" si="108"/>
        <v>-----</v>
      </c>
      <c r="CI37" s="123" t="str">
        <f t="shared" si="108"/>
        <v>-----</v>
      </c>
      <c r="CJ37" s="123" t="str">
        <f t="shared" si="108"/>
        <v>-----</v>
      </c>
      <c r="CK37" s="123" t="str">
        <f t="shared" si="108"/>
        <v>-----</v>
      </c>
      <c r="CL37" s="123" t="str">
        <f t="shared" si="108"/>
        <v>-----</v>
      </c>
      <c r="CM37" s="123" t="str">
        <f t="shared" si="108"/>
        <v>-----</v>
      </c>
      <c r="CN37" s="123" t="str">
        <f t="shared" ref="CN37:CX37" si="109">CM37</f>
        <v>-----</v>
      </c>
      <c r="CO37" s="123" t="str">
        <f t="shared" si="109"/>
        <v>-----</v>
      </c>
      <c r="CP37" s="123" t="str">
        <f t="shared" si="109"/>
        <v>-----</v>
      </c>
      <c r="CQ37" s="123" t="str">
        <f t="shared" si="109"/>
        <v>-----</v>
      </c>
      <c r="CR37" s="123" t="str">
        <f t="shared" si="109"/>
        <v>-----</v>
      </c>
      <c r="CS37" s="123" t="str">
        <f t="shared" si="109"/>
        <v>-----</v>
      </c>
      <c r="CT37" s="123" t="str">
        <f t="shared" si="109"/>
        <v>-----</v>
      </c>
      <c r="CU37" s="123" t="str">
        <f t="shared" si="109"/>
        <v>-----</v>
      </c>
      <c r="CV37" s="123" t="str">
        <f t="shared" si="109"/>
        <v>-----</v>
      </c>
      <c r="CW37" s="123" t="str">
        <f t="shared" si="109"/>
        <v>-----</v>
      </c>
      <c r="CX37" s="123" t="str">
        <f t="shared" si="109"/>
        <v>-----</v>
      </c>
    </row>
    <row r="38" spans="1:102">
      <c r="A38" s="3" t="str">
        <f>'Example 2A'!A38</f>
        <v>x</v>
      </c>
      <c r="B38" s="4"/>
      <c r="C38" s="148" t="str">
        <f>'Example 2A'!C38</f>
        <v>-----</v>
      </c>
      <c r="D38" s="119" t="str">
        <f t="shared" ref="D38:AC38" si="110">C38</f>
        <v>-----</v>
      </c>
      <c r="E38" s="119" t="str">
        <f t="shared" si="110"/>
        <v>-----</v>
      </c>
      <c r="F38" s="119" t="str">
        <f t="shared" si="110"/>
        <v>-----</v>
      </c>
      <c r="G38" s="119" t="str">
        <f t="shared" si="110"/>
        <v>-----</v>
      </c>
      <c r="H38" s="119" t="str">
        <f t="shared" si="110"/>
        <v>-----</v>
      </c>
      <c r="I38" s="119" t="str">
        <f t="shared" si="110"/>
        <v>-----</v>
      </c>
      <c r="J38" s="119" t="str">
        <f t="shared" si="110"/>
        <v>-----</v>
      </c>
      <c r="K38" s="119" t="str">
        <f t="shared" si="110"/>
        <v>-----</v>
      </c>
      <c r="L38" s="119" t="str">
        <f t="shared" si="110"/>
        <v>-----</v>
      </c>
      <c r="M38" s="119" t="str">
        <f t="shared" si="110"/>
        <v>-----</v>
      </c>
      <c r="N38" s="119" t="str">
        <f t="shared" si="110"/>
        <v>-----</v>
      </c>
      <c r="O38" s="119" t="str">
        <f t="shared" si="110"/>
        <v>-----</v>
      </c>
      <c r="P38" s="119" t="str">
        <f t="shared" si="110"/>
        <v>-----</v>
      </c>
      <c r="Q38" s="119" t="str">
        <f t="shared" si="110"/>
        <v>-----</v>
      </c>
      <c r="R38" s="119" t="str">
        <f t="shared" si="110"/>
        <v>-----</v>
      </c>
      <c r="S38" s="119" t="str">
        <f t="shared" si="110"/>
        <v>-----</v>
      </c>
      <c r="T38" s="119" t="str">
        <f t="shared" si="110"/>
        <v>-----</v>
      </c>
      <c r="U38" s="119" t="str">
        <f t="shared" si="110"/>
        <v>-----</v>
      </c>
      <c r="V38" s="119" t="str">
        <f t="shared" si="110"/>
        <v>-----</v>
      </c>
      <c r="W38" s="119" t="str">
        <f t="shared" si="110"/>
        <v>-----</v>
      </c>
      <c r="X38" s="119" t="str">
        <f t="shared" si="110"/>
        <v>-----</v>
      </c>
      <c r="Y38" s="119" t="str">
        <f t="shared" si="110"/>
        <v>-----</v>
      </c>
      <c r="Z38" s="119" t="str">
        <f t="shared" si="110"/>
        <v>-----</v>
      </c>
      <c r="AA38" s="119" t="str">
        <f t="shared" si="110"/>
        <v>-----</v>
      </c>
      <c r="AB38" s="119" t="str">
        <f t="shared" si="110"/>
        <v>-----</v>
      </c>
      <c r="AC38" s="126" t="str">
        <f t="shared" si="110"/>
        <v>-----</v>
      </c>
      <c r="AD38" s="126" t="str">
        <f t="shared" ref="AD38:AK38" si="111">AC38</f>
        <v>-----</v>
      </c>
      <c r="AE38" s="126" t="str">
        <f t="shared" si="111"/>
        <v>-----</v>
      </c>
      <c r="AF38" s="126" t="str">
        <f t="shared" si="111"/>
        <v>-----</v>
      </c>
      <c r="AG38" s="126" t="str">
        <f t="shared" si="111"/>
        <v>-----</v>
      </c>
      <c r="AH38" s="126" t="str">
        <f t="shared" si="111"/>
        <v>-----</v>
      </c>
      <c r="AI38" s="126" t="str">
        <f t="shared" si="111"/>
        <v>-----</v>
      </c>
      <c r="AJ38" s="126" t="str">
        <f t="shared" si="111"/>
        <v>-----</v>
      </c>
      <c r="AK38" s="126" t="str">
        <f t="shared" si="111"/>
        <v>-----</v>
      </c>
      <c r="AL38" s="126" t="str">
        <f t="shared" si="87"/>
        <v>-----</v>
      </c>
      <c r="AM38" s="126" t="str">
        <f t="shared" si="87"/>
        <v>-----</v>
      </c>
      <c r="AN38" s="126" t="str">
        <f t="shared" si="87"/>
        <v>-----</v>
      </c>
      <c r="AO38" s="126" t="str">
        <f t="shared" si="87"/>
        <v>-----</v>
      </c>
      <c r="AP38" s="126" t="str">
        <f t="shared" si="87"/>
        <v>-----</v>
      </c>
      <c r="AQ38" s="126" t="str">
        <f t="shared" ref="AQ38:AY38" si="112">AP38</f>
        <v>-----</v>
      </c>
      <c r="AR38" s="126" t="str">
        <f t="shared" si="112"/>
        <v>-----</v>
      </c>
      <c r="AS38" s="126" t="str">
        <f t="shared" si="112"/>
        <v>-----</v>
      </c>
      <c r="AT38" s="126" t="str">
        <f t="shared" si="112"/>
        <v>-----</v>
      </c>
      <c r="AU38" s="126" t="str">
        <f t="shared" si="112"/>
        <v>-----</v>
      </c>
      <c r="AV38" s="126" t="str">
        <f t="shared" si="112"/>
        <v>-----</v>
      </c>
      <c r="AW38" s="126" t="str">
        <f t="shared" si="112"/>
        <v>-----</v>
      </c>
      <c r="AX38" s="126" t="str">
        <f t="shared" si="112"/>
        <v>-----</v>
      </c>
      <c r="AY38" s="126" t="str">
        <f t="shared" si="112"/>
        <v>-----</v>
      </c>
      <c r="AZ38" s="3" t="str">
        <f t="shared" si="83"/>
        <v>x</v>
      </c>
      <c r="BA38" s="4"/>
      <c r="BB38" s="148" t="str">
        <f>'Example 2A'!BB38</f>
        <v>-----</v>
      </c>
      <c r="BC38" s="119" t="str">
        <f t="shared" ref="BC38:CB38" si="113">BB38</f>
        <v>-----</v>
      </c>
      <c r="BD38" s="119" t="str">
        <f t="shared" si="113"/>
        <v>-----</v>
      </c>
      <c r="BE38" s="119" t="str">
        <f t="shared" si="113"/>
        <v>-----</v>
      </c>
      <c r="BF38" s="119" t="str">
        <f t="shared" si="113"/>
        <v>-----</v>
      </c>
      <c r="BG38" s="119" t="str">
        <f t="shared" si="113"/>
        <v>-----</v>
      </c>
      <c r="BH38" s="119" t="str">
        <f t="shared" si="113"/>
        <v>-----</v>
      </c>
      <c r="BI38" s="119" t="str">
        <f t="shared" si="113"/>
        <v>-----</v>
      </c>
      <c r="BJ38" s="119" t="str">
        <f t="shared" si="113"/>
        <v>-----</v>
      </c>
      <c r="BK38" s="119" t="str">
        <f t="shared" si="113"/>
        <v>-----</v>
      </c>
      <c r="BL38" s="119" t="str">
        <f t="shared" si="113"/>
        <v>-----</v>
      </c>
      <c r="BM38" s="119" t="str">
        <f t="shared" si="113"/>
        <v>-----</v>
      </c>
      <c r="BN38" s="119" t="str">
        <f t="shared" si="113"/>
        <v>-----</v>
      </c>
      <c r="BO38" s="119" t="str">
        <f t="shared" si="113"/>
        <v>-----</v>
      </c>
      <c r="BP38" s="119" t="str">
        <f t="shared" si="113"/>
        <v>-----</v>
      </c>
      <c r="BQ38" s="119" t="str">
        <f t="shared" si="113"/>
        <v>-----</v>
      </c>
      <c r="BR38" s="119" t="str">
        <f t="shared" si="113"/>
        <v>-----</v>
      </c>
      <c r="BS38" s="119" t="str">
        <f t="shared" si="113"/>
        <v>-----</v>
      </c>
      <c r="BT38" s="119" t="str">
        <f t="shared" si="113"/>
        <v>-----</v>
      </c>
      <c r="BU38" s="119" t="str">
        <f t="shared" si="113"/>
        <v>-----</v>
      </c>
      <c r="BV38" s="119" t="str">
        <f t="shared" si="113"/>
        <v>-----</v>
      </c>
      <c r="BW38" s="119" t="str">
        <f t="shared" si="113"/>
        <v>-----</v>
      </c>
      <c r="BX38" s="119" t="str">
        <f t="shared" si="113"/>
        <v>-----</v>
      </c>
      <c r="BY38" s="119" t="str">
        <f t="shared" si="113"/>
        <v>-----</v>
      </c>
      <c r="BZ38" s="119" t="str">
        <f t="shared" si="113"/>
        <v>-----</v>
      </c>
      <c r="CA38" s="119" t="str">
        <f t="shared" si="113"/>
        <v>-----</v>
      </c>
      <c r="CB38" s="123" t="str">
        <f t="shared" si="113"/>
        <v>-----</v>
      </c>
      <c r="CC38" s="123" t="str">
        <f t="shared" ref="CC38:CM38" si="114">CB38</f>
        <v>-----</v>
      </c>
      <c r="CD38" s="123" t="str">
        <f t="shared" si="114"/>
        <v>-----</v>
      </c>
      <c r="CE38" s="123" t="str">
        <f t="shared" si="114"/>
        <v>-----</v>
      </c>
      <c r="CF38" s="123" t="str">
        <f t="shared" si="114"/>
        <v>-----</v>
      </c>
      <c r="CG38" s="123" t="str">
        <f t="shared" si="114"/>
        <v>-----</v>
      </c>
      <c r="CH38" s="123" t="str">
        <f t="shared" si="114"/>
        <v>-----</v>
      </c>
      <c r="CI38" s="123" t="str">
        <f t="shared" si="114"/>
        <v>-----</v>
      </c>
      <c r="CJ38" s="123" t="str">
        <f t="shared" si="114"/>
        <v>-----</v>
      </c>
      <c r="CK38" s="123" t="str">
        <f t="shared" si="114"/>
        <v>-----</v>
      </c>
      <c r="CL38" s="123" t="str">
        <f t="shared" si="114"/>
        <v>-----</v>
      </c>
      <c r="CM38" s="123" t="str">
        <f t="shared" si="114"/>
        <v>-----</v>
      </c>
      <c r="CN38" s="123" t="str">
        <f t="shared" ref="CN38:CX38" si="115">CM38</f>
        <v>-----</v>
      </c>
      <c r="CO38" s="123" t="str">
        <f t="shared" si="115"/>
        <v>-----</v>
      </c>
      <c r="CP38" s="123" t="str">
        <f t="shared" si="115"/>
        <v>-----</v>
      </c>
      <c r="CQ38" s="123" t="str">
        <f t="shared" si="115"/>
        <v>-----</v>
      </c>
      <c r="CR38" s="123" t="str">
        <f t="shared" si="115"/>
        <v>-----</v>
      </c>
      <c r="CS38" s="123" t="str">
        <f t="shared" si="115"/>
        <v>-----</v>
      </c>
      <c r="CT38" s="123" t="str">
        <f t="shared" si="115"/>
        <v>-----</v>
      </c>
      <c r="CU38" s="123" t="str">
        <f t="shared" si="115"/>
        <v>-----</v>
      </c>
      <c r="CV38" s="123" t="str">
        <f t="shared" si="115"/>
        <v>-----</v>
      </c>
      <c r="CW38" s="123" t="str">
        <f t="shared" si="115"/>
        <v>-----</v>
      </c>
      <c r="CX38" s="123" t="str">
        <f t="shared" si="115"/>
        <v>-----</v>
      </c>
    </row>
    <row r="39" spans="1:102">
      <c r="A39" s="13" t="str">
        <f>'Example 2A'!A39</f>
        <v>x</v>
      </c>
      <c r="B39" s="4"/>
      <c r="C39" s="148" t="str">
        <f>'Example 2A'!C39</f>
        <v>-----</v>
      </c>
      <c r="D39" s="119" t="str">
        <f t="shared" ref="D39:AC39" si="116">C39</f>
        <v>-----</v>
      </c>
      <c r="E39" s="119" t="str">
        <f t="shared" si="116"/>
        <v>-----</v>
      </c>
      <c r="F39" s="119" t="str">
        <f t="shared" si="116"/>
        <v>-----</v>
      </c>
      <c r="G39" s="119" t="str">
        <f t="shared" si="116"/>
        <v>-----</v>
      </c>
      <c r="H39" s="119" t="str">
        <f t="shared" si="116"/>
        <v>-----</v>
      </c>
      <c r="I39" s="119" t="str">
        <f t="shared" si="116"/>
        <v>-----</v>
      </c>
      <c r="J39" s="119" t="str">
        <f t="shared" si="116"/>
        <v>-----</v>
      </c>
      <c r="K39" s="119" t="str">
        <f t="shared" si="116"/>
        <v>-----</v>
      </c>
      <c r="L39" s="119" t="str">
        <f t="shared" si="116"/>
        <v>-----</v>
      </c>
      <c r="M39" s="119" t="str">
        <f t="shared" si="116"/>
        <v>-----</v>
      </c>
      <c r="N39" s="119" t="str">
        <f t="shared" si="116"/>
        <v>-----</v>
      </c>
      <c r="O39" s="119" t="str">
        <f t="shared" si="116"/>
        <v>-----</v>
      </c>
      <c r="P39" s="119" t="str">
        <f t="shared" si="116"/>
        <v>-----</v>
      </c>
      <c r="Q39" s="119" t="str">
        <f t="shared" si="116"/>
        <v>-----</v>
      </c>
      <c r="R39" s="119" t="str">
        <f t="shared" si="116"/>
        <v>-----</v>
      </c>
      <c r="S39" s="119" t="str">
        <f t="shared" si="116"/>
        <v>-----</v>
      </c>
      <c r="T39" s="119" t="str">
        <f t="shared" si="116"/>
        <v>-----</v>
      </c>
      <c r="U39" s="119" t="str">
        <f t="shared" si="116"/>
        <v>-----</v>
      </c>
      <c r="V39" s="119" t="str">
        <f t="shared" si="116"/>
        <v>-----</v>
      </c>
      <c r="W39" s="119" t="str">
        <f t="shared" si="116"/>
        <v>-----</v>
      </c>
      <c r="X39" s="119" t="str">
        <f t="shared" si="116"/>
        <v>-----</v>
      </c>
      <c r="Y39" s="119" t="str">
        <f t="shared" si="116"/>
        <v>-----</v>
      </c>
      <c r="Z39" s="119" t="str">
        <f t="shared" si="116"/>
        <v>-----</v>
      </c>
      <c r="AA39" s="119" t="str">
        <f t="shared" si="116"/>
        <v>-----</v>
      </c>
      <c r="AB39" s="119" t="str">
        <f t="shared" si="116"/>
        <v>-----</v>
      </c>
      <c r="AC39" s="126" t="str">
        <f t="shared" si="116"/>
        <v>-----</v>
      </c>
      <c r="AD39" s="126" t="str">
        <f t="shared" ref="AD39:AK39" si="117">AC39</f>
        <v>-----</v>
      </c>
      <c r="AE39" s="126" t="str">
        <f t="shared" si="117"/>
        <v>-----</v>
      </c>
      <c r="AF39" s="126" t="str">
        <f t="shared" si="117"/>
        <v>-----</v>
      </c>
      <c r="AG39" s="126" t="str">
        <f t="shared" si="117"/>
        <v>-----</v>
      </c>
      <c r="AH39" s="126" t="str">
        <f t="shared" si="117"/>
        <v>-----</v>
      </c>
      <c r="AI39" s="126" t="str">
        <f t="shared" si="117"/>
        <v>-----</v>
      </c>
      <c r="AJ39" s="126" t="str">
        <f t="shared" si="117"/>
        <v>-----</v>
      </c>
      <c r="AK39" s="126" t="str">
        <f t="shared" si="117"/>
        <v>-----</v>
      </c>
      <c r="AL39" s="126" t="str">
        <f t="shared" si="87"/>
        <v>-----</v>
      </c>
      <c r="AM39" s="126" t="str">
        <f t="shared" si="87"/>
        <v>-----</v>
      </c>
      <c r="AN39" s="126" t="str">
        <f t="shared" si="87"/>
        <v>-----</v>
      </c>
      <c r="AO39" s="126" t="str">
        <f t="shared" si="87"/>
        <v>-----</v>
      </c>
      <c r="AP39" s="126" t="str">
        <f t="shared" si="87"/>
        <v>-----</v>
      </c>
      <c r="AQ39" s="126" t="str">
        <f t="shared" ref="AQ39:AY39" si="118">AP39</f>
        <v>-----</v>
      </c>
      <c r="AR39" s="126" t="str">
        <f t="shared" si="118"/>
        <v>-----</v>
      </c>
      <c r="AS39" s="126" t="str">
        <f t="shared" si="118"/>
        <v>-----</v>
      </c>
      <c r="AT39" s="126" t="str">
        <f t="shared" si="118"/>
        <v>-----</v>
      </c>
      <c r="AU39" s="126" t="str">
        <f t="shared" si="118"/>
        <v>-----</v>
      </c>
      <c r="AV39" s="126" t="str">
        <f t="shared" si="118"/>
        <v>-----</v>
      </c>
      <c r="AW39" s="126" t="str">
        <f t="shared" si="118"/>
        <v>-----</v>
      </c>
      <c r="AX39" s="126" t="str">
        <f t="shared" si="118"/>
        <v>-----</v>
      </c>
      <c r="AY39" s="126" t="str">
        <f t="shared" si="118"/>
        <v>-----</v>
      </c>
      <c r="AZ39" s="13" t="str">
        <f t="shared" si="83"/>
        <v>x</v>
      </c>
      <c r="BA39" s="4"/>
      <c r="BB39" s="148" t="str">
        <f>'Example 2A'!BB39</f>
        <v>-----</v>
      </c>
      <c r="BC39" s="119" t="str">
        <f t="shared" ref="BC39:CB39" si="119">BB39</f>
        <v>-----</v>
      </c>
      <c r="BD39" s="119" t="str">
        <f t="shared" si="119"/>
        <v>-----</v>
      </c>
      <c r="BE39" s="119" t="str">
        <f t="shared" si="119"/>
        <v>-----</v>
      </c>
      <c r="BF39" s="119" t="str">
        <f t="shared" si="119"/>
        <v>-----</v>
      </c>
      <c r="BG39" s="119" t="str">
        <f t="shared" si="119"/>
        <v>-----</v>
      </c>
      <c r="BH39" s="119" t="str">
        <f t="shared" si="119"/>
        <v>-----</v>
      </c>
      <c r="BI39" s="119" t="str">
        <f t="shared" si="119"/>
        <v>-----</v>
      </c>
      <c r="BJ39" s="119" t="str">
        <f t="shared" si="119"/>
        <v>-----</v>
      </c>
      <c r="BK39" s="119" t="str">
        <f t="shared" si="119"/>
        <v>-----</v>
      </c>
      <c r="BL39" s="119" t="str">
        <f t="shared" si="119"/>
        <v>-----</v>
      </c>
      <c r="BM39" s="119" t="str">
        <f t="shared" si="119"/>
        <v>-----</v>
      </c>
      <c r="BN39" s="119" t="str">
        <f t="shared" si="119"/>
        <v>-----</v>
      </c>
      <c r="BO39" s="119" t="str">
        <f t="shared" si="119"/>
        <v>-----</v>
      </c>
      <c r="BP39" s="119" t="str">
        <f t="shared" si="119"/>
        <v>-----</v>
      </c>
      <c r="BQ39" s="119" t="str">
        <f t="shared" si="119"/>
        <v>-----</v>
      </c>
      <c r="BR39" s="119" t="str">
        <f t="shared" si="119"/>
        <v>-----</v>
      </c>
      <c r="BS39" s="119" t="str">
        <f t="shared" si="119"/>
        <v>-----</v>
      </c>
      <c r="BT39" s="119" t="str">
        <f t="shared" si="119"/>
        <v>-----</v>
      </c>
      <c r="BU39" s="119" t="str">
        <f t="shared" si="119"/>
        <v>-----</v>
      </c>
      <c r="BV39" s="119" t="str">
        <f t="shared" si="119"/>
        <v>-----</v>
      </c>
      <c r="BW39" s="119" t="str">
        <f t="shared" si="119"/>
        <v>-----</v>
      </c>
      <c r="BX39" s="119" t="str">
        <f t="shared" si="119"/>
        <v>-----</v>
      </c>
      <c r="BY39" s="119" t="str">
        <f t="shared" si="119"/>
        <v>-----</v>
      </c>
      <c r="BZ39" s="119" t="str">
        <f t="shared" si="119"/>
        <v>-----</v>
      </c>
      <c r="CA39" s="119" t="str">
        <f t="shared" si="119"/>
        <v>-----</v>
      </c>
      <c r="CB39" s="123" t="str">
        <f t="shared" si="119"/>
        <v>-----</v>
      </c>
      <c r="CC39" s="123" t="str">
        <f t="shared" ref="CC39:CM39" si="120">CB39</f>
        <v>-----</v>
      </c>
      <c r="CD39" s="123" t="str">
        <f t="shared" si="120"/>
        <v>-----</v>
      </c>
      <c r="CE39" s="123" t="str">
        <f t="shared" si="120"/>
        <v>-----</v>
      </c>
      <c r="CF39" s="123" t="str">
        <f t="shared" si="120"/>
        <v>-----</v>
      </c>
      <c r="CG39" s="123" t="str">
        <f t="shared" si="120"/>
        <v>-----</v>
      </c>
      <c r="CH39" s="123" t="str">
        <f t="shared" si="120"/>
        <v>-----</v>
      </c>
      <c r="CI39" s="123" t="str">
        <f t="shared" si="120"/>
        <v>-----</v>
      </c>
      <c r="CJ39" s="123" t="str">
        <f t="shared" si="120"/>
        <v>-----</v>
      </c>
      <c r="CK39" s="123" t="str">
        <f t="shared" si="120"/>
        <v>-----</v>
      </c>
      <c r="CL39" s="123" t="str">
        <f t="shared" si="120"/>
        <v>-----</v>
      </c>
      <c r="CM39" s="123" t="str">
        <f t="shared" si="120"/>
        <v>-----</v>
      </c>
      <c r="CN39" s="123" t="str">
        <f t="shared" ref="CN39:CX39" si="121">CM39</f>
        <v>-----</v>
      </c>
      <c r="CO39" s="123" t="str">
        <f t="shared" si="121"/>
        <v>-----</v>
      </c>
      <c r="CP39" s="123" t="str">
        <f t="shared" si="121"/>
        <v>-----</v>
      </c>
      <c r="CQ39" s="123" t="str">
        <f t="shared" si="121"/>
        <v>-----</v>
      </c>
      <c r="CR39" s="123" t="str">
        <f t="shared" si="121"/>
        <v>-----</v>
      </c>
      <c r="CS39" s="123" t="str">
        <f t="shared" si="121"/>
        <v>-----</v>
      </c>
      <c r="CT39" s="123" t="str">
        <f t="shared" si="121"/>
        <v>-----</v>
      </c>
      <c r="CU39" s="123" t="str">
        <f t="shared" si="121"/>
        <v>-----</v>
      </c>
      <c r="CV39" s="123" t="str">
        <f t="shared" si="121"/>
        <v>-----</v>
      </c>
      <c r="CW39" s="123" t="str">
        <f t="shared" si="121"/>
        <v>-----</v>
      </c>
      <c r="CX39" s="123" t="str">
        <f t="shared" si="121"/>
        <v>-----</v>
      </c>
    </row>
    <row r="40" spans="1:102">
      <c r="A40" s="3" t="str">
        <f>'Example 2A'!A40</f>
        <v>+ Expense Fee</v>
      </c>
      <c r="B40" s="4"/>
      <c r="C40" s="161" t="str">
        <f>ExpFeePD</f>
        <v>enter</v>
      </c>
      <c r="D40" s="119" t="str">
        <f t="shared" ref="D40:AY40" si="122">ExpFeePD</f>
        <v>enter</v>
      </c>
      <c r="E40" s="119" t="str">
        <f t="shared" si="122"/>
        <v>enter</v>
      </c>
      <c r="F40" s="119" t="str">
        <f t="shared" si="122"/>
        <v>enter</v>
      </c>
      <c r="G40" s="119" t="str">
        <f t="shared" si="122"/>
        <v>enter</v>
      </c>
      <c r="H40" s="119" t="str">
        <f t="shared" si="122"/>
        <v>enter</v>
      </c>
      <c r="I40" s="119" t="str">
        <f t="shared" si="122"/>
        <v>enter</v>
      </c>
      <c r="J40" s="119" t="str">
        <f t="shared" si="122"/>
        <v>enter</v>
      </c>
      <c r="K40" s="119" t="str">
        <f t="shared" si="122"/>
        <v>enter</v>
      </c>
      <c r="L40" s="119" t="str">
        <f t="shared" si="122"/>
        <v>enter</v>
      </c>
      <c r="M40" s="119" t="str">
        <f t="shared" si="122"/>
        <v>enter</v>
      </c>
      <c r="N40" s="119" t="str">
        <f t="shared" si="122"/>
        <v>enter</v>
      </c>
      <c r="O40" s="119" t="str">
        <f t="shared" si="122"/>
        <v>enter</v>
      </c>
      <c r="P40" s="119" t="str">
        <f t="shared" si="122"/>
        <v>enter</v>
      </c>
      <c r="Q40" s="119" t="str">
        <f t="shared" si="122"/>
        <v>enter</v>
      </c>
      <c r="R40" s="119" t="str">
        <f t="shared" si="122"/>
        <v>enter</v>
      </c>
      <c r="S40" s="119" t="str">
        <f t="shared" si="122"/>
        <v>enter</v>
      </c>
      <c r="T40" s="119" t="str">
        <f t="shared" si="122"/>
        <v>enter</v>
      </c>
      <c r="U40" s="119" t="str">
        <f t="shared" si="122"/>
        <v>enter</v>
      </c>
      <c r="V40" s="119" t="str">
        <f t="shared" si="122"/>
        <v>enter</v>
      </c>
      <c r="W40" s="119" t="str">
        <f t="shared" si="122"/>
        <v>enter</v>
      </c>
      <c r="X40" s="119" t="str">
        <f t="shared" si="122"/>
        <v>enter</v>
      </c>
      <c r="Y40" s="119" t="str">
        <f t="shared" si="122"/>
        <v>enter</v>
      </c>
      <c r="Z40" s="119" t="str">
        <f t="shared" si="122"/>
        <v>enter</v>
      </c>
      <c r="AA40" s="119" t="str">
        <f t="shared" si="122"/>
        <v>enter</v>
      </c>
      <c r="AB40" s="119" t="str">
        <f t="shared" si="122"/>
        <v>enter</v>
      </c>
      <c r="AC40" s="126" t="str">
        <f t="shared" si="122"/>
        <v>enter</v>
      </c>
      <c r="AD40" s="126" t="str">
        <f t="shared" si="122"/>
        <v>enter</v>
      </c>
      <c r="AE40" s="126" t="str">
        <f t="shared" si="122"/>
        <v>enter</v>
      </c>
      <c r="AF40" s="126" t="str">
        <f t="shared" si="122"/>
        <v>enter</v>
      </c>
      <c r="AG40" s="126" t="str">
        <f t="shared" si="122"/>
        <v>enter</v>
      </c>
      <c r="AH40" s="126" t="str">
        <f t="shared" si="122"/>
        <v>enter</v>
      </c>
      <c r="AI40" s="126" t="str">
        <f t="shared" si="122"/>
        <v>enter</v>
      </c>
      <c r="AJ40" s="126" t="str">
        <f t="shared" si="122"/>
        <v>enter</v>
      </c>
      <c r="AK40" s="126" t="str">
        <f t="shared" si="122"/>
        <v>enter</v>
      </c>
      <c r="AL40" s="126" t="str">
        <f t="shared" si="122"/>
        <v>enter</v>
      </c>
      <c r="AM40" s="126" t="str">
        <f t="shared" si="122"/>
        <v>enter</v>
      </c>
      <c r="AN40" s="126" t="str">
        <f t="shared" si="122"/>
        <v>enter</v>
      </c>
      <c r="AO40" s="126" t="str">
        <f t="shared" si="122"/>
        <v>enter</v>
      </c>
      <c r="AP40" s="126" t="str">
        <f t="shared" si="122"/>
        <v>enter</v>
      </c>
      <c r="AQ40" s="126" t="str">
        <f t="shared" si="122"/>
        <v>enter</v>
      </c>
      <c r="AR40" s="126" t="str">
        <f t="shared" si="122"/>
        <v>enter</v>
      </c>
      <c r="AS40" s="126" t="str">
        <f t="shared" si="122"/>
        <v>enter</v>
      </c>
      <c r="AT40" s="126" t="str">
        <f t="shared" si="122"/>
        <v>enter</v>
      </c>
      <c r="AU40" s="126" t="str">
        <f t="shared" si="122"/>
        <v>enter</v>
      </c>
      <c r="AV40" s="126" t="str">
        <f t="shared" si="122"/>
        <v>enter</v>
      </c>
      <c r="AW40" s="126" t="str">
        <f t="shared" si="122"/>
        <v>enter</v>
      </c>
      <c r="AX40" s="126" t="str">
        <f t="shared" si="122"/>
        <v>enter</v>
      </c>
      <c r="AY40" s="126" t="str">
        <f t="shared" si="122"/>
        <v>enter</v>
      </c>
      <c r="AZ40" s="3" t="str">
        <f t="shared" si="83"/>
        <v>+ Expense Fee</v>
      </c>
      <c r="BA40" s="4"/>
      <c r="BB40" s="377" t="str">
        <f>ExpFeePD</f>
        <v>enter</v>
      </c>
      <c r="BC40" s="119" t="str">
        <f t="shared" ref="BC40:CX40" si="123">ExpFeePD</f>
        <v>enter</v>
      </c>
      <c r="BD40" s="119" t="str">
        <f t="shared" si="123"/>
        <v>enter</v>
      </c>
      <c r="BE40" s="119" t="str">
        <f t="shared" si="123"/>
        <v>enter</v>
      </c>
      <c r="BF40" s="119" t="str">
        <f t="shared" si="123"/>
        <v>enter</v>
      </c>
      <c r="BG40" s="119" t="str">
        <f t="shared" si="123"/>
        <v>enter</v>
      </c>
      <c r="BH40" s="119" t="str">
        <f t="shared" si="123"/>
        <v>enter</v>
      </c>
      <c r="BI40" s="119" t="str">
        <f t="shared" si="123"/>
        <v>enter</v>
      </c>
      <c r="BJ40" s="119" t="str">
        <f t="shared" si="123"/>
        <v>enter</v>
      </c>
      <c r="BK40" s="119" t="str">
        <f t="shared" si="123"/>
        <v>enter</v>
      </c>
      <c r="BL40" s="119" t="str">
        <f t="shared" si="123"/>
        <v>enter</v>
      </c>
      <c r="BM40" s="119" t="str">
        <f t="shared" si="123"/>
        <v>enter</v>
      </c>
      <c r="BN40" s="119" t="str">
        <f t="shared" si="123"/>
        <v>enter</v>
      </c>
      <c r="BO40" s="119" t="str">
        <f t="shared" si="123"/>
        <v>enter</v>
      </c>
      <c r="BP40" s="119" t="str">
        <f t="shared" si="123"/>
        <v>enter</v>
      </c>
      <c r="BQ40" s="119" t="str">
        <f t="shared" si="123"/>
        <v>enter</v>
      </c>
      <c r="BR40" s="119" t="str">
        <f t="shared" si="123"/>
        <v>enter</v>
      </c>
      <c r="BS40" s="119" t="str">
        <f t="shared" si="123"/>
        <v>enter</v>
      </c>
      <c r="BT40" s="119" t="str">
        <f t="shared" si="123"/>
        <v>enter</v>
      </c>
      <c r="BU40" s="119" t="str">
        <f t="shared" si="123"/>
        <v>enter</v>
      </c>
      <c r="BV40" s="119" t="str">
        <f t="shared" si="123"/>
        <v>enter</v>
      </c>
      <c r="BW40" s="119" t="str">
        <f t="shared" si="123"/>
        <v>enter</v>
      </c>
      <c r="BX40" s="119" t="str">
        <f t="shared" si="123"/>
        <v>enter</v>
      </c>
      <c r="BY40" s="119" t="str">
        <f t="shared" si="123"/>
        <v>enter</v>
      </c>
      <c r="BZ40" s="119" t="str">
        <f t="shared" si="123"/>
        <v>enter</v>
      </c>
      <c r="CA40" s="119" t="str">
        <f t="shared" si="123"/>
        <v>enter</v>
      </c>
      <c r="CB40" s="123" t="str">
        <f t="shared" si="123"/>
        <v>enter</v>
      </c>
      <c r="CC40" s="123" t="str">
        <f t="shared" si="123"/>
        <v>enter</v>
      </c>
      <c r="CD40" s="123" t="str">
        <f t="shared" si="123"/>
        <v>enter</v>
      </c>
      <c r="CE40" s="123" t="str">
        <f t="shared" si="123"/>
        <v>enter</v>
      </c>
      <c r="CF40" s="123" t="str">
        <f t="shared" si="123"/>
        <v>enter</v>
      </c>
      <c r="CG40" s="123" t="str">
        <f t="shared" si="123"/>
        <v>enter</v>
      </c>
      <c r="CH40" s="123" t="str">
        <f t="shared" si="123"/>
        <v>enter</v>
      </c>
      <c r="CI40" s="123" t="str">
        <f t="shared" si="123"/>
        <v>enter</v>
      </c>
      <c r="CJ40" s="123" t="str">
        <f t="shared" si="123"/>
        <v>enter</v>
      </c>
      <c r="CK40" s="123" t="str">
        <f t="shared" si="123"/>
        <v>enter</v>
      </c>
      <c r="CL40" s="123" t="str">
        <f t="shared" si="123"/>
        <v>enter</v>
      </c>
      <c r="CM40" s="123" t="str">
        <f t="shared" si="123"/>
        <v>enter</v>
      </c>
      <c r="CN40" s="123" t="str">
        <f t="shared" si="123"/>
        <v>enter</v>
      </c>
      <c r="CO40" s="123" t="str">
        <f t="shared" si="123"/>
        <v>enter</v>
      </c>
      <c r="CP40" s="123" t="str">
        <f t="shared" si="123"/>
        <v>enter</v>
      </c>
      <c r="CQ40" s="123" t="str">
        <f t="shared" si="123"/>
        <v>enter</v>
      </c>
      <c r="CR40" s="123" t="str">
        <f t="shared" si="123"/>
        <v>enter</v>
      </c>
      <c r="CS40" s="123" t="str">
        <f t="shared" si="123"/>
        <v>enter</v>
      </c>
      <c r="CT40" s="123" t="str">
        <f t="shared" si="123"/>
        <v>enter</v>
      </c>
      <c r="CU40" s="123" t="str">
        <f t="shared" si="123"/>
        <v>enter</v>
      </c>
      <c r="CV40" s="123" t="str">
        <f t="shared" si="123"/>
        <v>enter</v>
      </c>
      <c r="CW40" s="123" t="str">
        <f t="shared" si="123"/>
        <v>enter</v>
      </c>
      <c r="CX40" s="123" t="str">
        <f t="shared" si="123"/>
        <v>enter</v>
      </c>
    </row>
    <row r="41" spans="1:102">
      <c r="A41" s="3" t="str">
        <f>'Example 2A'!A41</f>
        <v>x</v>
      </c>
      <c r="B41" s="4"/>
      <c r="C41" s="148" t="str">
        <f>'Example 2A'!C41</f>
        <v>-----</v>
      </c>
      <c r="D41" s="119" t="str">
        <f t="shared" ref="D41:AC41" si="124">C41</f>
        <v>-----</v>
      </c>
      <c r="E41" s="119" t="str">
        <f t="shared" si="124"/>
        <v>-----</v>
      </c>
      <c r="F41" s="119" t="str">
        <f t="shared" si="124"/>
        <v>-----</v>
      </c>
      <c r="G41" s="119" t="str">
        <f t="shared" si="124"/>
        <v>-----</v>
      </c>
      <c r="H41" s="119" t="str">
        <f t="shared" si="124"/>
        <v>-----</v>
      </c>
      <c r="I41" s="119" t="str">
        <f t="shared" si="124"/>
        <v>-----</v>
      </c>
      <c r="J41" s="119" t="str">
        <f t="shared" si="124"/>
        <v>-----</v>
      </c>
      <c r="K41" s="119" t="str">
        <f t="shared" si="124"/>
        <v>-----</v>
      </c>
      <c r="L41" s="119" t="str">
        <f t="shared" si="124"/>
        <v>-----</v>
      </c>
      <c r="M41" s="119" t="str">
        <f t="shared" si="124"/>
        <v>-----</v>
      </c>
      <c r="N41" s="119" t="str">
        <f t="shared" si="124"/>
        <v>-----</v>
      </c>
      <c r="O41" s="119" t="str">
        <f t="shared" si="124"/>
        <v>-----</v>
      </c>
      <c r="P41" s="119" t="str">
        <f t="shared" si="124"/>
        <v>-----</v>
      </c>
      <c r="Q41" s="119" t="str">
        <f t="shared" si="124"/>
        <v>-----</v>
      </c>
      <c r="R41" s="119" t="str">
        <f t="shared" si="124"/>
        <v>-----</v>
      </c>
      <c r="S41" s="119" t="str">
        <f t="shared" si="124"/>
        <v>-----</v>
      </c>
      <c r="T41" s="119" t="str">
        <f t="shared" si="124"/>
        <v>-----</v>
      </c>
      <c r="U41" s="119" t="str">
        <f t="shared" si="124"/>
        <v>-----</v>
      </c>
      <c r="V41" s="119" t="str">
        <f t="shared" si="124"/>
        <v>-----</v>
      </c>
      <c r="W41" s="119" t="str">
        <f t="shared" si="124"/>
        <v>-----</v>
      </c>
      <c r="X41" s="119" t="str">
        <f t="shared" si="124"/>
        <v>-----</v>
      </c>
      <c r="Y41" s="119" t="str">
        <f t="shared" si="124"/>
        <v>-----</v>
      </c>
      <c r="Z41" s="119" t="str">
        <f t="shared" si="124"/>
        <v>-----</v>
      </c>
      <c r="AA41" s="119" t="str">
        <f t="shared" si="124"/>
        <v>-----</v>
      </c>
      <c r="AB41" s="119" t="str">
        <f t="shared" si="124"/>
        <v>-----</v>
      </c>
      <c r="AC41" s="126" t="str">
        <f t="shared" si="124"/>
        <v>-----</v>
      </c>
      <c r="AD41" s="126" t="str">
        <f t="shared" ref="AD41:AK41" si="125">AC41</f>
        <v>-----</v>
      </c>
      <c r="AE41" s="126" t="str">
        <f t="shared" si="125"/>
        <v>-----</v>
      </c>
      <c r="AF41" s="126" t="str">
        <f t="shared" si="125"/>
        <v>-----</v>
      </c>
      <c r="AG41" s="126" t="str">
        <f t="shared" si="125"/>
        <v>-----</v>
      </c>
      <c r="AH41" s="126" t="str">
        <f t="shared" si="125"/>
        <v>-----</v>
      </c>
      <c r="AI41" s="126" t="str">
        <f t="shared" si="125"/>
        <v>-----</v>
      </c>
      <c r="AJ41" s="126" t="str">
        <f t="shared" si="125"/>
        <v>-----</v>
      </c>
      <c r="AK41" s="126" t="str">
        <f t="shared" si="125"/>
        <v>-----</v>
      </c>
      <c r="AL41" s="126" t="str">
        <f>AK41</f>
        <v>-----</v>
      </c>
      <c r="AM41" s="126" t="str">
        <f>AL41</f>
        <v>-----</v>
      </c>
      <c r="AN41" s="126" t="str">
        <f>AM41</f>
        <v>-----</v>
      </c>
      <c r="AO41" s="126" t="str">
        <f>AN41</f>
        <v>-----</v>
      </c>
      <c r="AP41" s="126" t="str">
        <f>AO41</f>
        <v>-----</v>
      </c>
      <c r="AQ41" s="126" t="str">
        <f t="shared" ref="AQ41:AY41" si="126">AP41</f>
        <v>-----</v>
      </c>
      <c r="AR41" s="126" t="str">
        <f t="shared" si="126"/>
        <v>-----</v>
      </c>
      <c r="AS41" s="126" t="str">
        <f t="shared" si="126"/>
        <v>-----</v>
      </c>
      <c r="AT41" s="126" t="str">
        <f t="shared" si="126"/>
        <v>-----</v>
      </c>
      <c r="AU41" s="126" t="str">
        <f t="shared" si="126"/>
        <v>-----</v>
      </c>
      <c r="AV41" s="126" t="str">
        <f t="shared" si="126"/>
        <v>-----</v>
      </c>
      <c r="AW41" s="126" t="str">
        <f t="shared" si="126"/>
        <v>-----</v>
      </c>
      <c r="AX41" s="126" t="str">
        <f t="shared" si="126"/>
        <v>-----</v>
      </c>
      <c r="AY41" s="126" t="str">
        <f t="shared" si="126"/>
        <v>-----</v>
      </c>
      <c r="AZ41" s="3" t="str">
        <f t="shared" si="83"/>
        <v>x</v>
      </c>
      <c r="BA41" s="4"/>
      <c r="BB41" s="148" t="str">
        <f>'Example 2A'!BB41</f>
        <v>-----</v>
      </c>
      <c r="BC41" s="119" t="str">
        <f t="shared" ref="BC41:CB41" si="127">BB41</f>
        <v>-----</v>
      </c>
      <c r="BD41" s="119" t="str">
        <f t="shared" si="127"/>
        <v>-----</v>
      </c>
      <c r="BE41" s="119" t="str">
        <f t="shared" si="127"/>
        <v>-----</v>
      </c>
      <c r="BF41" s="119" t="str">
        <f t="shared" si="127"/>
        <v>-----</v>
      </c>
      <c r="BG41" s="119" t="str">
        <f t="shared" si="127"/>
        <v>-----</v>
      </c>
      <c r="BH41" s="119" t="str">
        <f t="shared" si="127"/>
        <v>-----</v>
      </c>
      <c r="BI41" s="119" t="str">
        <f t="shared" si="127"/>
        <v>-----</v>
      </c>
      <c r="BJ41" s="119" t="str">
        <f t="shared" si="127"/>
        <v>-----</v>
      </c>
      <c r="BK41" s="119" t="str">
        <f t="shared" si="127"/>
        <v>-----</v>
      </c>
      <c r="BL41" s="119" t="str">
        <f t="shared" si="127"/>
        <v>-----</v>
      </c>
      <c r="BM41" s="119" t="str">
        <f t="shared" si="127"/>
        <v>-----</v>
      </c>
      <c r="BN41" s="119" t="str">
        <f t="shared" si="127"/>
        <v>-----</v>
      </c>
      <c r="BO41" s="119" t="str">
        <f t="shared" si="127"/>
        <v>-----</v>
      </c>
      <c r="BP41" s="119" t="str">
        <f t="shared" si="127"/>
        <v>-----</v>
      </c>
      <c r="BQ41" s="119" t="str">
        <f t="shared" si="127"/>
        <v>-----</v>
      </c>
      <c r="BR41" s="119" t="str">
        <f t="shared" si="127"/>
        <v>-----</v>
      </c>
      <c r="BS41" s="119" t="str">
        <f t="shared" si="127"/>
        <v>-----</v>
      </c>
      <c r="BT41" s="119" t="str">
        <f t="shared" si="127"/>
        <v>-----</v>
      </c>
      <c r="BU41" s="119" t="str">
        <f t="shared" si="127"/>
        <v>-----</v>
      </c>
      <c r="BV41" s="119" t="str">
        <f t="shared" si="127"/>
        <v>-----</v>
      </c>
      <c r="BW41" s="119" t="str">
        <f t="shared" si="127"/>
        <v>-----</v>
      </c>
      <c r="BX41" s="119" t="str">
        <f t="shared" si="127"/>
        <v>-----</v>
      </c>
      <c r="BY41" s="119" t="str">
        <f t="shared" si="127"/>
        <v>-----</v>
      </c>
      <c r="BZ41" s="119" t="str">
        <f t="shared" si="127"/>
        <v>-----</v>
      </c>
      <c r="CA41" s="119" t="str">
        <f t="shared" si="127"/>
        <v>-----</v>
      </c>
      <c r="CB41" s="123" t="str">
        <f t="shared" si="127"/>
        <v>-----</v>
      </c>
      <c r="CC41" s="123" t="str">
        <f t="shared" ref="CC41:CM41" si="128">CB41</f>
        <v>-----</v>
      </c>
      <c r="CD41" s="123" t="str">
        <f t="shared" si="128"/>
        <v>-----</v>
      </c>
      <c r="CE41" s="123" t="str">
        <f t="shared" si="128"/>
        <v>-----</v>
      </c>
      <c r="CF41" s="123" t="str">
        <f t="shared" si="128"/>
        <v>-----</v>
      </c>
      <c r="CG41" s="123" t="str">
        <f t="shared" si="128"/>
        <v>-----</v>
      </c>
      <c r="CH41" s="123" t="str">
        <f t="shared" si="128"/>
        <v>-----</v>
      </c>
      <c r="CI41" s="123" t="str">
        <f t="shared" si="128"/>
        <v>-----</v>
      </c>
      <c r="CJ41" s="123" t="str">
        <f t="shared" si="128"/>
        <v>-----</v>
      </c>
      <c r="CK41" s="123" t="str">
        <f t="shared" si="128"/>
        <v>-----</v>
      </c>
      <c r="CL41" s="123" t="str">
        <f t="shared" si="128"/>
        <v>-----</v>
      </c>
      <c r="CM41" s="123" t="str">
        <f t="shared" si="128"/>
        <v>-----</v>
      </c>
      <c r="CN41" s="123" t="str">
        <f t="shared" ref="CN41:CX41" si="129">CM41</f>
        <v>-----</v>
      </c>
      <c r="CO41" s="123" t="str">
        <f t="shared" si="129"/>
        <v>-----</v>
      </c>
      <c r="CP41" s="123" t="str">
        <f t="shared" si="129"/>
        <v>-----</v>
      </c>
      <c r="CQ41" s="123" t="str">
        <f t="shared" si="129"/>
        <v>-----</v>
      </c>
      <c r="CR41" s="123" t="str">
        <f t="shared" si="129"/>
        <v>-----</v>
      </c>
      <c r="CS41" s="123" t="str">
        <f t="shared" si="129"/>
        <v>-----</v>
      </c>
      <c r="CT41" s="123" t="str">
        <f t="shared" si="129"/>
        <v>-----</v>
      </c>
      <c r="CU41" s="123" t="str">
        <f t="shared" si="129"/>
        <v>-----</v>
      </c>
      <c r="CV41" s="123" t="str">
        <f t="shared" si="129"/>
        <v>-----</v>
      </c>
      <c r="CW41" s="123" t="str">
        <f t="shared" si="129"/>
        <v>-----</v>
      </c>
      <c r="CX41" s="123" t="str">
        <f t="shared" si="129"/>
        <v>-----</v>
      </c>
    </row>
    <row r="42" spans="1:102" ht="16.2" thickBot="1">
      <c r="A42" s="11" t="str">
        <f>'Example 2A'!A42</f>
        <v>= Prop. Damage Rate</v>
      </c>
      <c r="B42" s="12"/>
      <c r="C42" s="75" t="e">
        <f t="shared" ref="C42:AH42" si="130">IF(PremiumLimit="Combined Single Limit",0,PRODUCT(PRODUCT(C33:C39)+C40,C41))</f>
        <v>#VALUE!</v>
      </c>
      <c r="D42" s="75" t="e">
        <f t="shared" si="130"/>
        <v>#VALUE!</v>
      </c>
      <c r="E42" s="75" t="e">
        <f t="shared" si="130"/>
        <v>#VALUE!</v>
      </c>
      <c r="F42" s="75" t="e">
        <f t="shared" si="130"/>
        <v>#VALUE!</v>
      </c>
      <c r="G42" s="75" t="e">
        <f t="shared" si="130"/>
        <v>#VALUE!</v>
      </c>
      <c r="H42" s="75" t="e">
        <f t="shared" si="130"/>
        <v>#VALUE!</v>
      </c>
      <c r="I42" s="75" t="e">
        <f t="shared" si="130"/>
        <v>#VALUE!</v>
      </c>
      <c r="J42" s="75" t="e">
        <f t="shared" si="130"/>
        <v>#VALUE!</v>
      </c>
      <c r="K42" s="75" t="e">
        <f t="shared" si="130"/>
        <v>#VALUE!</v>
      </c>
      <c r="L42" s="75" t="e">
        <f t="shared" si="130"/>
        <v>#VALUE!</v>
      </c>
      <c r="M42" s="75" t="e">
        <f t="shared" si="130"/>
        <v>#VALUE!</v>
      </c>
      <c r="N42" s="75" t="e">
        <f t="shared" si="130"/>
        <v>#VALUE!</v>
      </c>
      <c r="O42" s="75" t="e">
        <f t="shared" si="130"/>
        <v>#VALUE!</v>
      </c>
      <c r="P42" s="75" t="e">
        <f t="shared" si="130"/>
        <v>#VALUE!</v>
      </c>
      <c r="Q42" s="75" t="e">
        <f t="shared" si="130"/>
        <v>#VALUE!</v>
      </c>
      <c r="R42" s="75" t="e">
        <f t="shared" si="130"/>
        <v>#VALUE!</v>
      </c>
      <c r="S42" s="75" t="e">
        <f t="shared" si="130"/>
        <v>#VALUE!</v>
      </c>
      <c r="T42" s="75" t="e">
        <f t="shared" si="130"/>
        <v>#VALUE!</v>
      </c>
      <c r="U42" s="75" t="e">
        <f t="shared" si="130"/>
        <v>#VALUE!</v>
      </c>
      <c r="V42" s="75" t="e">
        <f t="shared" si="130"/>
        <v>#VALUE!</v>
      </c>
      <c r="W42" s="75" t="e">
        <f t="shared" si="130"/>
        <v>#VALUE!</v>
      </c>
      <c r="X42" s="75" t="e">
        <f t="shared" si="130"/>
        <v>#VALUE!</v>
      </c>
      <c r="Y42" s="75" t="e">
        <f t="shared" si="130"/>
        <v>#VALUE!</v>
      </c>
      <c r="Z42" s="75" t="e">
        <f t="shared" si="130"/>
        <v>#VALUE!</v>
      </c>
      <c r="AA42" s="75" t="e">
        <f t="shared" si="130"/>
        <v>#VALUE!</v>
      </c>
      <c r="AB42" s="75" t="e">
        <f t="shared" si="130"/>
        <v>#VALUE!</v>
      </c>
      <c r="AC42" s="75" t="e">
        <f t="shared" si="130"/>
        <v>#VALUE!</v>
      </c>
      <c r="AD42" s="75" t="e">
        <f t="shared" si="130"/>
        <v>#VALUE!</v>
      </c>
      <c r="AE42" s="75" t="e">
        <f t="shared" si="130"/>
        <v>#VALUE!</v>
      </c>
      <c r="AF42" s="75" t="e">
        <f t="shared" si="130"/>
        <v>#VALUE!</v>
      </c>
      <c r="AG42" s="75" t="e">
        <f t="shared" si="130"/>
        <v>#VALUE!</v>
      </c>
      <c r="AH42" s="75" t="e">
        <f t="shared" si="130"/>
        <v>#VALUE!</v>
      </c>
      <c r="AI42" s="75" t="e">
        <f t="shared" ref="AI42:AY42" si="131">IF(PremiumLimit="Combined Single Limit",0,PRODUCT(PRODUCT(AI33:AI39)+AI40,AI41))</f>
        <v>#VALUE!</v>
      </c>
      <c r="AJ42" s="75" t="e">
        <f t="shared" si="131"/>
        <v>#VALUE!</v>
      </c>
      <c r="AK42" s="75" t="e">
        <f t="shared" si="131"/>
        <v>#VALUE!</v>
      </c>
      <c r="AL42" s="75" t="e">
        <f t="shared" si="131"/>
        <v>#VALUE!</v>
      </c>
      <c r="AM42" s="75" t="e">
        <f t="shared" si="131"/>
        <v>#VALUE!</v>
      </c>
      <c r="AN42" s="75" t="e">
        <f t="shared" si="131"/>
        <v>#VALUE!</v>
      </c>
      <c r="AO42" s="75" t="e">
        <f t="shared" si="131"/>
        <v>#VALUE!</v>
      </c>
      <c r="AP42" s="75" t="e">
        <f t="shared" si="131"/>
        <v>#VALUE!</v>
      </c>
      <c r="AQ42" s="75" t="e">
        <f t="shared" si="131"/>
        <v>#VALUE!</v>
      </c>
      <c r="AR42" s="75" t="e">
        <f t="shared" si="131"/>
        <v>#VALUE!</v>
      </c>
      <c r="AS42" s="75" t="e">
        <f t="shared" si="131"/>
        <v>#VALUE!</v>
      </c>
      <c r="AT42" s="75" t="e">
        <f t="shared" si="131"/>
        <v>#VALUE!</v>
      </c>
      <c r="AU42" s="75" t="e">
        <f t="shared" si="131"/>
        <v>#VALUE!</v>
      </c>
      <c r="AV42" s="75" t="e">
        <f t="shared" si="131"/>
        <v>#VALUE!</v>
      </c>
      <c r="AW42" s="75" t="e">
        <f t="shared" si="131"/>
        <v>#VALUE!</v>
      </c>
      <c r="AX42" s="75" t="e">
        <f t="shared" si="131"/>
        <v>#VALUE!</v>
      </c>
      <c r="AY42" s="75" t="e">
        <f t="shared" si="131"/>
        <v>#VALUE!</v>
      </c>
      <c r="AZ42" s="75" t="str">
        <f>A42</f>
        <v>= Prop. Damage Rate</v>
      </c>
      <c r="BA42" s="75"/>
      <c r="BB42" s="75" t="e">
        <f t="shared" ref="BB42:CG42" si="132">IF(PremiumLimit="Combined Single Limit",0,PRODUCT(PRODUCT(BB33:BB39)+BB40,BB41))</f>
        <v>#VALUE!</v>
      </c>
      <c r="BC42" s="75" t="e">
        <f t="shared" si="132"/>
        <v>#VALUE!</v>
      </c>
      <c r="BD42" s="75" t="e">
        <f t="shared" si="132"/>
        <v>#VALUE!</v>
      </c>
      <c r="BE42" s="75" t="e">
        <f t="shared" si="132"/>
        <v>#VALUE!</v>
      </c>
      <c r="BF42" s="75" t="e">
        <f t="shared" si="132"/>
        <v>#VALUE!</v>
      </c>
      <c r="BG42" s="75" t="e">
        <f t="shared" si="132"/>
        <v>#VALUE!</v>
      </c>
      <c r="BH42" s="75" t="e">
        <f t="shared" si="132"/>
        <v>#VALUE!</v>
      </c>
      <c r="BI42" s="75" t="e">
        <f t="shared" si="132"/>
        <v>#VALUE!</v>
      </c>
      <c r="BJ42" s="75" t="e">
        <f t="shared" si="132"/>
        <v>#VALUE!</v>
      </c>
      <c r="BK42" s="75" t="e">
        <f t="shared" si="132"/>
        <v>#VALUE!</v>
      </c>
      <c r="BL42" s="75" t="e">
        <f t="shared" si="132"/>
        <v>#VALUE!</v>
      </c>
      <c r="BM42" s="75" t="e">
        <f t="shared" si="132"/>
        <v>#VALUE!</v>
      </c>
      <c r="BN42" s="75" t="e">
        <f t="shared" si="132"/>
        <v>#VALUE!</v>
      </c>
      <c r="BO42" s="75" t="e">
        <f t="shared" si="132"/>
        <v>#VALUE!</v>
      </c>
      <c r="BP42" s="75" t="e">
        <f t="shared" si="132"/>
        <v>#VALUE!</v>
      </c>
      <c r="BQ42" s="75" t="e">
        <f t="shared" si="132"/>
        <v>#VALUE!</v>
      </c>
      <c r="BR42" s="75" t="e">
        <f t="shared" si="132"/>
        <v>#VALUE!</v>
      </c>
      <c r="BS42" s="75" t="e">
        <f t="shared" si="132"/>
        <v>#VALUE!</v>
      </c>
      <c r="BT42" s="75" t="e">
        <f t="shared" si="132"/>
        <v>#VALUE!</v>
      </c>
      <c r="BU42" s="75" t="e">
        <f t="shared" si="132"/>
        <v>#VALUE!</v>
      </c>
      <c r="BV42" s="75" t="e">
        <f t="shared" si="132"/>
        <v>#VALUE!</v>
      </c>
      <c r="BW42" s="75" t="e">
        <f t="shared" si="132"/>
        <v>#VALUE!</v>
      </c>
      <c r="BX42" s="75" t="e">
        <f t="shared" si="132"/>
        <v>#VALUE!</v>
      </c>
      <c r="BY42" s="75" t="e">
        <f t="shared" si="132"/>
        <v>#VALUE!</v>
      </c>
      <c r="BZ42" s="75" t="e">
        <f t="shared" si="132"/>
        <v>#VALUE!</v>
      </c>
      <c r="CA42" s="75" t="e">
        <f t="shared" si="132"/>
        <v>#VALUE!</v>
      </c>
      <c r="CB42" s="75" t="e">
        <f t="shared" si="132"/>
        <v>#VALUE!</v>
      </c>
      <c r="CC42" s="75" t="e">
        <f t="shared" si="132"/>
        <v>#VALUE!</v>
      </c>
      <c r="CD42" s="75" t="e">
        <f t="shared" si="132"/>
        <v>#VALUE!</v>
      </c>
      <c r="CE42" s="75" t="e">
        <f t="shared" si="132"/>
        <v>#VALUE!</v>
      </c>
      <c r="CF42" s="75" t="e">
        <f t="shared" si="132"/>
        <v>#VALUE!</v>
      </c>
      <c r="CG42" s="75" t="e">
        <f t="shared" si="132"/>
        <v>#VALUE!</v>
      </c>
      <c r="CH42" s="75" t="e">
        <f t="shared" ref="CH42:CX42" si="133">IF(PremiumLimit="Combined Single Limit",0,PRODUCT(PRODUCT(CH33:CH39)+CH40,CH41))</f>
        <v>#VALUE!</v>
      </c>
      <c r="CI42" s="75" t="e">
        <f t="shared" si="133"/>
        <v>#VALUE!</v>
      </c>
      <c r="CJ42" s="75" t="e">
        <f t="shared" si="133"/>
        <v>#VALUE!</v>
      </c>
      <c r="CK42" s="75" t="e">
        <f t="shared" si="133"/>
        <v>#VALUE!</v>
      </c>
      <c r="CL42" s="75" t="e">
        <f t="shared" si="133"/>
        <v>#VALUE!</v>
      </c>
      <c r="CM42" s="75" t="e">
        <f t="shared" si="133"/>
        <v>#VALUE!</v>
      </c>
      <c r="CN42" s="75" t="e">
        <f t="shared" si="133"/>
        <v>#VALUE!</v>
      </c>
      <c r="CO42" s="75" t="e">
        <f t="shared" si="133"/>
        <v>#VALUE!</v>
      </c>
      <c r="CP42" s="75" t="e">
        <f t="shared" si="133"/>
        <v>#VALUE!</v>
      </c>
      <c r="CQ42" s="75" t="e">
        <f t="shared" si="133"/>
        <v>#VALUE!</v>
      </c>
      <c r="CR42" s="75" t="e">
        <f t="shared" si="133"/>
        <v>#VALUE!</v>
      </c>
      <c r="CS42" s="75" t="e">
        <f t="shared" si="133"/>
        <v>#VALUE!</v>
      </c>
      <c r="CT42" s="75" t="e">
        <f t="shared" si="133"/>
        <v>#VALUE!</v>
      </c>
      <c r="CU42" s="75" t="e">
        <f t="shared" si="133"/>
        <v>#VALUE!</v>
      </c>
      <c r="CV42" s="75" t="e">
        <f t="shared" si="133"/>
        <v>#VALUE!</v>
      </c>
      <c r="CW42" s="75" t="e">
        <f t="shared" si="133"/>
        <v>#VALUE!</v>
      </c>
      <c r="CX42" s="75" t="e">
        <f t="shared" si="133"/>
        <v>#VALUE!</v>
      </c>
    </row>
    <row r="43" spans="1:102" ht="16.2" thickTop="1">
      <c r="A43" s="52" t="str">
        <f>'Example 2A'!A43</f>
        <v/>
      </c>
      <c r="B43" s="6"/>
      <c r="C43" s="73" t="str">
        <f>"BaseRatePIPU_" &amp; TEXT(C$17,"00")</f>
        <v>BaseRatePIPU_101</v>
      </c>
      <c r="D43" s="73" t="str">
        <f t="shared" ref="D43:AY43" si="134">"BaseRatePIPU_" &amp; TEXT(D$17,"00")</f>
        <v>BaseRatePIPU_102</v>
      </c>
      <c r="E43" s="73" t="str">
        <f t="shared" si="134"/>
        <v>BaseRatePIPU_103</v>
      </c>
      <c r="F43" s="73" t="str">
        <f t="shared" si="134"/>
        <v>BaseRatePIPU_104</v>
      </c>
      <c r="G43" s="73" t="str">
        <f t="shared" si="134"/>
        <v>BaseRatePIPU_105</v>
      </c>
      <c r="H43" s="73" t="str">
        <f t="shared" si="134"/>
        <v>BaseRatePIPU_106</v>
      </c>
      <c r="I43" s="73" t="str">
        <f t="shared" si="134"/>
        <v>BaseRatePIPU_107</v>
      </c>
      <c r="J43" s="73" t="str">
        <f t="shared" si="134"/>
        <v>BaseRatePIPU_108</v>
      </c>
      <c r="K43" s="73" t="str">
        <f t="shared" si="134"/>
        <v>BaseRatePIPU_109</v>
      </c>
      <c r="L43" s="73" t="str">
        <f t="shared" si="134"/>
        <v>BaseRatePIPU_110</v>
      </c>
      <c r="M43" s="73" t="str">
        <f t="shared" si="134"/>
        <v>BaseRatePIPU_111</v>
      </c>
      <c r="N43" s="73" t="str">
        <f t="shared" si="134"/>
        <v>BaseRatePIPU_112</v>
      </c>
      <c r="O43" s="73" t="str">
        <f t="shared" si="134"/>
        <v>BaseRatePIPU_113</v>
      </c>
      <c r="P43" s="73" t="str">
        <f t="shared" si="134"/>
        <v>BaseRatePIPU_114</v>
      </c>
      <c r="Q43" s="73" t="str">
        <f t="shared" si="134"/>
        <v>BaseRatePIPU_115</v>
      </c>
      <c r="R43" s="73" t="str">
        <f t="shared" si="134"/>
        <v>BaseRatePIPU_116</v>
      </c>
      <c r="S43" s="73" t="str">
        <f t="shared" si="134"/>
        <v>BaseRatePIPU_117</v>
      </c>
      <c r="T43" s="73" t="str">
        <f t="shared" si="134"/>
        <v>BaseRatePIPU_118</v>
      </c>
      <c r="U43" s="73" t="str">
        <f t="shared" si="134"/>
        <v>BaseRatePIPU_119</v>
      </c>
      <c r="V43" s="73" t="str">
        <f t="shared" si="134"/>
        <v>BaseRatePIPU_120</v>
      </c>
      <c r="W43" s="73" t="str">
        <f t="shared" si="134"/>
        <v>BaseRatePIPU_121</v>
      </c>
      <c r="X43" s="73" t="str">
        <f t="shared" si="134"/>
        <v>BaseRatePIPU_122</v>
      </c>
      <c r="Y43" s="73" t="str">
        <f t="shared" si="134"/>
        <v>BaseRatePIPU_123</v>
      </c>
      <c r="Z43" s="73" t="str">
        <f t="shared" si="134"/>
        <v>BaseRatePIPU_124</v>
      </c>
      <c r="AA43" s="73" t="str">
        <f t="shared" si="134"/>
        <v>BaseRatePIPU_125</v>
      </c>
      <c r="AB43" s="73" t="str">
        <f t="shared" si="134"/>
        <v>BaseRatePIPU_126</v>
      </c>
      <c r="AC43" s="134" t="str">
        <f t="shared" si="134"/>
        <v>BaseRatePIPU_127</v>
      </c>
      <c r="AD43" s="134" t="str">
        <f t="shared" si="134"/>
        <v>BaseRatePIPU_128</v>
      </c>
      <c r="AE43" s="134" t="str">
        <f t="shared" si="134"/>
        <v>BaseRatePIPU_129</v>
      </c>
      <c r="AF43" s="134" t="str">
        <f t="shared" si="134"/>
        <v>BaseRatePIPU_130</v>
      </c>
      <c r="AG43" s="134" t="str">
        <f t="shared" si="134"/>
        <v>BaseRatePIPU_131</v>
      </c>
      <c r="AH43" s="134" t="str">
        <f t="shared" si="134"/>
        <v>BaseRatePIPU_132</v>
      </c>
      <c r="AI43" s="134" t="str">
        <f t="shared" si="134"/>
        <v>BaseRatePIPU_133</v>
      </c>
      <c r="AJ43" s="134" t="str">
        <f t="shared" si="134"/>
        <v>BaseRatePIPU_134</v>
      </c>
      <c r="AK43" s="134" t="str">
        <f t="shared" si="134"/>
        <v>BaseRatePIPU_135</v>
      </c>
      <c r="AL43" s="134" t="str">
        <f t="shared" si="134"/>
        <v>BaseRatePIPU_136</v>
      </c>
      <c r="AM43" s="134" t="str">
        <f t="shared" si="134"/>
        <v>BaseRatePIPU_137</v>
      </c>
      <c r="AN43" s="134" t="str">
        <f t="shared" si="134"/>
        <v>BaseRatePIPU_138</v>
      </c>
      <c r="AO43" s="134" t="str">
        <f t="shared" si="134"/>
        <v>BaseRatePIPU_139</v>
      </c>
      <c r="AP43" s="134" t="str">
        <f t="shared" si="134"/>
        <v>BaseRatePIPU_140</v>
      </c>
      <c r="AQ43" s="134" t="str">
        <f t="shared" si="134"/>
        <v>BaseRatePIPU_141</v>
      </c>
      <c r="AR43" s="134" t="str">
        <f t="shared" si="134"/>
        <v>BaseRatePIPU_142</v>
      </c>
      <c r="AS43" s="134" t="str">
        <f t="shared" si="134"/>
        <v>BaseRatePIPU_143</v>
      </c>
      <c r="AT43" s="134" t="str">
        <f t="shared" si="134"/>
        <v>BaseRatePIPU_144</v>
      </c>
      <c r="AU43" s="134" t="str">
        <f t="shared" si="134"/>
        <v>BaseRatePIPU_145</v>
      </c>
      <c r="AV43" s="134" t="str">
        <f t="shared" si="134"/>
        <v>BaseRatePIPU_146</v>
      </c>
      <c r="AW43" s="134" t="str">
        <f t="shared" si="134"/>
        <v>BaseRatePIPU_147</v>
      </c>
      <c r="AX43" s="134" t="str">
        <f t="shared" si="134"/>
        <v>BaseRatePIPU_148</v>
      </c>
      <c r="AY43" s="134" t="str">
        <f t="shared" si="134"/>
        <v>BaseRatePIPU_149</v>
      </c>
      <c r="AZ43" s="5"/>
      <c r="BA43" s="6"/>
      <c r="BB43" s="73" t="str">
        <f t="shared" ref="BB43:CX43" si="135">"BaseRatePIPU_" &amp; TEXT(BB$17,"00")</f>
        <v>BaseRatePIPU_101</v>
      </c>
      <c r="BC43" s="73" t="str">
        <f t="shared" si="135"/>
        <v>BaseRatePIPU_102</v>
      </c>
      <c r="BD43" s="73" t="str">
        <f t="shared" si="135"/>
        <v>BaseRatePIPU_103</v>
      </c>
      <c r="BE43" s="73" t="str">
        <f t="shared" si="135"/>
        <v>BaseRatePIPU_104</v>
      </c>
      <c r="BF43" s="73" t="str">
        <f t="shared" si="135"/>
        <v>BaseRatePIPU_105</v>
      </c>
      <c r="BG43" s="73" t="str">
        <f t="shared" si="135"/>
        <v>BaseRatePIPU_106</v>
      </c>
      <c r="BH43" s="73" t="str">
        <f t="shared" si="135"/>
        <v>BaseRatePIPU_107</v>
      </c>
      <c r="BI43" s="73" t="str">
        <f t="shared" si="135"/>
        <v>BaseRatePIPU_108</v>
      </c>
      <c r="BJ43" s="73" t="str">
        <f t="shared" si="135"/>
        <v>BaseRatePIPU_109</v>
      </c>
      <c r="BK43" s="73" t="str">
        <f t="shared" si="135"/>
        <v>BaseRatePIPU_110</v>
      </c>
      <c r="BL43" s="73" t="str">
        <f t="shared" si="135"/>
        <v>BaseRatePIPU_111</v>
      </c>
      <c r="BM43" s="73" t="str">
        <f t="shared" si="135"/>
        <v>BaseRatePIPU_112</v>
      </c>
      <c r="BN43" s="73" t="str">
        <f t="shared" si="135"/>
        <v>BaseRatePIPU_113</v>
      </c>
      <c r="BO43" s="73" t="str">
        <f t="shared" si="135"/>
        <v>BaseRatePIPU_114</v>
      </c>
      <c r="BP43" s="73" t="str">
        <f t="shared" si="135"/>
        <v>BaseRatePIPU_115</v>
      </c>
      <c r="BQ43" s="73" t="str">
        <f t="shared" si="135"/>
        <v>BaseRatePIPU_116</v>
      </c>
      <c r="BR43" s="73" t="str">
        <f t="shared" si="135"/>
        <v>BaseRatePIPU_117</v>
      </c>
      <c r="BS43" s="73" t="str">
        <f t="shared" si="135"/>
        <v>BaseRatePIPU_118</v>
      </c>
      <c r="BT43" s="73" t="str">
        <f t="shared" si="135"/>
        <v>BaseRatePIPU_119</v>
      </c>
      <c r="BU43" s="73" t="str">
        <f t="shared" si="135"/>
        <v>BaseRatePIPU_120</v>
      </c>
      <c r="BV43" s="73" t="str">
        <f t="shared" si="135"/>
        <v>BaseRatePIPU_121</v>
      </c>
      <c r="BW43" s="73" t="str">
        <f t="shared" si="135"/>
        <v>BaseRatePIPU_122</v>
      </c>
      <c r="BX43" s="73" t="str">
        <f t="shared" si="135"/>
        <v>BaseRatePIPU_123</v>
      </c>
      <c r="BY43" s="73" t="str">
        <f t="shared" si="135"/>
        <v>BaseRatePIPU_124</v>
      </c>
      <c r="BZ43" s="73" t="str">
        <f t="shared" si="135"/>
        <v>BaseRatePIPU_125</v>
      </c>
      <c r="CA43" s="73" t="str">
        <f t="shared" si="135"/>
        <v>BaseRatePIPU_126</v>
      </c>
      <c r="CB43" s="154" t="str">
        <f t="shared" si="135"/>
        <v>BaseRatePIPU_127</v>
      </c>
      <c r="CC43" s="154" t="str">
        <f t="shared" si="135"/>
        <v>BaseRatePIPU_128</v>
      </c>
      <c r="CD43" s="154" t="str">
        <f t="shared" si="135"/>
        <v>BaseRatePIPU_129</v>
      </c>
      <c r="CE43" s="154" t="str">
        <f t="shared" si="135"/>
        <v>BaseRatePIPU_130</v>
      </c>
      <c r="CF43" s="154" t="str">
        <f t="shared" si="135"/>
        <v>BaseRatePIPU_131</v>
      </c>
      <c r="CG43" s="154" t="str">
        <f t="shared" si="135"/>
        <v>BaseRatePIPU_132</v>
      </c>
      <c r="CH43" s="154" t="str">
        <f t="shared" si="135"/>
        <v>BaseRatePIPU_133</v>
      </c>
      <c r="CI43" s="154" t="str">
        <f t="shared" si="135"/>
        <v>BaseRatePIPU_134</v>
      </c>
      <c r="CJ43" s="154" t="str">
        <f t="shared" si="135"/>
        <v>BaseRatePIPU_135</v>
      </c>
      <c r="CK43" s="154" t="str">
        <f t="shared" si="135"/>
        <v>BaseRatePIPU_136</v>
      </c>
      <c r="CL43" s="154" t="str">
        <f t="shared" si="135"/>
        <v>BaseRatePIPU_137</v>
      </c>
      <c r="CM43" s="154" t="str">
        <f t="shared" si="135"/>
        <v>BaseRatePIPU_138</v>
      </c>
      <c r="CN43" s="154" t="str">
        <f t="shared" si="135"/>
        <v>BaseRatePIPU_139</v>
      </c>
      <c r="CO43" s="154" t="str">
        <f t="shared" si="135"/>
        <v>BaseRatePIPU_140</v>
      </c>
      <c r="CP43" s="154" t="str">
        <f t="shared" si="135"/>
        <v>BaseRatePIPU_141</v>
      </c>
      <c r="CQ43" s="154" t="str">
        <f t="shared" si="135"/>
        <v>BaseRatePIPU_142</v>
      </c>
      <c r="CR43" s="154" t="str">
        <f t="shared" si="135"/>
        <v>BaseRatePIPU_143</v>
      </c>
      <c r="CS43" s="154" t="str">
        <f t="shared" si="135"/>
        <v>BaseRatePIPU_144</v>
      </c>
      <c r="CT43" s="154" t="str">
        <f t="shared" si="135"/>
        <v>BaseRatePIPU_145</v>
      </c>
      <c r="CU43" s="154" t="str">
        <f t="shared" si="135"/>
        <v>BaseRatePIPU_146</v>
      </c>
      <c r="CV43" s="154" t="str">
        <f t="shared" si="135"/>
        <v>BaseRatePIPU_147</v>
      </c>
      <c r="CW43" s="154" t="str">
        <f t="shared" si="135"/>
        <v>BaseRatePIPU_148</v>
      </c>
      <c r="CX43" s="154" t="str">
        <f t="shared" si="135"/>
        <v>BaseRatePIPU_149</v>
      </c>
    </row>
    <row r="44" spans="1:102">
      <c r="A44" s="21" t="s">
        <v>197</v>
      </c>
      <c r="B44" s="4"/>
      <c r="C44" s="124" t="str">
        <f>'Example 1B'!C44</f>
        <v xml:space="preserve">enter   </v>
      </c>
      <c r="D44" s="124" t="str">
        <f>'Example 1B'!D44</f>
        <v xml:space="preserve">enter   </v>
      </c>
      <c r="E44" s="124" t="str">
        <f>'Example 1B'!E44</f>
        <v xml:space="preserve">enter   </v>
      </c>
      <c r="F44" s="124" t="str">
        <f>'Example 1B'!F44</f>
        <v xml:space="preserve">enter   </v>
      </c>
      <c r="G44" s="124" t="str">
        <f>'Example 1B'!G44</f>
        <v xml:space="preserve">enter   </v>
      </c>
      <c r="H44" s="124" t="str">
        <f>'Example 1B'!H44</f>
        <v xml:space="preserve">enter   </v>
      </c>
      <c r="I44" s="124" t="str">
        <f>'Example 1B'!I44</f>
        <v xml:space="preserve">enter   </v>
      </c>
      <c r="J44" s="124" t="str">
        <f>'Example 1B'!J44</f>
        <v xml:space="preserve">enter   </v>
      </c>
      <c r="K44" s="124" t="str">
        <f>'Example 1B'!K44</f>
        <v xml:space="preserve">enter   </v>
      </c>
      <c r="L44" s="124" t="str">
        <f>'Example 1B'!L44</f>
        <v xml:space="preserve">enter   </v>
      </c>
      <c r="M44" s="124" t="str">
        <f>'Example 1B'!M44</f>
        <v xml:space="preserve">enter   </v>
      </c>
      <c r="N44" s="124" t="str">
        <f>'Example 1B'!N44</f>
        <v xml:space="preserve">enter   </v>
      </c>
      <c r="O44" s="124" t="str">
        <f>'Example 1B'!O44</f>
        <v xml:space="preserve">enter   </v>
      </c>
      <c r="P44" s="124" t="str">
        <f>'Example 1B'!P44</f>
        <v xml:space="preserve">enter   </v>
      </c>
      <c r="Q44" s="124" t="str">
        <f>'Example 1B'!Q44</f>
        <v xml:space="preserve">enter   </v>
      </c>
      <c r="R44" s="124" t="str">
        <f>'Example 1B'!R44</f>
        <v xml:space="preserve">enter   </v>
      </c>
      <c r="S44" s="124" t="str">
        <f>'Example 1B'!S44</f>
        <v xml:space="preserve">enter   </v>
      </c>
      <c r="T44" s="124" t="str">
        <f>'Example 1B'!T44</f>
        <v xml:space="preserve">enter   </v>
      </c>
      <c r="U44" s="124" t="str">
        <f>'Example 1B'!U44</f>
        <v xml:space="preserve">enter   </v>
      </c>
      <c r="V44" s="124" t="str">
        <f>'Example 1B'!V44</f>
        <v xml:space="preserve">enter   </v>
      </c>
      <c r="W44" s="124" t="str">
        <f>'Example 1B'!W44</f>
        <v xml:space="preserve">enter   </v>
      </c>
      <c r="X44" s="124" t="str">
        <f>'Example 1B'!X44</f>
        <v xml:space="preserve">enter   </v>
      </c>
      <c r="Y44" s="124" t="str">
        <f>'Example 1B'!Y44</f>
        <v xml:space="preserve">enter   </v>
      </c>
      <c r="Z44" s="124" t="str">
        <f>'Example 1B'!Z44</f>
        <v xml:space="preserve">enter   </v>
      </c>
      <c r="AA44" s="124" t="str">
        <f>'Example 1B'!AA44</f>
        <v xml:space="preserve">enter   </v>
      </c>
      <c r="AB44" s="124" t="str">
        <f>'Example 1B'!AB44</f>
        <v xml:space="preserve">enter   </v>
      </c>
      <c r="AC44" s="124" t="str">
        <f>'Example 1B'!AC44</f>
        <v xml:space="preserve">enter   </v>
      </c>
      <c r="AD44" s="124" t="str">
        <f>'Example 1B'!AD44</f>
        <v xml:space="preserve">enter   </v>
      </c>
      <c r="AE44" s="124" t="str">
        <f>'Example 1B'!AE44</f>
        <v xml:space="preserve">enter   </v>
      </c>
      <c r="AF44" s="124" t="str">
        <f>'Example 1B'!AF44</f>
        <v xml:space="preserve">enter   </v>
      </c>
      <c r="AG44" s="124" t="str">
        <f>'Example 1B'!AG44</f>
        <v xml:space="preserve">enter   </v>
      </c>
      <c r="AH44" s="124" t="str">
        <f>'Example 1B'!AH44</f>
        <v xml:space="preserve">enter   </v>
      </c>
      <c r="AI44" s="124" t="str">
        <f>'Example 1B'!AI44</f>
        <v xml:space="preserve">enter   </v>
      </c>
      <c r="AJ44" s="124" t="str">
        <f>'Example 1B'!AJ44</f>
        <v xml:space="preserve">enter   </v>
      </c>
      <c r="AK44" s="124" t="str">
        <f>'Example 1B'!AK44</f>
        <v xml:space="preserve">enter   </v>
      </c>
      <c r="AL44" s="124" t="str">
        <f>'Example 1B'!AL44</f>
        <v xml:space="preserve">enter   </v>
      </c>
      <c r="AM44" s="124" t="str">
        <f>'Example 1B'!AM44</f>
        <v xml:space="preserve">enter   </v>
      </c>
      <c r="AN44" s="124" t="str">
        <f>'Example 1B'!AN44</f>
        <v xml:space="preserve">enter   </v>
      </c>
      <c r="AO44" s="124" t="str">
        <f>'Example 1B'!AO44</f>
        <v xml:space="preserve">enter   </v>
      </c>
      <c r="AP44" s="124" t="str">
        <f>'Example 1B'!AP44</f>
        <v xml:space="preserve">enter   </v>
      </c>
      <c r="AQ44" s="124" t="str">
        <f>'Example 1B'!AQ44</f>
        <v xml:space="preserve">enter   </v>
      </c>
      <c r="AR44" s="124" t="str">
        <f>'Example 1B'!AR44</f>
        <v xml:space="preserve">enter   </v>
      </c>
      <c r="AS44" s="124" t="str">
        <f>'Example 1B'!AS44</f>
        <v xml:space="preserve">enter   </v>
      </c>
      <c r="AT44" s="124" t="str">
        <f>'Example 1B'!AT44</f>
        <v xml:space="preserve">enter   </v>
      </c>
      <c r="AU44" s="124" t="str">
        <f>'Example 1B'!AU44</f>
        <v xml:space="preserve">enter   </v>
      </c>
      <c r="AV44" s="124" t="str">
        <f>'Example 1B'!AV44</f>
        <v xml:space="preserve">enter   </v>
      </c>
      <c r="AW44" s="124" t="str">
        <f>'Example 1B'!AW44</f>
        <v xml:space="preserve">enter   </v>
      </c>
      <c r="AX44" s="124" t="str">
        <f>'Example 1B'!AX44</f>
        <v xml:space="preserve">enter   </v>
      </c>
      <c r="AY44" s="124" t="str">
        <f>'Example 1B'!AY44</f>
        <v xml:space="preserve">enter   </v>
      </c>
      <c r="AZ44" s="21" t="str">
        <f t="shared" ref="AZ44:AZ55" si="136">A44</f>
        <v>PIP Unlimited Base Rate</v>
      </c>
      <c r="BA44" s="4"/>
      <c r="BB44" s="124" t="str">
        <f>C44</f>
        <v xml:space="preserve">enter   </v>
      </c>
      <c r="BC44" s="124" t="str">
        <f t="shared" ref="BC44:CX44" si="137">D44</f>
        <v xml:space="preserve">enter   </v>
      </c>
      <c r="BD44" s="124" t="str">
        <f t="shared" si="137"/>
        <v xml:space="preserve">enter   </v>
      </c>
      <c r="BE44" s="124" t="str">
        <f t="shared" si="137"/>
        <v xml:space="preserve">enter   </v>
      </c>
      <c r="BF44" s="124" t="str">
        <f t="shared" si="137"/>
        <v xml:space="preserve">enter   </v>
      </c>
      <c r="BG44" s="124" t="str">
        <f t="shared" si="137"/>
        <v xml:space="preserve">enter   </v>
      </c>
      <c r="BH44" s="124" t="str">
        <f t="shared" si="137"/>
        <v xml:space="preserve">enter   </v>
      </c>
      <c r="BI44" s="124" t="str">
        <f t="shared" si="137"/>
        <v xml:space="preserve">enter   </v>
      </c>
      <c r="BJ44" s="124" t="str">
        <f t="shared" si="137"/>
        <v xml:space="preserve">enter   </v>
      </c>
      <c r="BK44" s="124" t="str">
        <f t="shared" si="137"/>
        <v xml:space="preserve">enter   </v>
      </c>
      <c r="BL44" s="124" t="str">
        <f t="shared" si="137"/>
        <v xml:space="preserve">enter   </v>
      </c>
      <c r="BM44" s="124" t="str">
        <f t="shared" si="137"/>
        <v xml:space="preserve">enter   </v>
      </c>
      <c r="BN44" s="124" t="str">
        <f t="shared" si="137"/>
        <v xml:space="preserve">enter   </v>
      </c>
      <c r="BO44" s="124" t="str">
        <f t="shared" si="137"/>
        <v xml:space="preserve">enter   </v>
      </c>
      <c r="BP44" s="124" t="str">
        <f t="shared" si="137"/>
        <v xml:space="preserve">enter   </v>
      </c>
      <c r="BQ44" s="124" t="str">
        <f t="shared" si="137"/>
        <v xml:space="preserve">enter   </v>
      </c>
      <c r="BR44" s="124" t="str">
        <f t="shared" si="137"/>
        <v xml:space="preserve">enter   </v>
      </c>
      <c r="BS44" s="124" t="str">
        <f t="shared" si="137"/>
        <v xml:space="preserve">enter   </v>
      </c>
      <c r="BT44" s="124" t="str">
        <f t="shared" si="137"/>
        <v xml:space="preserve">enter   </v>
      </c>
      <c r="BU44" s="124" t="str">
        <f t="shared" si="137"/>
        <v xml:space="preserve">enter   </v>
      </c>
      <c r="BV44" s="124" t="str">
        <f t="shared" si="137"/>
        <v xml:space="preserve">enter   </v>
      </c>
      <c r="BW44" s="124" t="str">
        <f t="shared" si="137"/>
        <v xml:space="preserve">enter   </v>
      </c>
      <c r="BX44" s="124" t="str">
        <f t="shared" si="137"/>
        <v xml:space="preserve">enter   </v>
      </c>
      <c r="BY44" s="124" t="str">
        <f t="shared" si="137"/>
        <v xml:space="preserve">enter   </v>
      </c>
      <c r="BZ44" s="124" t="str">
        <f t="shared" si="137"/>
        <v xml:space="preserve">enter   </v>
      </c>
      <c r="CA44" s="124" t="str">
        <f t="shared" si="137"/>
        <v xml:space="preserve">enter   </v>
      </c>
      <c r="CB44" s="124" t="str">
        <f t="shared" si="137"/>
        <v xml:space="preserve">enter   </v>
      </c>
      <c r="CC44" s="124" t="str">
        <f t="shared" si="137"/>
        <v xml:space="preserve">enter   </v>
      </c>
      <c r="CD44" s="124" t="str">
        <f t="shared" si="137"/>
        <v xml:space="preserve">enter   </v>
      </c>
      <c r="CE44" s="124" t="str">
        <f t="shared" si="137"/>
        <v xml:space="preserve">enter   </v>
      </c>
      <c r="CF44" s="124" t="str">
        <f t="shared" si="137"/>
        <v xml:space="preserve">enter   </v>
      </c>
      <c r="CG44" s="124" t="str">
        <f t="shared" si="137"/>
        <v xml:space="preserve">enter   </v>
      </c>
      <c r="CH44" s="124" t="str">
        <f t="shared" si="137"/>
        <v xml:space="preserve">enter   </v>
      </c>
      <c r="CI44" s="124" t="str">
        <f t="shared" si="137"/>
        <v xml:space="preserve">enter   </v>
      </c>
      <c r="CJ44" s="124" t="str">
        <f t="shared" si="137"/>
        <v xml:space="preserve">enter   </v>
      </c>
      <c r="CK44" s="124" t="str">
        <f t="shared" si="137"/>
        <v xml:space="preserve">enter   </v>
      </c>
      <c r="CL44" s="124" t="str">
        <f t="shared" si="137"/>
        <v xml:space="preserve">enter   </v>
      </c>
      <c r="CM44" s="124" t="str">
        <f t="shared" si="137"/>
        <v xml:space="preserve">enter   </v>
      </c>
      <c r="CN44" s="124" t="str">
        <f t="shared" si="137"/>
        <v xml:space="preserve">enter   </v>
      </c>
      <c r="CO44" s="124" t="str">
        <f t="shared" si="137"/>
        <v xml:space="preserve">enter   </v>
      </c>
      <c r="CP44" s="124" t="str">
        <f t="shared" si="137"/>
        <v xml:space="preserve">enter   </v>
      </c>
      <c r="CQ44" s="124" t="str">
        <f t="shared" si="137"/>
        <v xml:space="preserve">enter   </v>
      </c>
      <c r="CR44" s="124" t="str">
        <f t="shared" si="137"/>
        <v xml:space="preserve">enter   </v>
      </c>
      <c r="CS44" s="124" t="str">
        <f t="shared" si="137"/>
        <v xml:space="preserve">enter   </v>
      </c>
      <c r="CT44" s="124" t="str">
        <f t="shared" si="137"/>
        <v xml:space="preserve">enter   </v>
      </c>
      <c r="CU44" s="124" t="str">
        <f t="shared" si="137"/>
        <v xml:space="preserve">enter   </v>
      </c>
      <c r="CV44" s="124" t="str">
        <f t="shared" si="137"/>
        <v xml:space="preserve">enter   </v>
      </c>
      <c r="CW44" s="124" t="str">
        <f t="shared" si="137"/>
        <v xml:space="preserve">enter   </v>
      </c>
      <c r="CX44" s="124" t="str">
        <f t="shared" si="137"/>
        <v xml:space="preserve">enter   </v>
      </c>
    </row>
    <row r="45" spans="1:102">
      <c r="A45" s="3" t="str">
        <f>'Example 2A'!A45</f>
        <v>x Increased Limits Factor</v>
      </c>
      <c r="B45" s="4"/>
      <c r="C45" s="148" t="str">
        <f>'Example 2A'!C45</f>
        <v>-----</v>
      </c>
      <c r="D45" s="119" t="str">
        <f t="shared" ref="D45:AC45" si="138">C45</f>
        <v>-----</v>
      </c>
      <c r="E45" s="119" t="str">
        <f t="shared" si="138"/>
        <v>-----</v>
      </c>
      <c r="F45" s="119" t="str">
        <f t="shared" si="138"/>
        <v>-----</v>
      </c>
      <c r="G45" s="119" t="str">
        <f t="shared" si="138"/>
        <v>-----</v>
      </c>
      <c r="H45" s="119" t="str">
        <f t="shared" si="138"/>
        <v>-----</v>
      </c>
      <c r="I45" s="119" t="str">
        <f t="shared" si="138"/>
        <v>-----</v>
      </c>
      <c r="J45" s="119" t="str">
        <f t="shared" si="138"/>
        <v>-----</v>
      </c>
      <c r="K45" s="119" t="str">
        <f t="shared" si="138"/>
        <v>-----</v>
      </c>
      <c r="L45" s="119" t="str">
        <f t="shared" si="138"/>
        <v>-----</v>
      </c>
      <c r="M45" s="119" t="str">
        <f t="shared" si="138"/>
        <v>-----</v>
      </c>
      <c r="N45" s="119" t="str">
        <f t="shared" si="138"/>
        <v>-----</v>
      </c>
      <c r="O45" s="119" t="str">
        <f t="shared" si="138"/>
        <v>-----</v>
      </c>
      <c r="P45" s="119" t="str">
        <f t="shared" si="138"/>
        <v>-----</v>
      </c>
      <c r="Q45" s="119" t="str">
        <f t="shared" si="138"/>
        <v>-----</v>
      </c>
      <c r="R45" s="119" t="str">
        <f t="shared" si="138"/>
        <v>-----</v>
      </c>
      <c r="S45" s="119" t="str">
        <f t="shared" si="138"/>
        <v>-----</v>
      </c>
      <c r="T45" s="119" t="str">
        <f t="shared" si="138"/>
        <v>-----</v>
      </c>
      <c r="U45" s="119" t="str">
        <f t="shared" si="138"/>
        <v>-----</v>
      </c>
      <c r="V45" s="119" t="str">
        <f t="shared" si="138"/>
        <v>-----</v>
      </c>
      <c r="W45" s="119" t="str">
        <f t="shared" si="138"/>
        <v>-----</v>
      </c>
      <c r="X45" s="119" t="str">
        <f t="shared" si="138"/>
        <v>-----</v>
      </c>
      <c r="Y45" s="119" t="str">
        <f t="shared" si="138"/>
        <v>-----</v>
      </c>
      <c r="Z45" s="119" t="str">
        <f t="shared" si="138"/>
        <v>-----</v>
      </c>
      <c r="AA45" s="119" t="str">
        <f t="shared" si="138"/>
        <v>-----</v>
      </c>
      <c r="AB45" s="119" t="str">
        <f t="shared" si="138"/>
        <v>-----</v>
      </c>
      <c r="AC45" s="126" t="str">
        <f t="shared" si="138"/>
        <v>-----</v>
      </c>
      <c r="AD45" s="126" t="str">
        <f t="shared" ref="AD45:AK45" si="139">AC45</f>
        <v>-----</v>
      </c>
      <c r="AE45" s="126" t="str">
        <f t="shared" si="139"/>
        <v>-----</v>
      </c>
      <c r="AF45" s="126" t="str">
        <f t="shared" si="139"/>
        <v>-----</v>
      </c>
      <c r="AG45" s="126" t="str">
        <f t="shared" si="139"/>
        <v>-----</v>
      </c>
      <c r="AH45" s="126" t="str">
        <f t="shared" si="139"/>
        <v>-----</v>
      </c>
      <c r="AI45" s="126" t="str">
        <f t="shared" si="139"/>
        <v>-----</v>
      </c>
      <c r="AJ45" s="126" t="str">
        <f t="shared" si="139"/>
        <v>-----</v>
      </c>
      <c r="AK45" s="126" t="str">
        <f t="shared" si="139"/>
        <v>-----</v>
      </c>
      <c r="AL45" s="126" t="str">
        <f t="shared" ref="AL45:AP51" si="140">AK45</f>
        <v>-----</v>
      </c>
      <c r="AM45" s="126" t="str">
        <f t="shared" si="140"/>
        <v>-----</v>
      </c>
      <c r="AN45" s="126" t="str">
        <f t="shared" si="140"/>
        <v>-----</v>
      </c>
      <c r="AO45" s="126" t="str">
        <f t="shared" si="140"/>
        <v>-----</v>
      </c>
      <c r="AP45" s="126" t="str">
        <f t="shared" si="140"/>
        <v>-----</v>
      </c>
      <c r="AQ45" s="126" t="str">
        <f t="shared" ref="AQ45:AY45" si="141">AP45</f>
        <v>-----</v>
      </c>
      <c r="AR45" s="126" t="str">
        <f t="shared" si="141"/>
        <v>-----</v>
      </c>
      <c r="AS45" s="126" t="str">
        <f t="shared" si="141"/>
        <v>-----</v>
      </c>
      <c r="AT45" s="126" t="str">
        <f t="shared" si="141"/>
        <v>-----</v>
      </c>
      <c r="AU45" s="126" t="str">
        <f t="shared" si="141"/>
        <v>-----</v>
      </c>
      <c r="AV45" s="126" t="str">
        <f t="shared" si="141"/>
        <v>-----</v>
      </c>
      <c r="AW45" s="126" t="str">
        <f t="shared" si="141"/>
        <v>-----</v>
      </c>
      <c r="AX45" s="126" t="str">
        <f t="shared" si="141"/>
        <v>-----</v>
      </c>
      <c r="AY45" s="126" t="str">
        <f t="shared" si="141"/>
        <v>-----</v>
      </c>
      <c r="AZ45" s="3" t="str">
        <f t="shared" si="136"/>
        <v>x Increased Limits Factor</v>
      </c>
      <c r="BA45" s="4"/>
      <c r="BB45" s="148" t="str">
        <f>'Example 2A'!BB45</f>
        <v>-----</v>
      </c>
      <c r="BC45" s="119" t="str">
        <f t="shared" ref="BC45:CB45" si="142">BB45</f>
        <v>-----</v>
      </c>
      <c r="BD45" s="119" t="str">
        <f t="shared" si="142"/>
        <v>-----</v>
      </c>
      <c r="BE45" s="119" t="str">
        <f t="shared" si="142"/>
        <v>-----</v>
      </c>
      <c r="BF45" s="119" t="str">
        <f t="shared" si="142"/>
        <v>-----</v>
      </c>
      <c r="BG45" s="119" t="str">
        <f t="shared" si="142"/>
        <v>-----</v>
      </c>
      <c r="BH45" s="119" t="str">
        <f t="shared" si="142"/>
        <v>-----</v>
      </c>
      <c r="BI45" s="119" t="str">
        <f t="shared" si="142"/>
        <v>-----</v>
      </c>
      <c r="BJ45" s="119" t="str">
        <f t="shared" si="142"/>
        <v>-----</v>
      </c>
      <c r="BK45" s="119" t="str">
        <f t="shared" si="142"/>
        <v>-----</v>
      </c>
      <c r="BL45" s="119" t="str">
        <f t="shared" si="142"/>
        <v>-----</v>
      </c>
      <c r="BM45" s="119" t="str">
        <f t="shared" si="142"/>
        <v>-----</v>
      </c>
      <c r="BN45" s="119" t="str">
        <f t="shared" si="142"/>
        <v>-----</v>
      </c>
      <c r="BO45" s="119" t="str">
        <f t="shared" si="142"/>
        <v>-----</v>
      </c>
      <c r="BP45" s="119" t="str">
        <f t="shared" si="142"/>
        <v>-----</v>
      </c>
      <c r="BQ45" s="119" t="str">
        <f t="shared" si="142"/>
        <v>-----</v>
      </c>
      <c r="BR45" s="119" t="str">
        <f t="shared" si="142"/>
        <v>-----</v>
      </c>
      <c r="BS45" s="119" t="str">
        <f t="shared" si="142"/>
        <v>-----</v>
      </c>
      <c r="BT45" s="119" t="str">
        <f t="shared" si="142"/>
        <v>-----</v>
      </c>
      <c r="BU45" s="119" t="str">
        <f t="shared" si="142"/>
        <v>-----</v>
      </c>
      <c r="BV45" s="119" t="str">
        <f t="shared" si="142"/>
        <v>-----</v>
      </c>
      <c r="BW45" s="119" t="str">
        <f t="shared" si="142"/>
        <v>-----</v>
      </c>
      <c r="BX45" s="119" t="str">
        <f t="shared" si="142"/>
        <v>-----</v>
      </c>
      <c r="BY45" s="119" t="str">
        <f t="shared" si="142"/>
        <v>-----</v>
      </c>
      <c r="BZ45" s="119" t="str">
        <f t="shared" si="142"/>
        <v>-----</v>
      </c>
      <c r="CA45" s="119" t="str">
        <f t="shared" si="142"/>
        <v>-----</v>
      </c>
      <c r="CB45" s="123" t="str">
        <f t="shared" si="142"/>
        <v>-----</v>
      </c>
      <c r="CC45" s="123" t="str">
        <f t="shared" ref="CC45:CM45" si="143">CB45</f>
        <v>-----</v>
      </c>
      <c r="CD45" s="123" t="str">
        <f t="shared" si="143"/>
        <v>-----</v>
      </c>
      <c r="CE45" s="123" t="str">
        <f t="shared" si="143"/>
        <v>-----</v>
      </c>
      <c r="CF45" s="123" t="str">
        <f t="shared" si="143"/>
        <v>-----</v>
      </c>
      <c r="CG45" s="123" t="str">
        <f t="shared" si="143"/>
        <v>-----</v>
      </c>
      <c r="CH45" s="123" t="str">
        <f t="shared" si="143"/>
        <v>-----</v>
      </c>
      <c r="CI45" s="123" t="str">
        <f t="shared" si="143"/>
        <v>-----</v>
      </c>
      <c r="CJ45" s="123" t="str">
        <f t="shared" si="143"/>
        <v>-----</v>
      </c>
      <c r="CK45" s="123" t="str">
        <f t="shared" si="143"/>
        <v>-----</v>
      </c>
      <c r="CL45" s="123" t="str">
        <f t="shared" si="143"/>
        <v>-----</v>
      </c>
      <c r="CM45" s="123" t="str">
        <f t="shared" si="143"/>
        <v>-----</v>
      </c>
      <c r="CN45" s="123" t="str">
        <f t="shared" ref="CN45:CX45" si="144">CM45</f>
        <v>-----</v>
      </c>
      <c r="CO45" s="123" t="str">
        <f t="shared" si="144"/>
        <v>-----</v>
      </c>
      <c r="CP45" s="123" t="str">
        <f t="shared" si="144"/>
        <v>-----</v>
      </c>
      <c r="CQ45" s="123" t="str">
        <f t="shared" si="144"/>
        <v>-----</v>
      </c>
      <c r="CR45" s="123" t="str">
        <f t="shared" si="144"/>
        <v>-----</v>
      </c>
      <c r="CS45" s="123" t="str">
        <f t="shared" si="144"/>
        <v>-----</v>
      </c>
      <c r="CT45" s="123" t="str">
        <f t="shared" si="144"/>
        <v>-----</v>
      </c>
      <c r="CU45" s="123" t="str">
        <f t="shared" si="144"/>
        <v>-----</v>
      </c>
      <c r="CV45" s="123" t="str">
        <f t="shared" si="144"/>
        <v>-----</v>
      </c>
      <c r="CW45" s="123" t="str">
        <f t="shared" si="144"/>
        <v>-----</v>
      </c>
      <c r="CX45" s="123" t="str">
        <f t="shared" si="144"/>
        <v>-----</v>
      </c>
    </row>
    <row r="46" spans="1:102">
      <c r="A46" s="3" t="str">
        <f>'Example 2A'!A46</f>
        <v>x Tier Factor</v>
      </c>
      <c r="B46" s="4"/>
      <c r="C46" s="148" t="str">
        <f>'Example 2A'!C46</f>
        <v>-----</v>
      </c>
      <c r="D46" s="119" t="str">
        <f t="shared" ref="D46:AC46" si="145">C46</f>
        <v>-----</v>
      </c>
      <c r="E46" s="119" t="str">
        <f t="shared" si="145"/>
        <v>-----</v>
      </c>
      <c r="F46" s="119" t="str">
        <f t="shared" si="145"/>
        <v>-----</v>
      </c>
      <c r="G46" s="119" t="str">
        <f t="shared" si="145"/>
        <v>-----</v>
      </c>
      <c r="H46" s="119" t="str">
        <f t="shared" si="145"/>
        <v>-----</v>
      </c>
      <c r="I46" s="119" t="str">
        <f t="shared" si="145"/>
        <v>-----</v>
      </c>
      <c r="J46" s="119" t="str">
        <f t="shared" si="145"/>
        <v>-----</v>
      </c>
      <c r="K46" s="119" t="str">
        <f t="shared" si="145"/>
        <v>-----</v>
      </c>
      <c r="L46" s="119" t="str">
        <f t="shared" si="145"/>
        <v>-----</v>
      </c>
      <c r="M46" s="119" t="str">
        <f t="shared" si="145"/>
        <v>-----</v>
      </c>
      <c r="N46" s="119" t="str">
        <f t="shared" si="145"/>
        <v>-----</v>
      </c>
      <c r="O46" s="119" t="str">
        <f t="shared" si="145"/>
        <v>-----</v>
      </c>
      <c r="P46" s="119" t="str">
        <f t="shared" si="145"/>
        <v>-----</v>
      </c>
      <c r="Q46" s="119" t="str">
        <f t="shared" si="145"/>
        <v>-----</v>
      </c>
      <c r="R46" s="119" t="str">
        <f t="shared" si="145"/>
        <v>-----</v>
      </c>
      <c r="S46" s="119" t="str">
        <f t="shared" si="145"/>
        <v>-----</v>
      </c>
      <c r="T46" s="119" t="str">
        <f t="shared" si="145"/>
        <v>-----</v>
      </c>
      <c r="U46" s="119" t="str">
        <f t="shared" si="145"/>
        <v>-----</v>
      </c>
      <c r="V46" s="119" t="str">
        <f t="shared" si="145"/>
        <v>-----</v>
      </c>
      <c r="W46" s="119" t="str">
        <f t="shared" si="145"/>
        <v>-----</v>
      </c>
      <c r="X46" s="119" t="str">
        <f t="shared" si="145"/>
        <v>-----</v>
      </c>
      <c r="Y46" s="119" t="str">
        <f t="shared" si="145"/>
        <v>-----</v>
      </c>
      <c r="Z46" s="119" t="str">
        <f t="shared" si="145"/>
        <v>-----</v>
      </c>
      <c r="AA46" s="119" t="str">
        <f t="shared" si="145"/>
        <v>-----</v>
      </c>
      <c r="AB46" s="119" t="str">
        <f t="shared" si="145"/>
        <v>-----</v>
      </c>
      <c r="AC46" s="126" t="str">
        <f t="shared" si="145"/>
        <v>-----</v>
      </c>
      <c r="AD46" s="126" t="str">
        <f t="shared" ref="AD46:AK46" si="146">AC46</f>
        <v>-----</v>
      </c>
      <c r="AE46" s="126" t="str">
        <f t="shared" si="146"/>
        <v>-----</v>
      </c>
      <c r="AF46" s="126" t="str">
        <f t="shared" si="146"/>
        <v>-----</v>
      </c>
      <c r="AG46" s="126" t="str">
        <f t="shared" si="146"/>
        <v>-----</v>
      </c>
      <c r="AH46" s="126" t="str">
        <f t="shared" si="146"/>
        <v>-----</v>
      </c>
      <c r="AI46" s="126" t="str">
        <f t="shared" si="146"/>
        <v>-----</v>
      </c>
      <c r="AJ46" s="126" t="str">
        <f t="shared" si="146"/>
        <v>-----</v>
      </c>
      <c r="AK46" s="126" t="str">
        <f t="shared" si="146"/>
        <v>-----</v>
      </c>
      <c r="AL46" s="126" t="str">
        <f t="shared" si="140"/>
        <v>-----</v>
      </c>
      <c r="AM46" s="126" t="str">
        <f t="shared" si="140"/>
        <v>-----</v>
      </c>
      <c r="AN46" s="126" t="str">
        <f t="shared" si="140"/>
        <v>-----</v>
      </c>
      <c r="AO46" s="126" t="str">
        <f t="shared" si="140"/>
        <v>-----</v>
      </c>
      <c r="AP46" s="126" t="str">
        <f t="shared" si="140"/>
        <v>-----</v>
      </c>
      <c r="AQ46" s="126" t="str">
        <f t="shared" ref="AQ46:AY46" si="147">AP46</f>
        <v>-----</v>
      </c>
      <c r="AR46" s="126" t="str">
        <f t="shared" si="147"/>
        <v>-----</v>
      </c>
      <c r="AS46" s="126" t="str">
        <f t="shared" si="147"/>
        <v>-----</v>
      </c>
      <c r="AT46" s="126" t="str">
        <f t="shared" si="147"/>
        <v>-----</v>
      </c>
      <c r="AU46" s="126" t="str">
        <f t="shared" si="147"/>
        <v>-----</v>
      </c>
      <c r="AV46" s="126" t="str">
        <f t="shared" si="147"/>
        <v>-----</v>
      </c>
      <c r="AW46" s="126" t="str">
        <f t="shared" si="147"/>
        <v>-----</v>
      </c>
      <c r="AX46" s="126" t="str">
        <f t="shared" si="147"/>
        <v>-----</v>
      </c>
      <c r="AY46" s="126" t="str">
        <f t="shared" si="147"/>
        <v>-----</v>
      </c>
      <c r="AZ46" s="3" t="str">
        <f t="shared" si="136"/>
        <v>x Tier Factor</v>
      </c>
      <c r="BA46" s="4"/>
      <c r="BB46" s="148" t="str">
        <f>'Example 2A'!BB46</f>
        <v>-----</v>
      </c>
      <c r="BC46" s="119" t="str">
        <f t="shared" ref="BC46:CB46" si="148">BB46</f>
        <v>-----</v>
      </c>
      <c r="BD46" s="119" t="str">
        <f t="shared" si="148"/>
        <v>-----</v>
      </c>
      <c r="BE46" s="119" t="str">
        <f t="shared" si="148"/>
        <v>-----</v>
      </c>
      <c r="BF46" s="119" t="str">
        <f t="shared" si="148"/>
        <v>-----</v>
      </c>
      <c r="BG46" s="119" t="str">
        <f t="shared" si="148"/>
        <v>-----</v>
      </c>
      <c r="BH46" s="119" t="str">
        <f t="shared" si="148"/>
        <v>-----</v>
      </c>
      <c r="BI46" s="119" t="str">
        <f t="shared" si="148"/>
        <v>-----</v>
      </c>
      <c r="BJ46" s="119" t="str">
        <f t="shared" si="148"/>
        <v>-----</v>
      </c>
      <c r="BK46" s="119" t="str">
        <f t="shared" si="148"/>
        <v>-----</v>
      </c>
      <c r="BL46" s="119" t="str">
        <f t="shared" si="148"/>
        <v>-----</v>
      </c>
      <c r="BM46" s="119" t="str">
        <f t="shared" si="148"/>
        <v>-----</v>
      </c>
      <c r="BN46" s="119" t="str">
        <f t="shared" si="148"/>
        <v>-----</v>
      </c>
      <c r="BO46" s="119" t="str">
        <f t="shared" si="148"/>
        <v>-----</v>
      </c>
      <c r="BP46" s="119" t="str">
        <f t="shared" si="148"/>
        <v>-----</v>
      </c>
      <c r="BQ46" s="119" t="str">
        <f t="shared" si="148"/>
        <v>-----</v>
      </c>
      <c r="BR46" s="119" t="str">
        <f t="shared" si="148"/>
        <v>-----</v>
      </c>
      <c r="BS46" s="119" t="str">
        <f t="shared" si="148"/>
        <v>-----</v>
      </c>
      <c r="BT46" s="119" t="str">
        <f t="shared" si="148"/>
        <v>-----</v>
      </c>
      <c r="BU46" s="119" t="str">
        <f t="shared" si="148"/>
        <v>-----</v>
      </c>
      <c r="BV46" s="119" t="str">
        <f t="shared" si="148"/>
        <v>-----</v>
      </c>
      <c r="BW46" s="119" t="str">
        <f t="shared" si="148"/>
        <v>-----</v>
      </c>
      <c r="BX46" s="119" t="str">
        <f t="shared" si="148"/>
        <v>-----</v>
      </c>
      <c r="BY46" s="119" t="str">
        <f t="shared" si="148"/>
        <v>-----</v>
      </c>
      <c r="BZ46" s="119" t="str">
        <f t="shared" si="148"/>
        <v>-----</v>
      </c>
      <c r="CA46" s="119" t="str">
        <f t="shared" si="148"/>
        <v>-----</v>
      </c>
      <c r="CB46" s="123" t="str">
        <f t="shared" si="148"/>
        <v>-----</v>
      </c>
      <c r="CC46" s="123" t="str">
        <f t="shared" ref="CC46:CM46" si="149">CB46</f>
        <v>-----</v>
      </c>
      <c r="CD46" s="123" t="str">
        <f t="shared" si="149"/>
        <v>-----</v>
      </c>
      <c r="CE46" s="123" t="str">
        <f t="shared" si="149"/>
        <v>-----</v>
      </c>
      <c r="CF46" s="123" t="str">
        <f t="shared" si="149"/>
        <v>-----</v>
      </c>
      <c r="CG46" s="123" t="str">
        <f t="shared" si="149"/>
        <v>-----</v>
      </c>
      <c r="CH46" s="123" t="str">
        <f t="shared" si="149"/>
        <v>-----</v>
      </c>
      <c r="CI46" s="123" t="str">
        <f t="shared" si="149"/>
        <v>-----</v>
      </c>
      <c r="CJ46" s="123" t="str">
        <f t="shared" si="149"/>
        <v>-----</v>
      </c>
      <c r="CK46" s="123" t="str">
        <f t="shared" si="149"/>
        <v>-----</v>
      </c>
      <c r="CL46" s="123" t="str">
        <f t="shared" si="149"/>
        <v>-----</v>
      </c>
      <c r="CM46" s="123" t="str">
        <f t="shared" si="149"/>
        <v>-----</v>
      </c>
      <c r="CN46" s="123" t="str">
        <f t="shared" ref="CN46:CX46" si="150">CM46</f>
        <v>-----</v>
      </c>
      <c r="CO46" s="123" t="str">
        <f t="shared" si="150"/>
        <v>-----</v>
      </c>
      <c r="CP46" s="123" t="str">
        <f t="shared" si="150"/>
        <v>-----</v>
      </c>
      <c r="CQ46" s="123" t="str">
        <f t="shared" si="150"/>
        <v>-----</v>
      </c>
      <c r="CR46" s="123" t="str">
        <f t="shared" si="150"/>
        <v>-----</v>
      </c>
      <c r="CS46" s="123" t="str">
        <f t="shared" si="150"/>
        <v>-----</v>
      </c>
      <c r="CT46" s="123" t="str">
        <f t="shared" si="150"/>
        <v>-----</v>
      </c>
      <c r="CU46" s="123" t="str">
        <f t="shared" si="150"/>
        <v>-----</v>
      </c>
      <c r="CV46" s="123" t="str">
        <f t="shared" si="150"/>
        <v>-----</v>
      </c>
      <c r="CW46" s="123" t="str">
        <f t="shared" si="150"/>
        <v>-----</v>
      </c>
      <c r="CX46" s="123" t="str">
        <f t="shared" si="150"/>
        <v>-----</v>
      </c>
    </row>
    <row r="47" spans="1:102">
      <c r="A47" s="3" t="str">
        <f>'Example 2A'!A47</f>
        <v>x Class Factor</v>
      </c>
      <c r="B47" s="4"/>
      <c r="C47" s="148" t="str">
        <f>'Example 2A'!C47</f>
        <v>-----</v>
      </c>
      <c r="D47" s="119" t="str">
        <f t="shared" ref="D47:AC47" si="151">C47</f>
        <v>-----</v>
      </c>
      <c r="E47" s="119" t="str">
        <f t="shared" si="151"/>
        <v>-----</v>
      </c>
      <c r="F47" s="119" t="str">
        <f t="shared" si="151"/>
        <v>-----</v>
      </c>
      <c r="G47" s="119" t="str">
        <f t="shared" si="151"/>
        <v>-----</v>
      </c>
      <c r="H47" s="119" t="str">
        <f t="shared" si="151"/>
        <v>-----</v>
      </c>
      <c r="I47" s="119" t="str">
        <f t="shared" si="151"/>
        <v>-----</v>
      </c>
      <c r="J47" s="119" t="str">
        <f t="shared" si="151"/>
        <v>-----</v>
      </c>
      <c r="K47" s="119" t="str">
        <f t="shared" si="151"/>
        <v>-----</v>
      </c>
      <c r="L47" s="119" t="str">
        <f t="shared" si="151"/>
        <v>-----</v>
      </c>
      <c r="M47" s="119" t="str">
        <f t="shared" si="151"/>
        <v>-----</v>
      </c>
      <c r="N47" s="119" t="str">
        <f t="shared" si="151"/>
        <v>-----</v>
      </c>
      <c r="O47" s="119" t="str">
        <f t="shared" si="151"/>
        <v>-----</v>
      </c>
      <c r="P47" s="119" t="str">
        <f t="shared" si="151"/>
        <v>-----</v>
      </c>
      <c r="Q47" s="119" t="str">
        <f t="shared" si="151"/>
        <v>-----</v>
      </c>
      <c r="R47" s="119" t="str">
        <f t="shared" si="151"/>
        <v>-----</v>
      </c>
      <c r="S47" s="119" t="str">
        <f t="shared" si="151"/>
        <v>-----</v>
      </c>
      <c r="T47" s="119" t="str">
        <f t="shared" si="151"/>
        <v>-----</v>
      </c>
      <c r="U47" s="119" t="str">
        <f t="shared" si="151"/>
        <v>-----</v>
      </c>
      <c r="V47" s="119" t="str">
        <f t="shared" si="151"/>
        <v>-----</v>
      </c>
      <c r="W47" s="119" t="str">
        <f t="shared" si="151"/>
        <v>-----</v>
      </c>
      <c r="X47" s="119" t="str">
        <f t="shared" si="151"/>
        <v>-----</v>
      </c>
      <c r="Y47" s="119" t="str">
        <f t="shared" si="151"/>
        <v>-----</v>
      </c>
      <c r="Z47" s="119" t="str">
        <f t="shared" si="151"/>
        <v>-----</v>
      </c>
      <c r="AA47" s="119" t="str">
        <f t="shared" si="151"/>
        <v>-----</v>
      </c>
      <c r="AB47" s="119" t="str">
        <f t="shared" si="151"/>
        <v>-----</v>
      </c>
      <c r="AC47" s="126" t="str">
        <f t="shared" si="151"/>
        <v>-----</v>
      </c>
      <c r="AD47" s="126" t="str">
        <f t="shared" ref="AD47:AK47" si="152">AC47</f>
        <v>-----</v>
      </c>
      <c r="AE47" s="126" t="str">
        <f t="shared" si="152"/>
        <v>-----</v>
      </c>
      <c r="AF47" s="126" t="str">
        <f t="shared" si="152"/>
        <v>-----</v>
      </c>
      <c r="AG47" s="126" t="str">
        <f t="shared" si="152"/>
        <v>-----</v>
      </c>
      <c r="AH47" s="126" t="str">
        <f t="shared" si="152"/>
        <v>-----</v>
      </c>
      <c r="AI47" s="126" t="str">
        <f t="shared" si="152"/>
        <v>-----</v>
      </c>
      <c r="AJ47" s="126" t="str">
        <f t="shared" si="152"/>
        <v>-----</v>
      </c>
      <c r="AK47" s="126" t="str">
        <f t="shared" si="152"/>
        <v>-----</v>
      </c>
      <c r="AL47" s="126" t="str">
        <f t="shared" si="140"/>
        <v>-----</v>
      </c>
      <c r="AM47" s="126" t="str">
        <f t="shared" si="140"/>
        <v>-----</v>
      </c>
      <c r="AN47" s="126" t="str">
        <f t="shared" si="140"/>
        <v>-----</v>
      </c>
      <c r="AO47" s="126" t="str">
        <f t="shared" si="140"/>
        <v>-----</v>
      </c>
      <c r="AP47" s="126" t="str">
        <f t="shared" si="140"/>
        <v>-----</v>
      </c>
      <c r="AQ47" s="126" t="str">
        <f t="shared" ref="AQ47:AY47" si="153">AP47</f>
        <v>-----</v>
      </c>
      <c r="AR47" s="126" t="str">
        <f t="shared" si="153"/>
        <v>-----</v>
      </c>
      <c r="AS47" s="126" t="str">
        <f t="shared" si="153"/>
        <v>-----</v>
      </c>
      <c r="AT47" s="126" t="str">
        <f t="shared" si="153"/>
        <v>-----</v>
      </c>
      <c r="AU47" s="126" t="str">
        <f t="shared" si="153"/>
        <v>-----</v>
      </c>
      <c r="AV47" s="126" t="str">
        <f t="shared" si="153"/>
        <v>-----</v>
      </c>
      <c r="AW47" s="126" t="str">
        <f t="shared" si="153"/>
        <v>-----</v>
      </c>
      <c r="AX47" s="126" t="str">
        <f t="shared" si="153"/>
        <v>-----</v>
      </c>
      <c r="AY47" s="126" t="str">
        <f t="shared" si="153"/>
        <v>-----</v>
      </c>
      <c r="AZ47" s="3" t="str">
        <f t="shared" si="136"/>
        <v>x Class Factor</v>
      </c>
      <c r="BA47" s="4"/>
      <c r="BB47" s="148" t="str">
        <f>'Example 2A'!BB47</f>
        <v>-----</v>
      </c>
      <c r="BC47" s="119" t="str">
        <f t="shared" ref="BC47:CB47" si="154">BB47</f>
        <v>-----</v>
      </c>
      <c r="BD47" s="119" t="str">
        <f t="shared" si="154"/>
        <v>-----</v>
      </c>
      <c r="BE47" s="119" t="str">
        <f t="shared" si="154"/>
        <v>-----</v>
      </c>
      <c r="BF47" s="119" t="str">
        <f t="shared" si="154"/>
        <v>-----</v>
      </c>
      <c r="BG47" s="119" t="str">
        <f t="shared" si="154"/>
        <v>-----</v>
      </c>
      <c r="BH47" s="119" t="str">
        <f t="shared" si="154"/>
        <v>-----</v>
      </c>
      <c r="BI47" s="119" t="str">
        <f t="shared" si="154"/>
        <v>-----</v>
      </c>
      <c r="BJ47" s="119" t="str">
        <f t="shared" si="154"/>
        <v>-----</v>
      </c>
      <c r="BK47" s="119" t="str">
        <f t="shared" si="154"/>
        <v>-----</v>
      </c>
      <c r="BL47" s="119" t="str">
        <f t="shared" si="154"/>
        <v>-----</v>
      </c>
      <c r="BM47" s="119" t="str">
        <f t="shared" si="154"/>
        <v>-----</v>
      </c>
      <c r="BN47" s="119" t="str">
        <f t="shared" si="154"/>
        <v>-----</v>
      </c>
      <c r="BO47" s="119" t="str">
        <f t="shared" si="154"/>
        <v>-----</v>
      </c>
      <c r="BP47" s="119" t="str">
        <f t="shared" si="154"/>
        <v>-----</v>
      </c>
      <c r="BQ47" s="119" t="str">
        <f t="shared" si="154"/>
        <v>-----</v>
      </c>
      <c r="BR47" s="119" t="str">
        <f t="shared" si="154"/>
        <v>-----</v>
      </c>
      <c r="BS47" s="119" t="str">
        <f t="shared" si="154"/>
        <v>-----</v>
      </c>
      <c r="BT47" s="119" t="str">
        <f t="shared" si="154"/>
        <v>-----</v>
      </c>
      <c r="BU47" s="119" t="str">
        <f t="shared" si="154"/>
        <v>-----</v>
      </c>
      <c r="BV47" s="119" t="str">
        <f t="shared" si="154"/>
        <v>-----</v>
      </c>
      <c r="BW47" s="119" t="str">
        <f t="shared" si="154"/>
        <v>-----</v>
      </c>
      <c r="BX47" s="119" t="str">
        <f t="shared" si="154"/>
        <v>-----</v>
      </c>
      <c r="BY47" s="119" t="str">
        <f t="shared" si="154"/>
        <v>-----</v>
      </c>
      <c r="BZ47" s="119" t="str">
        <f t="shared" si="154"/>
        <v>-----</v>
      </c>
      <c r="CA47" s="119" t="str">
        <f t="shared" si="154"/>
        <v>-----</v>
      </c>
      <c r="CB47" s="123" t="str">
        <f t="shared" si="154"/>
        <v>-----</v>
      </c>
      <c r="CC47" s="123" t="str">
        <f t="shared" ref="CC47:CM47" si="155">CB47</f>
        <v>-----</v>
      </c>
      <c r="CD47" s="123" t="str">
        <f t="shared" si="155"/>
        <v>-----</v>
      </c>
      <c r="CE47" s="123" t="str">
        <f t="shared" si="155"/>
        <v>-----</v>
      </c>
      <c r="CF47" s="123" t="str">
        <f t="shared" si="155"/>
        <v>-----</v>
      </c>
      <c r="CG47" s="123" t="str">
        <f t="shared" si="155"/>
        <v>-----</v>
      </c>
      <c r="CH47" s="123" t="str">
        <f t="shared" si="155"/>
        <v>-----</v>
      </c>
      <c r="CI47" s="123" t="str">
        <f t="shared" si="155"/>
        <v>-----</v>
      </c>
      <c r="CJ47" s="123" t="str">
        <f t="shared" si="155"/>
        <v>-----</v>
      </c>
      <c r="CK47" s="123" t="str">
        <f t="shared" si="155"/>
        <v>-----</v>
      </c>
      <c r="CL47" s="123" t="str">
        <f t="shared" si="155"/>
        <v>-----</v>
      </c>
      <c r="CM47" s="123" t="str">
        <f t="shared" si="155"/>
        <v>-----</v>
      </c>
      <c r="CN47" s="123" t="str">
        <f t="shared" ref="CN47:CX47" si="156">CM47</f>
        <v>-----</v>
      </c>
      <c r="CO47" s="123" t="str">
        <f t="shared" si="156"/>
        <v>-----</v>
      </c>
      <c r="CP47" s="123" t="str">
        <f t="shared" si="156"/>
        <v>-----</v>
      </c>
      <c r="CQ47" s="123" t="str">
        <f t="shared" si="156"/>
        <v>-----</v>
      </c>
      <c r="CR47" s="123" t="str">
        <f t="shared" si="156"/>
        <v>-----</v>
      </c>
      <c r="CS47" s="123" t="str">
        <f t="shared" si="156"/>
        <v>-----</v>
      </c>
      <c r="CT47" s="123" t="str">
        <f t="shared" si="156"/>
        <v>-----</v>
      </c>
      <c r="CU47" s="123" t="str">
        <f t="shared" si="156"/>
        <v>-----</v>
      </c>
      <c r="CV47" s="123" t="str">
        <f t="shared" si="156"/>
        <v>-----</v>
      </c>
      <c r="CW47" s="123" t="str">
        <f t="shared" si="156"/>
        <v>-----</v>
      </c>
      <c r="CX47" s="123" t="str">
        <f t="shared" si="156"/>
        <v>-----</v>
      </c>
    </row>
    <row r="48" spans="1:102">
      <c r="A48" s="3" t="str">
        <f>'Example 2A'!A48</f>
        <v>x Passive Restraint</v>
      </c>
      <c r="B48" s="4"/>
      <c r="C48" s="148" t="str">
        <f>'Example 2A'!C48</f>
        <v>-----</v>
      </c>
      <c r="D48" s="119" t="str">
        <f t="shared" ref="D48:AC50" si="157">C48</f>
        <v>-----</v>
      </c>
      <c r="E48" s="119" t="str">
        <f t="shared" si="157"/>
        <v>-----</v>
      </c>
      <c r="F48" s="119" t="str">
        <f t="shared" si="157"/>
        <v>-----</v>
      </c>
      <c r="G48" s="119" t="str">
        <f t="shared" si="157"/>
        <v>-----</v>
      </c>
      <c r="H48" s="119" t="str">
        <f t="shared" si="157"/>
        <v>-----</v>
      </c>
      <c r="I48" s="119" t="str">
        <f t="shared" si="157"/>
        <v>-----</v>
      </c>
      <c r="J48" s="119" t="str">
        <f t="shared" si="157"/>
        <v>-----</v>
      </c>
      <c r="K48" s="119" t="str">
        <f t="shared" si="157"/>
        <v>-----</v>
      </c>
      <c r="L48" s="119" t="str">
        <f t="shared" si="157"/>
        <v>-----</v>
      </c>
      <c r="M48" s="119" t="str">
        <f t="shared" si="157"/>
        <v>-----</v>
      </c>
      <c r="N48" s="119" t="str">
        <f t="shared" si="157"/>
        <v>-----</v>
      </c>
      <c r="O48" s="119" t="str">
        <f t="shared" si="157"/>
        <v>-----</v>
      </c>
      <c r="P48" s="119" t="str">
        <f t="shared" si="157"/>
        <v>-----</v>
      </c>
      <c r="Q48" s="119" t="str">
        <f t="shared" si="157"/>
        <v>-----</v>
      </c>
      <c r="R48" s="119" t="str">
        <f t="shared" si="157"/>
        <v>-----</v>
      </c>
      <c r="S48" s="119" t="str">
        <f t="shared" si="157"/>
        <v>-----</v>
      </c>
      <c r="T48" s="119" t="str">
        <f t="shared" si="157"/>
        <v>-----</v>
      </c>
      <c r="U48" s="119" t="str">
        <f t="shared" si="157"/>
        <v>-----</v>
      </c>
      <c r="V48" s="119" t="str">
        <f t="shared" si="157"/>
        <v>-----</v>
      </c>
      <c r="W48" s="119" t="str">
        <f t="shared" si="157"/>
        <v>-----</v>
      </c>
      <c r="X48" s="119" t="str">
        <f t="shared" si="157"/>
        <v>-----</v>
      </c>
      <c r="Y48" s="119" t="str">
        <f t="shared" si="157"/>
        <v>-----</v>
      </c>
      <c r="Z48" s="119" t="str">
        <f t="shared" si="157"/>
        <v>-----</v>
      </c>
      <c r="AA48" s="119" t="str">
        <f t="shared" si="157"/>
        <v>-----</v>
      </c>
      <c r="AB48" s="119" t="str">
        <f t="shared" si="157"/>
        <v>-----</v>
      </c>
      <c r="AC48" s="126" t="str">
        <f t="shared" si="157"/>
        <v>-----</v>
      </c>
      <c r="AD48" s="126" t="str">
        <f t="shared" ref="AD48:AK48" si="158">AC48</f>
        <v>-----</v>
      </c>
      <c r="AE48" s="126" t="str">
        <f t="shared" si="158"/>
        <v>-----</v>
      </c>
      <c r="AF48" s="126" t="str">
        <f t="shared" si="158"/>
        <v>-----</v>
      </c>
      <c r="AG48" s="126" t="str">
        <f t="shared" si="158"/>
        <v>-----</v>
      </c>
      <c r="AH48" s="126" t="str">
        <f t="shared" si="158"/>
        <v>-----</v>
      </c>
      <c r="AI48" s="126" t="str">
        <f t="shared" si="158"/>
        <v>-----</v>
      </c>
      <c r="AJ48" s="126" t="str">
        <f t="shared" si="158"/>
        <v>-----</v>
      </c>
      <c r="AK48" s="126" t="str">
        <f t="shared" si="158"/>
        <v>-----</v>
      </c>
      <c r="AL48" s="126" t="str">
        <f t="shared" si="140"/>
        <v>-----</v>
      </c>
      <c r="AM48" s="126" t="str">
        <f t="shared" si="140"/>
        <v>-----</v>
      </c>
      <c r="AN48" s="126" t="str">
        <f t="shared" si="140"/>
        <v>-----</v>
      </c>
      <c r="AO48" s="126" t="str">
        <f t="shared" si="140"/>
        <v>-----</v>
      </c>
      <c r="AP48" s="126" t="str">
        <f t="shared" si="140"/>
        <v>-----</v>
      </c>
      <c r="AQ48" s="126" t="str">
        <f t="shared" ref="AQ48:AY48" si="159">AP48</f>
        <v>-----</v>
      </c>
      <c r="AR48" s="126" t="str">
        <f t="shared" si="159"/>
        <v>-----</v>
      </c>
      <c r="AS48" s="126" t="str">
        <f t="shared" si="159"/>
        <v>-----</v>
      </c>
      <c r="AT48" s="126" t="str">
        <f t="shared" si="159"/>
        <v>-----</v>
      </c>
      <c r="AU48" s="126" t="str">
        <f t="shared" si="159"/>
        <v>-----</v>
      </c>
      <c r="AV48" s="126" t="str">
        <f t="shared" si="159"/>
        <v>-----</v>
      </c>
      <c r="AW48" s="126" t="str">
        <f t="shared" si="159"/>
        <v>-----</v>
      </c>
      <c r="AX48" s="126" t="str">
        <f t="shared" si="159"/>
        <v>-----</v>
      </c>
      <c r="AY48" s="126" t="str">
        <f t="shared" si="159"/>
        <v>-----</v>
      </c>
      <c r="AZ48" s="3" t="str">
        <f t="shared" si="136"/>
        <v>x Passive Restraint</v>
      </c>
      <c r="BA48" s="4"/>
      <c r="BB48" s="148" t="str">
        <f>'Example 2A'!BB48</f>
        <v>-----</v>
      </c>
      <c r="BC48" s="119" t="str">
        <f t="shared" ref="BC48:CB48" si="160">BB48</f>
        <v>-----</v>
      </c>
      <c r="BD48" s="119" t="str">
        <f t="shared" si="160"/>
        <v>-----</v>
      </c>
      <c r="BE48" s="119" t="str">
        <f t="shared" si="160"/>
        <v>-----</v>
      </c>
      <c r="BF48" s="119" t="str">
        <f t="shared" si="160"/>
        <v>-----</v>
      </c>
      <c r="BG48" s="119" t="str">
        <f t="shared" si="160"/>
        <v>-----</v>
      </c>
      <c r="BH48" s="119" t="str">
        <f t="shared" si="160"/>
        <v>-----</v>
      </c>
      <c r="BI48" s="119" t="str">
        <f t="shared" si="160"/>
        <v>-----</v>
      </c>
      <c r="BJ48" s="119" t="str">
        <f t="shared" si="160"/>
        <v>-----</v>
      </c>
      <c r="BK48" s="119" t="str">
        <f t="shared" si="160"/>
        <v>-----</v>
      </c>
      <c r="BL48" s="119" t="str">
        <f t="shared" si="160"/>
        <v>-----</v>
      </c>
      <c r="BM48" s="119" t="str">
        <f t="shared" si="160"/>
        <v>-----</v>
      </c>
      <c r="BN48" s="119" t="str">
        <f t="shared" si="160"/>
        <v>-----</v>
      </c>
      <c r="BO48" s="119" t="str">
        <f t="shared" si="160"/>
        <v>-----</v>
      </c>
      <c r="BP48" s="119" t="str">
        <f t="shared" si="160"/>
        <v>-----</v>
      </c>
      <c r="BQ48" s="119" t="str">
        <f t="shared" si="160"/>
        <v>-----</v>
      </c>
      <c r="BR48" s="119" t="str">
        <f t="shared" si="160"/>
        <v>-----</v>
      </c>
      <c r="BS48" s="119" t="str">
        <f t="shared" si="160"/>
        <v>-----</v>
      </c>
      <c r="BT48" s="119" t="str">
        <f t="shared" si="160"/>
        <v>-----</v>
      </c>
      <c r="BU48" s="119" t="str">
        <f t="shared" si="160"/>
        <v>-----</v>
      </c>
      <c r="BV48" s="119" t="str">
        <f t="shared" si="160"/>
        <v>-----</v>
      </c>
      <c r="BW48" s="119" t="str">
        <f t="shared" si="160"/>
        <v>-----</v>
      </c>
      <c r="BX48" s="119" t="str">
        <f t="shared" si="160"/>
        <v>-----</v>
      </c>
      <c r="BY48" s="119" t="str">
        <f t="shared" si="160"/>
        <v>-----</v>
      </c>
      <c r="BZ48" s="119" t="str">
        <f t="shared" si="160"/>
        <v>-----</v>
      </c>
      <c r="CA48" s="119" t="str">
        <f t="shared" si="160"/>
        <v>-----</v>
      </c>
      <c r="CB48" s="123" t="str">
        <f t="shared" si="160"/>
        <v>-----</v>
      </c>
      <c r="CC48" s="123" t="str">
        <f t="shared" ref="CC48:CM48" si="161">CB48</f>
        <v>-----</v>
      </c>
      <c r="CD48" s="123" t="str">
        <f t="shared" si="161"/>
        <v>-----</v>
      </c>
      <c r="CE48" s="123" t="str">
        <f t="shared" si="161"/>
        <v>-----</v>
      </c>
      <c r="CF48" s="123" t="str">
        <f t="shared" si="161"/>
        <v>-----</v>
      </c>
      <c r="CG48" s="123" t="str">
        <f t="shared" si="161"/>
        <v>-----</v>
      </c>
      <c r="CH48" s="123" t="str">
        <f t="shared" si="161"/>
        <v>-----</v>
      </c>
      <c r="CI48" s="123" t="str">
        <f t="shared" si="161"/>
        <v>-----</v>
      </c>
      <c r="CJ48" s="123" t="str">
        <f t="shared" si="161"/>
        <v>-----</v>
      </c>
      <c r="CK48" s="123" t="str">
        <f t="shared" si="161"/>
        <v>-----</v>
      </c>
      <c r="CL48" s="123" t="str">
        <f t="shared" si="161"/>
        <v>-----</v>
      </c>
      <c r="CM48" s="123" t="str">
        <f t="shared" si="161"/>
        <v>-----</v>
      </c>
      <c r="CN48" s="123" t="str">
        <f t="shared" ref="CN48:CX48" si="162">CM48</f>
        <v>-----</v>
      </c>
      <c r="CO48" s="123" t="str">
        <f t="shared" si="162"/>
        <v>-----</v>
      </c>
      <c r="CP48" s="123" t="str">
        <f t="shared" si="162"/>
        <v>-----</v>
      </c>
      <c r="CQ48" s="123" t="str">
        <f t="shared" si="162"/>
        <v>-----</v>
      </c>
      <c r="CR48" s="123" t="str">
        <f t="shared" si="162"/>
        <v>-----</v>
      </c>
      <c r="CS48" s="123" t="str">
        <f t="shared" si="162"/>
        <v>-----</v>
      </c>
      <c r="CT48" s="123" t="str">
        <f t="shared" si="162"/>
        <v>-----</v>
      </c>
      <c r="CU48" s="123" t="str">
        <f t="shared" si="162"/>
        <v>-----</v>
      </c>
      <c r="CV48" s="123" t="str">
        <f t="shared" si="162"/>
        <v>-----</v>
      </c>
      <c r="CW48" s="123" t="str">
        <f t="shared" si="162"/>
        <v>-----</v>
      </c>
      <c r="CX48" s="123" t="str">
        <f t="shared" si="162"/>
        <v>-----</v>
      </c>
    </row>
    <row r="49" spans="1:102">
      <c r="A49" s="3" t="str">
        <f>'Example 2A'!A49</f>
        <v>x</v>
      </c>
      <c r="B49" s="47"/>
      <c r="C49" s="148" t="str">
        <f>'Example 2A'!C49</f>
        <v>-----</v>
      </c>
      <c r="D49" s="119" t="str">
        <f t="shared" si="157"/>
        <v>-----</v>
      </c>
      <c r="E49" s="119" t="str">
        <f t="shared" si="157"/>
        <v>-----</v>
      </c>
      <c r="F49" s="119" t="str">
        <f t="shared" si="157"/>
        <v>-----</v>
      </c>
      <c r="G49" s="119" t="str">
        <f t="shared" si="157"/>
        <v>-----</v>
      </c>
      <c r="H49" s="119" t="str">
        <f t="shared" si="157"/>
        <v>-----</v>
      </c>
      <c r="I49" s="119" t="str">
        <f t="shared" si="157"/>
        <v>-----</v>
      </c>
      <c r="J49" s="119" t="str">
        <f t="shared" si="157"/>
        <v>-----</v>
      </c>
      <c r="K49" s="119" t="str">
        <f t="shared" si="157"/>
        <v>-----</v>
      </c>
      <c r="L49" s="119" t="str">
        <f t="shared" si="157"/>
        <v>-----</v>
      </c>
      <c r="M49" s="119" t="str">
        <f t="shared" si="157"/>
        <v>-----</v>
      </c>
      <c r="N49" s="119" t="str">
        <f t="shared" si="157"/>
        <v>-----</v>
      </c>
      <c r="O49" s="119" t="str">
        <f t="shared" si="157"/>
        <v>-----</v>
      </c>
      <c r="P49" s="119" t="str">
        <f t="shared" si="157"/>
        <v>-----</v>
      </c>
      <c r="Q49" s="119" t="str">
        <f t="shared" si="157"/>
        <v>-----</v>
      </c>
      <c r="R49" s="119" t="str">
        <f t="shared" si="157"/>
        <v>-----</v>
      </c>
      <c r="S49" s="119" t="str">
        <f t="shared" si="157"/>
        <v>-----</v>
      </c>
      <c r="T49" s="119" t="str">
        <f t="shared" si="157"/>
        <v>-----</v>
      </c>
      <c r="U49" s="119" t="str">
        <f t="shared" si="157"/>
        <v>-----</v>
      </c>
      <c r="V49" s="119" t="str">
        <f t="shared" si="157"/>
        <v>-----</v>
      </c>
      <c r="W49" s="119" t="str">
        <f t="shared" si="157"/>
        <v>-----</v>
      </c>
      <c r="X49" s="119" t="str">
        <f t="shared" si="157"/>
        <v>-----</v>
      </c>
      <c r="Y49" s="119" t="str">
        <f t="shared" si="157"/>
        <v>-----</v>
      </c>
      <c r="Z49" s="119" t="str">
        <f t="shared" si="157"/>
        <v>-----</v>
      </c>
      <c r="AA49" s="119" t="str">
        <f t="shared" si="157"/>
        <v>-----</v>
      </c>
      <c r="AB49" s="119" t="str">
        <f t="shared" si="157"/>
        <v>-----</v>
      </c>
      <c r="AC49" s="126" t="str">
        <f t="shared" si="157"/>
        <v>-----</v>
      </c>
      <c r="AD49" s="126" t="str">
        <f t="shared" ref="AD49:AK49" si="163">AC49</f>
        <v>-----</v>
      </c>
      <c r="AE49" s="126" t="str">
        <f t="shared" si="163"/>
        <v>-----</v>
      </c>
      <c r="AF49" s="126" t="str">
        <f t="shared" si="163"/>
        <v>-----</v>
      </c>
      <c r="AG49" s="126" t="str">
        <f t="shared" si="163"/>
        <v>-----</v>
      </c>
      <c r="AH49" s="126" t="str">
        <f t="shared" si="163"/>
        <v>-----</v>
      </c>
      <c r="AI49" s="126" t="str">
        <f t="shared" si="163"/>
        <v>-----</v>
      </c>
      <c r="AJ49" s="126" t="str">
        <f t="shared" si="163"/>
        <v>-----</v>
      </c>
      <c r="AK49" s="126" t="str">
        <f t="shared" si="163"/>
        <v>-----</v>
      </c>
      <c r="AL49" s="126" t="str">
        <f t="shared" si="140"/>
        <v>-----</v>
      </c>
      <c r="AM49" s="126" t="str">
        <f t="shared" si="140"/>
        <v>-----</v>
      </c>
      <c r="AN49" s="126" t="str">
        <f t="shared" si="140"/>
        <v>-----</v>
      </c>
      <c r="AO49" s="126" t="str">
        <f t="shared" si="140"/>
        <v>-----</v>
      </c>
      <c r="AP49" s="126" t="str">
        <f t="shared" si="140"/>
        <v>-----</v>
      </c>
      <c r="AQ49" s="126" t="str">
        <f t="shared" ref="AQ49:AY49" si="164">AP49</f>
        <v>-----</v>
      </c>
      <c r="AR49" s="126" t="str">
        <f t="shared" si="164"/>
        <v>-----</v>
      </c>
      <c r="AS49" s="126" t="str">
        <f t="shared" si="164"/>
        <v>-----</v>
      </c>
      <c r="AT49" s="126" t="str">
        <f t="shared" si="164"/>
        <v>-----</v>
      </c>
      <c r="AU49" s="126" t="str">
        <f t="shared" si="164"/>
        <v>-----</v>
      </c>
      <c r="AV49" s="126" t="str">
        <f t="shared" si="164"/>
        <v>-----</v>
      </c>
      <c r="AW49" s="126" t="str">
        <f t="shared" si="164"/>
        <v>-----</v>
      </c>
      <c r="AX49" s="126" t="str">
        <f t="shared" si="164"/>
        <v>-----</v>
      </c>
      <c r="AY49" s="126" t="str">
        <f t="shared" si="164"/>
        <v>-----</v>
      </c>
      <c r="AZ49" s="3" t="str">
        <f>A49</f>
        <v>x</v>
      </c>
      <c r="BA49" s="47"/>
      <c r="BB49" s="148" t="str">
        <f>'Example 2A'!BB49</f>
        <v>-----</v>
      </c>
      <c r="BC49" s="119" t="str">
        <f t="shared" ref="BC49:CB51" si="165">BB49</f>
        <v>-----</v>
      </c>
      <c r="BD49" s="119" t="str">
        <f t="shared" si="165"/>
        <v>-----</v>
      </c>
      <c r="BE49" s="119" t="str">
        <f t="shared" si="165"/>
        <v>-----</v>
      </c>
      <c r="BF49" s="119" t="str">
        <f t="shared" si="165"/>
        <v>-----</v>
      </c>
      <c r="BG49" s="119" t="str">
        <f t="shared" si="165"/>
        <v>-----</v>
      </c>
      <c r="BH49" s="119" t="str">
        <f t="shared" si="165"/>
        <v>-----</v>
      </c>
      <c r="BI49" s="119" t="str">
        <f t="shared" si="165"/>
        <v>-----</v>
      </c>
      <c r="BJ49" s="119" t="str">
        <f t="shared" si="165"/>
        <v>-----</v>
      </c>
      <c r="BK49" s="119" t="str">
        <f t="shared" si="165"/>
        <v>-----</v>
      </c>
      <c r="BL49" s="119" t="str">
        <f t="shared" si="165"/>
        <v>-----</v>
      </c>
      <c r="BM49" s="119" t="str">
        <f t="shared" si="165"/>
        <v>-----</v>
      </c>
      <c r="BN49" s="119" t="str">
        <f t="shared" si="165"/>
        <v>-----</v>
      </c>
      <c r="BO49" s="119" t="str">
        <f t="shared" si="165"/>
        <v>-----</v>
      </c>
      <c r="BP49" s="119" t="str">
        <f t="shared" si="165"/>
        <v>-----</v>
      </c>
      <c r="BQ49" s="119" t="str">
        <f t="shared" si="165"/>
        <v>-----</v>
      </c>
      <c r="BR49" s="119" t="str">
        <f t="shared" si="165"/>
        <v>-----</v>
      </c>
      <c r="BS49" s="119" t="str">
        <f t="shared" si="165"/>
        <v>-----</v>
      </c>
      <c r="BT49" s="119" t="str">
        <f t="shared" si="165"/>
        <v>-----</v>
      </c>
      <c r="BU49" s="119" t="str">
        <f t="shared" si="165"/>
        <v>-----</v>
      </c>
      <c r="BV49" s="119" t="str">
        <f t="shared" si="165"/>
        <v>-----</v>
      </c>
      <c r="BW49" s="119" t="str">
        <f t="shared" si="165"/>
        <v>-----</v>
      </c>
      <c r="BX49" s="119" t="str">
        <f t="shared" si="165"/>
        <v>-----</v>
      </c>
      <c r="BY49" s="119" t="str">
        <f t="shared" si="165"/>
        <v>-----</v>
      </c>
      <c r="BZ49" s="119" t="str">
        <f t="shared" si="165"/>
        <v>-----</v>
      </c>
      <c r="CA49" s="119" t="str">
        <f t="shared" si="165"/>
        <v>-----</v>
      </c>
      <c r="CB49" s="123" t="str">
        <f t="shared" si="165"/>
        <v>-----</v>
      </c>
      <c r="CC49" s="123" t="str">
        <f t="shared" ref="CC49:CM49" si="166">CB49</f>
        <v>-----</v>
      </c>
      <c r="CD49" s="123" t="str">
        <f t="shared" si="166"/>
        <v>-----</v>
      </c>
      <c r="CE49" s="123" t="str">
        <f t="shared" si="166"/>
        <v>-----</v>
      </c>
      <c r="CF49" s="123" t="str">
        <f t="shared" si="166"/>
        <v>-----</v>
      </c>
      <c r="CG49" s="123" t="str">
        <f t="shared" si="166"/>
        <v>-----</v>
      </c>
      <c r="CH49" s="123" t="str">
        <f t="shared" si="166"/>
        <v>-----</v>
      </c>
      <c r="CI49" s="123" t="str">
        <f t="shared" si="166"/>
        <v>-----</v>
      </c>
      <c r="CJ49" s="123" t="str">
        <f t="shared" si="166"/>
        <v>-----</v>
      </c>
      <c r="CK49" s="123" t="str">
        <f t="shared" si="166"/>
        <v>-----</v>
      </c>
      <c r="CL49" s="123" t="str">
        <f t="shared" si="166"/>
        <v>-----</v>
      </c>
      <c r="CM49" s="123" t="str">
        <f t="shared" si="166"/>
        <v>-----</v>
      </c>
      <c r="CN49" s="123" t="str">
        <f t="shared" ref="CN49:CX49" si="167">CM49</f>
        <v>-----</v>
      </c>
      <c r="CO49" s="123" t="str">
        <f t="shared" si="167"/>
        <v>-----</v>
      </c>
      <c r="CP49" s="123" t="str">
        <f t="shared" si="167"/>
        <v>-----</v>
      </c>
      <c r="CQ49" s="123" t="str">
        <f t="shared" si="167"/>
        <v>-----</v>
      </c>
      <c r="CR49" s="123" t="str">
        <f t="shared" si="167"/>
        <v>-----</v>
      </c>
      <c r="CS49" s="123" t="str">
        <f t="shared" si="167"/>
        <v>-----</v>
      </c>
      <c r="CT49" s="123" t="str">
        <f t="shared" si="167"/>
        <v>-----</v>
      </c>
      <c r="CU49" s="123" t="str">
        <f t="shared" si="167"/>
        <v>-----</v>
      </c>
      <c r="CV49" s="123" t="str">
        <f t="shared" si="167"/>
        <v>-----</v>
      </c>
      <c r="CW49" s="123" t="str">
        <f t="shared" si="167"/>
        <v>-----</v>
      </c>
      <c r="CX49" s="123" t="str">
        <f t="shared" si="167"/>
        <v>-----</v>
      </c>
    </row>
    <row r="50" spans="1:102">
      <c r="A50" s="3" t="str">
        <f>'Example 2A'!A50</f>
        <v>x</v>
      </c>
      <c r="B50" s="47"/>
      <c r="C50" s="148" t="str">
        <f>'Example 2A'!C50</f>
        <v>-----</v>
      </c>
      <c r="D50" s="119" t="str">
        <f t="shared" si="157"/>
        <v>-----</v>
      </c>
      <c r="E50" s="119" t="str">
        <f t="shared" si="157"/>
        <v>-----</v>
      </c>
      <c r="F50" s="119" t="str">
        <f t="shared" si="157"/>
        <v>-----</v>
      </c>
      <c r="G50" s="119" t="str">
        <f t="shared" si="157"/>
        <v>-----</v>
      </c>
      <c r="H50" s="119" t="str">
        <f t="shared" si="157"/>
        <v>-----</v>
      </c>
      <c r="I50" s="119" t="str">
        <f t="shared" si="157"/>
        <v>-----</v>
      </c>
      <c r="J50" s="119" t="str">
        <f t="shared" si="157"/>
        <v>-----</v>
      </c>
      <c r="K50" s="119" t="str">
        <f t="shared" si="157"/>
        <v>-----</v>
      </c>
      <c r="L50" s="119" t="str">
        <f t="shared" si="157"/>
        <v>-----</v>
      </c>
      <c r="M50" s="119" t="str">
        <f t="shared" si="157"/>
        <v>-----</v>
      </c>
      <c r="N50" s="119" t="str">
        <f t="shared" si="157"/>
        <v>-----</v>
      </c>
      <c r="O50" s="119" t="str">
        <f t="shared" si="157"/>
        <v>-----</v>
      </c>
      <c r="P50" s="119" t="str">
        <f t="shared" si="157"/>
        <v>-----</v>
      </c>
      <c r="Q50" s="119" t="str">
        <f t="shared" si="157"/>
        <v>-----</v>
      </c>
      <c r="R50" s="119" t="str">
        <f t="shared" si="157"/>
        <v>-----</v>
      </c>
      <c r="S50" s="119" t="str">
        <f t="shared" si="157"/>
        <v>-----</v>
      </c>
      <c r="T50" s="119" t="str">
        <f t="shared" si="157"/>
        <v>-----</v>
      </c>
      <c r="U50" s="119" t="str">
        <f t="shared" si="157"/>
        <v>-----</v>
      </c>
      <c r="V50" s="119" t="str">
        <f t="shared" si="157"/>
        <v>-----</v>
      </c>
      <c r="W50" s="119" t="str">
        <f t="shared" si="157"/>
        <v>-----</v>
      </c>
      <c r="X50" s="119" t="str">
        <f t="shared" si="157"/>
        <v>-----</v>
      </c>
      <c r="Y50" s="119" t="str">
        <f t="shared" si="157"/>
        <v>-----</v>
      </c>
      <c r="Z50" s="119" t="str">
        <f t="shared" si="157"/>
        <v>-----</v>
      </c>
      <c r="AA50" s="119" t="str">
        <f t="shared" si="157"/>
        <v>-----</v>
      </c>
      <c r="AB50" s="119" t="str">
        <f t="shared" si="157"/>
        <v>-----</v>
      </c>
      <c r="AC50" s="126" t="str">
        <f t="shared" si="157"/>
        <v>-----</v>
      </c>
      <c r="AD50" s="126" t="str">
        <f t="shared" ref="AD50:AK50" si="168">AC50</f>
        <v>-----</v>
      </c>
      <c r="AE50" s="126" t="str">
        <f t="shared" si="168"/>
        <v>-----</v>
      </c>
      <c r="AF50" s="126" t="str">
        <f t="shared" si="168"/>
        <v>-----</v>
      </c>
      <c r="AG50" s="126" t="str">
        <f t="shared" si="168"/>
        <v>-----</v>
      </c>
      <c r="AH50" s="126" t="str">
        <f t="shared" si="168"/>
        <v>-----</v>
      </c>
      <c r="AI50" s="126" t="str">
        <f t="shared" si="168"/>
        <v>-----</v>
      </c>
      <c r="AJ50" s="126" t="str">
        <f t="shared" si="168"/>
        <v>-----</v>
      </c>
      <c r="AK50" s="126" t="str">
        <f t="shared" si="168"/>
        <v>-----</v>
      </c>
      <c r="AL50" s="126" t="str">
        <f t="shared" si="140"/>
        <v>-----</v>
      </c>
      <c r="AM50" s="126" t="str">
        <f t="shared" si="140"/>
        <v>-----</v>
      </c>
      <c r="AN50" s="126" t="str">
        <f t="shared" si="140"/>
        <v>-----</v>
      </c>
      <c r="AO50" s="126" t="str">
        <f t="shared" si="140"/>
        <v>-----</v>
      </c>
      <c r="AP50" s="126" t="str">
        <f t="shared" si="140"/>
        <v>-----</v>
      </c>
      <c r="AQ50" s="126" t="str">
        <f t="shared" ref="AQ50:AY50" si="169">AP50</f>
        <v>-----</v>
      </c>
      <c r="AR50" s="126" t="str">
        <f t="shared" si="169"/>
        <v>-----</v>
      </c>
      <c r="AS50" s="126" t="str">
        <f t="shared" si="169"/>
        <v>-----</v>
      </c>
      <c r="AT50" s="126" t="str">
        <f t="shared" si="169"/>
        <v>-----</v>
      </c>
      <c r="AU50" s="126" t="str">
        <f t="shared" si="169"/>
        <v>-----</v>
      </c>
      <c r="AV50" s="126" t="str">
        <f t="shared" si="169"/>
        <v>-----</v>
      </c>
      <c r="AW50" s="126" t="str">
        <f t="shared" si="169"/>
        <v>-----</v>
      </c>
      <c r="AX50" s="126" t="str">
        <f t="shared" si="169"/>
        <v>-----</v>
      </c>
      <c r="AY50" s="126" t="str">
        <f t="shared" si="169"/>
        <v>-----</v>
      </c>
      <c r="AZ50" s="3" t="str">
        <f>A50</f>
        <v>x</v>
      </c>
      <c r="BA50" s="47"/>
      <c r="BB50" s="148" t="str">
        <f>'Example 2A'!BB50</f>
        <v>-----</v>
      </c>
      <c r="BC50" s="119" t="str">
        <f t="shared" si="165"/>
        <v>-----</v>
      </c>
      <c r="BD50" s="119" t="str">
        <f t="shared" si="165"/>
        <v>-----</v>
      </c>
      <c r="BE50" s="119" t="str">
        <f t="shared" si="165"/>
        <v>-----</v>
      </c>
      <c r="BF50" s="119" t="str">
        <f t="shared" si="165"/>
        <v>-----</v>
      </c>
      <c r="BG50" s="119" t="str">
        <f t="shared" si="165"/>
        <v>-----</v>
      </c>
      <c r="BH50" s="119" t="str">
        <f t="shared" si="165"/>
        <v>-----</v>
      </c>
      <c r="BI50" s="119" t="str">
        <f t="shared" si="165"/>
        <v>-----</v>
      </c>
      <c r="BJ50" s="119" t="str">
        <f t="shared" si="165"/>
        <v>-----</v>
      </c>
      <c r="BK50" s="119" t="str">
        <f t="shared" si="165"/>
        <v>-----</v>
      </c>
      <c r="BL50" s="119" t="str">
        <f t="shared" si="165"/>
        <v>-----</v>
      </c>
      <c r="BM50" s="119" t="str">
        <f t="shared" si="165"/>
        <v>-----</v>
      </c>
      <c r="BN50" s="119" t="str">
        <f t="shared" si="165"/>
        <v>-----</v>
      </c>
      <c r="BO50" s="119" t="str">
        <f t="shared" si="165"/>
        <v>-----</v>
      </c>
      <c r="BP50" s="119" t="str">
        <f t="shared" si="165"/>
        <v>-----</v>
      </c>
      <c r="BQ50" s="119" t="str">
        <f t="shared" si="165"/>
        <v>-----</v>
      </c>
      <c r="BR50" s="119" t="str">
        <f t="shared" si="165"/>
        <v>-----</v>
      </c>
      <c r="BS50" s="119" t="str">
        <f t="shared" si="165"/>
        <v>-----</v>
      </c>
      <c r="BT50" s="119" t="str">
        <f t="shared" si="165"/>
        <v>-----</v>
      </c>
      <c r="BU50" s="119" t="str">
        <f t="shared" si="165"/>
        <v>-----</v>
      </c>
      <c r="BV50" s="119" t="str">
        <f t="shared" si="165"/>
        <v>-----</v>
      </c>
      <c r="BW50" s="119" t="str">
        <f t="shared" si="165"/>
        <v>-----</v>
      </c>
      <c r="BX50" s="119" t="str">
        <f t="shared" si="165"/>
        <v>-----</v>
      </c>
      <c r="BY50" s="119" t="str">
        <f t="shared" si="165"/>
        <v>-----</v>
      </c>
      <c r="BZ50" s="119" t="str">
        <f t="shared" si="165"/>
        <v>-----</v>
      </c>
      <c r="CA50" s="119" t="str">
        <f t="shared" si="165"/>
        <v>-----</v>
      </c>
      <c r="CB50" s="123" t="str">
        <f t="shared" si="165"/>
        <v>-----</v>
      </c>
      <c r="CC50" s="123" t="str">
        <f t="shared" ref="CC50:CM50" si="170">CB50</f>
        <v>-----</v>
      </c>
      <c r="CD50" s="123" t="str">
        <f t="shared" si="170"/>
        <v>-----</v>
      </c>
      <c r="CE50" s="123" t="str">
        <f t="shared" si="170"/>
        <v>-----</v>
      </c>
      <c r="CF50" s="123" t="str">
        <f t="shared" si="170"/>
        <v>-----</v>
      </c>
      <c r="CG50" s="123" t="str">
        <f t="shared" si="170"/>
        <v>-----</v>
      </c>
      <c r="CH50" s="123" t="str">
        <f t="shared" si="170"/>
        <v>-----</v>
      </c>
      <c r="CI50" s="123" t="str">
        <f t="shared" si="170"/>
        <v>-----</v>
      </c>
      <c r="CJ50" s="123" t="str">
        <f t="shared" si="170"/>
        <v>-----</v>
      </c>
      <c r="CK50" s="123" t="str">
        <f t="shared" si="170"/>
        <v>-----</v>
      </c>
      <c r="CL50" s="123" t="str">
        <f t="shared" si="170"/>
        <v>-----</v>
      </c>
      <c r="CM50" s="123" t="str">
        <f t="shared" si="170"/>
        <v>-----</v>
      </c>
      <c r="CN50" s="123" t="str">
        <f t="shared" ref="CN50:CX50" si="171">CM50</f>
        <v>-----</v>
      </c>
      <c r="CO50" s="123" t="str">
        <f t="shared" si="171"/>
        <v>-----</v>
      </c>
      <c r="CP50" s="123" t="str">
        <f t="shared" si="171"/>
        <v>-----</v>
      </c>
      <c r="CQ50" s="123" t="str">
        <f t="shared" si="171"/>
        <v>-----</v>
      </c>
      <c r="CR50" s="123" t="str">
        <f t="shared" si="171"/>
        <v>-----</v>
      </c>
      <c r="CS50" s="123" t="str">
        <f t="shared" si="171"/>
        <v>-----</v>
      </c>
      <c r="CT50" s="123" t="str">
        <f t="shared" si="171"/>
        <v>-----</v>
      </c>
      <c r="CU50" s="123" t="str">
        <f t="shared" si="171"/>
        <v>-----</v>
      </c>
      <c r="CV50" s="123" t="str">
        <f t="shared" si="171"/>
        <v>-----</v>
      </c>
      <c r="CW50" s="123" t="str">
        <f t="shared" si="171"/>
        <v>-----</v>
      </c>
      <c r="CX50" s="123" t="str">
        <f t="shared" si="171"/>
        <v>-----</v>
      </c>
    </row>
    <row r="51" spans="1:102">
      <c r="A51" s="3" t="str">
        <f>'Example 2A'!A51</f>
        <v>x</v>
      </c>
      <c r="B51" s="47"/>
      <c r="C51" s="148" t="str">
        <f>'Example 2A'!C51</f>
        <v>-----</v>
      </c>
      <c r="D51" s="119" t="str">
        <f t="shared" ref="D51:AC51" si="172">C51</f>
        <v>-----</v>
      </c>
      <c r="E51" s="119" t="str">
        <f t="shared" si="172"/>
        <v>-----</v>
      </c>
      <c r="F51" s="119" t="str">
        <f t="shared" si="172"/>
        <v>-----</v>
      </c>
      <c r="G51" s="119" t="str">
        <f t="shared" si="172"/>
        <v>-----</v>
      </c>
      <c r="H51" s="119" t="str">
        <f t="shared" si="172"/>
        <v>-----</v>
      </c>
      <c r="I51" s="119" t="str">
        <f t="shared" si="172"/>
        <v>-----</v>
      </c>
      <c r="J51" s="119" t="str">
        <f t="shared" si="172"/>
        <v>-----</v>
      </c>
      <c r="K51" s="119" t="str">
        <f t="shared" si="172"/>
        <v>-----</v>
      </c>
      <c r="L51" s="119" t="str">
        <f t="shared" si="172"/>
        <v>-----</v>
      </c>
      <c r="M51" s="119" t="str">
        <f t="shared" si="172"/>
        <v>-----</v>
      </c>
      <c r="N51" s="119" t="str">
        <f t="shared" si="172"/>
        <v>-----</v>
      </c>
      <c r="O51" s="119" t="str">
        <f t="shared" si="172"/>
        <v>-----</v>
      </c>
      <c r="P51" s="119" t="str">
        <f t="shared" si="172"/>
        <v>-----</v>
      </c>
      <c r="Q51" s="119" t="str">
        <f t="shared" si="172"/>
        <v>-----</v>
      </c>
      <c r="R51" s="119" t="str">
        <f t="shared" si="172"/>
        <v>-----</v>
      </c>
      <c r="S51" s="119" t="str">
        <f t="shared" si="172"/>
        <v>-----</v>
      </c>
      <c r="T51" s="119" t="str">
        <f t="shared" si="172"/>
        <v>-----</v>
      </c>
      <c r="U51" s="119" t="str">
        <f t="shared" si="172"/>
        <v>-----</v>
      </c>
      <c r="V51" s="119" t="str">
        <f t="shared" si="172"/>
        <v>-----</v>
      </c>
      <c r="W51" s="119" t="str">
        <f t="shared" si="172"/>
        <v>-----</v>
      </c>
      <c r="X51" s="119" t="str">
        <f t="shared" si="172"/>
        <v>-----</v>
      </c>
      <c r="Y51" s="119" t="str">
        <f t="shared" si="172"/>
        <v>-----</v>
      </c>
      <c r="Z51" s="119" t="str">
        <f t="shared" si="172"/>
        <v>-----</v>
      </c>
      <c r="AA51" s="119" t="str">
        <f t="shared" si="172"/>
        <v>-----</v>
      </c>
      <c r="AB51" s="119" t="str">
        <f t="shared" si="172"/>
        <v>-----</v>
      </c>
      <c r="AC51" s="126" t="str">
        <f t="shared" si="172"/>
        <v>-----</v>
      </c>
      <c r="AD51" s="126" t="str">
        <f t="shared" ref="AD51:AK51" si="173">AC51</f>
        <v>-----</v>
      </c>
      <c r="AE51" s="126" t="str">
        <f t="shared" si="173"/>
        <v>-----</v>
      </c>
      <c r="AF51" s="126" t="str">
        <f t="shared" si="173"/>
        <v>-----</v>
      </c>
      <c r="AG51" s="126" t="str">
        <f t="shared" si="173"/>
        <v>-----</v>
      </c>
      <c r="AH51" s="126" t="str">
        <f t="shared" si="173"/>
        <v>-----</v>
      </c>
      <c r="AI51" s="126" t="str">
        <f t="shared" si="173"/>
        <v>-----</v>
      </c>
      <c r="AJ51" s="126" t="str">
        <f t="shared" si="173"/>
        <v>-----</v>
      </c>
      <c r="AK51" s="126" t="str">
        <f t="shared" si="173"/>
        <v>-----</v>
      </c>
      <c r="AL51" s="126" t="str">
        <f t="shared" si="140"/>
        <v>-----</v>
      </c>
      <c r="AM51" s="126" t="str">
        <f t="shared" si="140"/>
        <v>-----</v>
      </c>
      <c r="AN51" s="126" t="str">
        <f t="shared" si="140"/>
        <v>-----</v>
      </c>
      <c r="AO51" s="126" t="str">
        <f t="shared" si="140"/>
        <v>-----</v>
      </c>
      <c r="AP51" s="126" t="str">
        <f t="shared" si="140"/>
        <v>-----</v>
      </c>
      <c r="AQ51" s="126" t="str">
        <f t="shared" ref="AQ51:AY51" si="174">AP51</f>
        <v>-----</v>
      </c>
      <c r="AR51" s="126" t="str">
        <f t="shared" si="174"/>
        <v>-----</v>
      </c>
      <c r="AS51" s="126" t="str">
        <f t="shared" si="174"/>
        <v>-----</v>
      </c>
      <c r="AT51" s="126" t="str">
        <f t="shared" si="174"/>
        <v>-----</v>
      </c>
      <c r="AU51" s="126" t="str">
        <f t="shared" si="174"/>
        <v>-----</v>
      </c>
      <c r="AV51" s="126" t="str">
        <f t="shared" si="174"/>
        <v>-----</v>
      </c>
      <c r="AW51" s="126" t="str">
        <f t="shared" si="174"/>
        <v>-----</v>
      </c>
      <c r="AX51" s="126" t="str">
        <f t="shared" si="174"/>
        <v>-----</v>
      </c>
      <c r="AY51" s="126" t="str">
        <f t="shared" si="174"/>
        <v>-----</v>
      </c>
      <c r="AZ51" s="3" t="str">
        <f t="shared" si="136"/>
        <v>x</v>
      </c>
      <c r="BA51" s="47"/>
      <c r="BB51" s="148" t="str">
        <f>'Example 2A'!BB51</f>
        <v>-----</v>
      </c>
      <c r="BC51" s="119" t="str">
        <f t="shared" si="165"/>
        <v>-----</v>
      </c>
      <c r="BD51" s="119" t="str">
        <f t="shared" si="165"/>
        <v>-----</v>
      </c>
      <c r="BE51" s="119" t="str">
        <f t="shared" si="165"/>
        <v>-----</v>
      </c>
      <c r="BF51" s="119" t="str">
        <f t="shared" si="165"/>
        <v>-----</v>
      </c>
      <c r="BG51" s="119" t="str">
        <f t="shared" si="165"/>
        <v>-----</v>
      </c>
      <c r="BH51" s="119" t="str">
        <f t="shared" si="165"/>
        <v>-----</v>
      </c>
      <c r="BI51" s="119" t="str">
        <f t="shared" si="165"/>
        <v>-----</v>
      </c>
      <c r="BJ51" s="119" t="str">
        <f t="shared" si="165"/>
        <v>-----</v>
      </c>
      <c r="BK51" s="119" t="str">
        <f t="shared" si="165"/>
        <v>-----</v>
      </c>
      <c r="BL51" s="119" t="str">
        <f t="shared" si="165"/>
        <v>-----</v>
      </c>
      <c r="BM51" s="119" t="str">
        <f t="shared" si="165"/>
        <v>-----</v>
      </c>
      <c r="BN51" s="119" t="str">
        <f t="shared" si="165"/>
        <v>-----</v>
      </c>
      <c r="BO51" s="119" t="str">
        <f t="shared" si="165"/>
        <v>-----</v>
      </c>
      <c r="BP51" s="119" t="str">
        <f t="shared" si="165"/>
        <v>-----</v>
      </c>
      <c r="BQ51" s="119" t="str">
        <f t="shared" si="165"/>
        <v>-----</v>
      </c>
      <c r="BR51" s="119" t="str">
        <f t="shared" si="165"/>
        <v>-----</v>
      </c>
      <c r="BS51" s="119" t="str">
        <f t="shared" si="165"/>
        <v>-----</v>
      </c>
      <c r="BT51" s="119" t="str">
        <f t="shared" si="165"/>
        <v>-----</v>
      </c>
      <c r="BU51" s="119" t="str">
        <f t="shared" si="165"/>
        <v>-----</v>
      </c>
      <c r="BV51" s="119" t="str">
        <f t="shared" si="165"/>
        <v>-----</v>
      </c>
      <c r="BW51" s="119" t="str">
        <f t="shared" si="165"/>
        <v>-----</v>
      </c>
      <c r="BX51" s="119" t="str">
        <f t="shared" si="165"/>
        <v>-----</v>
      </c>
      <c r="BY51" s="119" t="str">
        <f t="shared" si="165"/>
        <v>-----</v>
      </c>
      <c r="BZ51" s="119" t="str">
        <f t="shared" si="165"/>
        <v>-----</v>
      </c>
      <c r="CA51" s="119" t="str">
        <f t="shared" si="165"/>
        <v>-----</v>
      </c>
      <c r="CB51" s="123" t="str">
        <f t="shared" si="165"/>
        <v>-----</v>
      </c>
      <c r="CC51" s="123" t="str">
        <f t="shared" ref="CC51:CM51" si="175">CB51</f>
        <v>-----</v>
      </c>
      <c r="CD51" s="123" t="str">
        <f t="shared" si="175"/>
        <v>-----</v>
      </c>
      <c r="CE51" s="123" t="str">
        <f t="shared" si="175"/>
        <v>-----</v>
      </c>
      <c r="CF51" s="123" t="str">
        <f t="shared" si="175"/>
        <v>-----</v>
      </c>
      <c r="CG51" s="123" t="str">
        <f t="shared" si="175"/>
        <v>-----</v>
      </c>
      <c r="CH51" s="123" t="str">
        <f t="shared" si="175"/>
        <v>-----</v>
      </c>
      <c r="CI51" s="123" t="str">
        <f t="shared" si="175"/>
        <v>-----</v>
      </c>
      <c r="CJ51" s="123" t="str">
        <f t="shared" si="175"/>
        <v>-----</v>
      </c>
      <c r="CK51" s="123" t="str">
        <f t="shared" si="175"/>
        <v>-----</v>
      </c>
      <c r="CL51" s="123" t="str">
        <f t="shared" si="175"/>
        <v>-----</v>
      </c>
      <c r="CM51" s="123" t="str">
        <f t="shared" si="175"/>
        <v>-----</v>
      </c>
      <c r="CN51" s="123" t="str">
        <f t="shared" ref="CN51:CX51" si="176">CM51</f>
        <v>-----</v>
      </c>
      <c r="CO51" s="123" t="str">
        <f t="shared" si="176"/>
        <v>-----</v>
      </c>
      <c r="CP51" s="123" t="str">
        <f t="shared" si="176"/>
        <v>-----</v>
      </c>
      <c r="CQ51" s="123" t="str">
        <f t="shared" si="176"/>
        <v>-----</v>
      </c>
      <c r="CR51" s="123" t="str">
        <f t="shared" si="176"/>
        <v>-----</v>
      </c>
      <c r="CS51" s="123" t="str">
        <f t="shared" si="176"/>
        <v>-----</v>
      </c>
      <c r="CT51" s="123" t="str">
        <f t="shared" si="176"/>
        <v>-----</v>
      </c>
      <c r="CU51" s="123" t="str">
        <f t="shared" si="176"/>
        <v>-----</v>
      </c>
      <c r="CV51" s="123" t="str">
        <f t="shared" si="176"/>
        <v>-----</v>
      </c>
      <c r="CW51" s="123" t="str">
        <f t="shared" si="176"/>
        <v>-----</v>
      </c>
      <c r="CX51" s="123" t="str">
        <f t="shared" si="176"/>
        <v>-----</v>
      </c>
    </row>
    <row r="52" spans="1:102">
      <c r="A52" s="3" t="str">
        <f>'Example 2A'!A52</f>
        <v>+ Expense Fee</v>
      </c>
      <c r="B52" s="4"/>
      <c r="C52" s="162" t="str">
        <f>ExpFeePIP</f>
        <v>enter</v>
      </c>
      <c r="D52" s="124" t="str">
        <f t="shared" ref="D52:AY52" si="177">ExpFeePIP</f>
        <v>enter</v>
      </c>
      <c r="E52" s="124" t="str">
        <f t="shared" si="177"/>
        <v>enter</v>
      </c>
      <c r="F52" s="124" t="str">
        <f t="shared" si="177"/>
        <v>enter</v>
      </c>
      <c r="G52" s="124" t="str">
        <f t="shared" si="177"/>
        <v>enter</v>
      </c>
      <c r="H52" s="124" t="str">
        <f t="shared" si="177"/>
        <v>enter</v>
      </c>
      <c r="I52" s="124" t="str">
        <f t="shared" si="177"/>
        <v>enter</v>
      </c>
      <c r="J52" s="124" t="str">
        <f t="shared" si="177"/>
        <v>enter</v>
      </c>
      <c r="K52" s="124" t="str">
        <f t="shared" si="177"/>
        <v>enter</v>
      </c>
      <c r="L52" s="124" t="str">
        <f t="shared" si="177"/>
        <v>enter</v>
      </c>
      <c r="M52" s="124" t="str">
        <f t="shared" si="177"/>
        <v>enter</v>
      </c>
      <c r="N52" s="124" t="str">
        <f t="shared" si="177"/>
        <v>enter</v>
      </c>
      <c r="O52" s="124" t="str">
        <f t="shared" si="177"/>
        <v>enter</v>
      </c>
      <c r="P52" s="124" t="str">
        <f t="shared" si="177"/>
        <v>enter</v>
      </c>
      <c r="Q52" s="124" t="str">
        <f t="shared" si="177"/>
        <v>enter</v>
      </c>
      <c r="R52" s="124" t="str">
        <f t="shared" si="177"/>
        <v>enter</v>
      </c>
      <c r="S52" s="124" t="str">
        <f t="shared" si="177"/>
        <v>enter</v>
      </c>
      <c r="T52" s="124" t="str">
        <f t="shared" si="177"/>
        <v>enter</v>
      </c>
      <c r="U52" s="124" t="str">
        <f t="shared" si="177"/>
        <v>enter</v>
      </c>
      <c r="V52" s="124" t="str">
        <f t="shared" si="177"/>
        <v>enter</v>
      </c>
      <c r="W52" s="124" t="str">
        <f t="shared" si="177"/>
        <v>enter</v>
      </c>
      <c r="X52" s="124" t="str">
        <f t="shared" si="177"/>
        <v>enter</v>
      </c>
      <c r="Y52" s="124" t="str">
        <f t="shared" si="177"/>
        <v>enter</v>
      </c>
      <c r="Z52" s="124" t="str">
        <f t="shared" si="177"/>
        <v>enter</v>
      </c>
      <c r="AA52" s="124" t="str">
        <f t="shared" si="177"/>
        <v>enter</v>
      </c>
      <c r="AB52" s="124" t="str">
        <f t="shared" si="177"/>
        <v>enter</v>
      </c>
      <c r="AC52" s="155" t="str">
        <f t="shared" si="177"/>
        <v>enter</v>
      </c>
      <c r="AD52" s="155" t="str">
        <f t="shared" si="177"/>
        <v>enter</v>
      </c>
      <c r="AE52" s="155" t="str">
        <f t="shared" si="177"/>
        <v>enter</v>
      </c>
      <c r="AF52" s="155" t="str">
        <f t="shared" si="177"/>
        <v>enter</v>
      </c>
      <c r="AG52" s="155" t="str">
        <f t="shared" si="177"/>
        <v>enter</v>
      </c>
      <c r="AH52" s="155" t="str">
        <f t="shared" si="177"/>
        <v>enter</v>
      </c>
      <c r="AI52" s="155" t="str">
        <f t="shared" si="177"/>
        <v>enter</v>
      </c>
      <c r="AJ52" s="155" t="str">
        <f t="shared" si="177"/>
        <v>enter</v>
      </c>
      <c r="AK52" s="155" t="str">
        <f t="shared" si="177"/>
        <v>enter</v>
      </c>
      <c r="AL52" s="155" t="str">
        <f t="shared" si="177"/>
        <v>enter</v>
      </c>
      <c r="AM52" s="155" t="str">
        <f t="shared" si="177"/>
        <v>enter</v>
      </c>
      <c r="AN52" s="155" t="str">
        <f t="shared" si="177"/>
        <v>enter</v>
      </c>
      <c r="AO52" s="155" t="str">
        <f t="shared" si="177"/>
        <v>enter</v>
      </c>
      <c r="AP52" s="155" t="str">
        <f t="shared" si="177"/>
        <v>enter</v>
      </c>
      <c r="AQ52" s="155" t="str">
        <f t="shared" si="177"/>
        <v>enter</v>
      </c>
      <c r="AR52" s="155" t="str">
        <f t="shared" si="177"/>
        <v>enter</v>
      </c>
      <c r="AS52" s="155" t="str">
        <f t="shared" si="177"/>
        <v>enter</v>
      </c>
      <c r="AT52" s="155" t="str">
        <f t="shared" si="177"/>
        <v>enter</v>
      </c>
      <c r="AU52" s="155" t="str">
        <f t="shared" si="177"/>
        <v>enter</v>
      </c>
      <c r="AV52" s="155" t="str">
        <f t="shared" si="177"/>
        <v>enter</v>
      </c>
      <c r="AW52" s="155" t="str">
        <f t="shared" si="177"/>
        <v>enter</v>
      </c>
      <c r="AX52" s="155" t="str">
        <f t="shared" si="177"/>
        <v>enter</v>
      </c>
      <c r="AY52" s="155" t="str">
        <f t="shared" si="177"/>
        <v>enter</v>
      </c>
      <c r="AZ52" s="3" t="str">
        <f t="shared" si="136"/>
        <v>+ Expense Fee</v>
      </c>
      <c r="BA52" s="4"/>
      <c r="BB52" s="378" t="str">
        <f>ExpFeePIP</f>
        <v>enter</v>
      </c>
      <c r="BC52" s="124" t="str">
        <f t="shared" ref="BC52:CX52" si="178">ExpFeePIP</f>
        <v>enter</v>
      </c>
      <c r="BD52" s="124" t="str">
        <f t="shared" si="178"/>
        <v>enter</v>
      </c>
      <c r="BE52" s="124" t="str">
        <f t="shared" si="178"/>
        <v>enter</v>
      </c>
      <c r="BF52" s="124" t="str">
        <f t="shared" si="178"/>
        <v>enter</v>
      </c>
      <c r="BG52" s="124" t="str">
        <f t="shared" si="178"/>
        <v>enter</v>
      </c>
      <c r="BH52" s="124" t="str">
        <f t="shared" si="178"/>
        <v>enter</v>
      </c>
      <c r="BI52" s="124" t="str">
        <f t="shared" si="178"/>
        <v>enter</v>
      </c>
      <c r="BJ52" s="124" t="str">
        <f t="shared" si="178"/>
        <v>enter</v>
      </c>
      <c r="BK52" s="124" t="str">
        <f t="shared" si="178"/>
        <v>enter</v>
      </c>
      <c r="BL52" s="124" t="str">
        <f t="shared" si="178"/>
        <v>enter</v>
      </c>
      <c r="BM52" s="124" t="str">
        <f t="shared" si="178"/>
        <v>enter</v>
      </c>
      <c r="BN52" s="124" t="str">
        <f t="shared" si="178"/>
        <v>enter</v>
      </c>
      <c r="BO52" s="124" t="str">
        <f t="shared" si="178"/>
        <v>enter</v>
      </c>
      <c r="BP52" s="124" t="str">
        <f t="shared" si="178"/>
        <v>enter</v>
      </c>
      <c r="BQ52" s="124" t="str">
        <f t="shared" si="178"/>
        <v>enter</v>
      </c>
      <c r="BR52" s="124" t="str">
        <f t="shared" si="178"/>
        <v>enter</v>
      </c>
      <c r="BS52" s="124" t="str">
        <f t="shared" si="178"/>
        <v>enter</v>
      </c>
      <c r="BT52" s="124" t="str">
        <f t="shared" si="178"/>
        <v>enter</v>
      </c>
      <c r="BU52" s="124" t="str">
        <f t="shared" si="178"/>
        <v>enter</v>
      </c>
      <c r="BV52" s="124" t="str">
        <f t="shared" si="178"/>
        <v>enter</v>
      </c>
      <c r="BW52" s="124" t="str">
        <f t="shared" si="178"/>
        <v>enter</v>
      </c>
      <c r="BX52" s="124" t="str">
        <f t="shared" si="178"/>
        <v>enter</v>
      </c>
      <c r="BY52" s="124" t="str">
        <f t="shared" si="178"/>
        <v>enter</v>
      </c>
      <c r="BZ52" s="124" t="str">
        <f t="shared" si="178"/>
        <v>enter</v>
      </c>
      <c r="CA52" s="124" t="str">
        <f t="shared" si="178"/>
        <v>enter</v>
      </c>
      <c r="CB52" s="125" t="str">
        <f t="shared" si="178"/>
        <v>enter</v>
      </c>
      <c r="CC52" s="125" t="str">
        <f t="shared" si="178"/>
        <v>enter</v>
      </c>
      <c r="CD52" s="125" t="str">
        <f t="shared" si="178"/>
        <v>enter</v>
      </c>
      <c r="CE52" s="125" t="str">
        <f t="shared" si="178"/>
        <v>enter</v>
      </c>
      <c r="CF52" s="125" t="str">
        <f t="shared" si="178"/>
        <v>enter</v>
      </c>
      <c r="CG52" s="125" t="str">
        <f t="shared" si="178"/>
        <v>enter</v>
      </c>
      <c r="CH52" s="125" t="str">
        <f t="shared" si="178"/>
        <v>enter</v>
      </c>
      <c r="CI52" s="125" t="str">
        <f t="shared" si="178"/>
        <v>enter</v>
      </c>
      <c r="CJ52" s="125" t="str">
        <f t="shared" si="178"/>
        <v>enter</v>
      </c>
      <c r="CK52" s="125" t="str">
        <f t="shared" si="178"/>
        <v>enter</v>
      </c>
      <c r="CL52" s="125" t="str">
        <f t="shared" si="178"/>
        <v>enter</v>
      </c>
      <c r="CM52" s="125" t="str">
        <f t="shared" si="178"/>
        <v>enter</v>
      </c>
      <c r="CN52" s="125" t="str">
        <f t="shared" si="178"/>
        <v>enter</v>
      </c>
      <c r="CO52" s="125" t="str">
        <f t="shared" si="178"/>
        <v>enter</v>
      </c>
      <c r="CP52" s="125" t="str">
        <f t="shared" si="178"/>
        <v>enter</v>
      </c>
      <c r="CQ52" s="125" t="str">
        <f t="shared" si="178"/>
        <v>enter</v>
      </c>
      <c r="CR52" s="125" t="str">
        <f t="shared" si="178"/>
        <v>enter</v>
      </c>
      <c r="CS52" s="125" t="str">
        <f t="shared" si="178"/>
        <v>enter</v>
      </c>
      <c r="CT52" s="125" t="str">
        <f t="shared" si="178"/>
        <v>enter</v>
      </c>
      <c r="CU52" s="125" t="str">
        <f t="shared" si="178"/>
        <v>enter</v>
      </c>
      <c r="CV52" s="125" t="str">
        <f t="shared" si="178"/>
        <v>enter</v>
      </c>
      <c r="CW52" s="125" t="str">
        <f t="shared" si="178"/>
        <v>enter</v>
      </c>
      <c r="CX52" s="125" t="str">
        <f t="shared" si="178"/>
        <v>enter</v>
      </c>
    </row>
    <row r="53" spans="1:102">
      <c r="A53" s="3" t="str">
        <f>'Example 2A'!A53</f>
        <v>x</v>
      </c>
      <c r="B53" s="4"/>
      <c r="C53" s="148" t="str">
        <f>'Example 2A'!C53</f>
        <v>-----</v>
      </c>
      <c r="D53" s="119" t="str">
        <f t="shared" ref="D53:AC53" si="179">C53</f>
        <v>-----</v>
      </c>
      <c r="E53" s="119" t="str">
        <f t="shared" si="179"/>
        <v>-----</v>
      </c>
      <c r="F53" s="119" t="str">
        <f t="shared" si="179"/>
        <v>-----</v>
      </c>
      <c r="G53" s="119" t="str">
        <f t="shared" si="179"/>
        <v>-----</v>
      </c>
      <c r="H53" s="119" t="str">
        <f t="shared" si="179"/>
        <v>-----</v>
      </c>
      <c r="I53" s="119" t="str">
        <f t="shared" si="179"/>
        <v>-----</v>
      </c>
      <c r="J53" s="119" t="str">
        <f t="shared" si="179"/>
        <v>-----</v>
      </c>
      <c r="K53" s="119" t="str">
        <f t="shared" si="179"/>
        <v>-----</v>
      </c>
      <c r="L53" s="119" t="str">
        <f t="shared" si="179"/>
        <v>-----</v>
      </c>
      <c r="M53" s="119" t="str">
        <f t="shared" si="179"/>
        <v>-----</v>
      </c>
      <c r="N53" s="119" t="str">
        <f t="shared" si="179"/>
        <v>-----</v>
      </c>
      <c r="O53" s="119" t="str">
        <f t="shared" si="179"/>
        <v>-----</v>
      </c>
      <c r="P53" s="119" t="str">
        <f t="shared" si="179"/>
        <v>-----</v>
      </c>
      <c r="Q53" s="119" t="str">
        <f t="shared" si="179"/>
        <v>-----</v>
      </c>
      <c r="R53" s="119" t="str">
        <f t="shared" si="179"/>
        <v>-----</v>
      </c>
      <c r="S53" s="119" t="str">
        <f t="shared" si="179"/>
        <v>-----</v>
      </c>
      <c r="T53" s="119" t="str">
        <f t="shared" si="179"/>
        <v>-----</v>
      </c>
      <c r="U53" s="119" t="str">
        <f t="shared" si="179"/>
        <v>-----</v>
      </c>
      <c r="V53" s="119" t="str">
        <f t="shared" si="179"/>
        <v>-----</v>
      </c>
      <c r="W53" s="119" t="str">
        <f t="shared" si="179"/>
        <v>-----</v>
      </c>
      <c r="X53" s="119" t="str">
        <f t="shared" si="179"/>
        <v>-----</v>
      </c>
      <c r="Y53" s="119" t="str">
        <f t="shared" si="179"/>
        <v>-----</v>
      </c>
      <c r="Z53" s="119" t="str">
        <f t="shared" si="179"/>
        <v>-----</v>
      </c>
      <c r="AA53" s="119" t="str">
        <f t="shared" si="179"/>
        <v>-----</v>
      </c>
      <c r="AB53" s="119" t="str">
        <f t="shared" si="179"/>
        <v>-----</v>
      </c>
      <c r="AC53" s="126" t="str">
        <f t="shared" si="179"/>
        <v>-----</v>
      </c>
      <c r="AD53" s="126" t="str">
        <f t="shared" ref="AD53:AK53" si="180">AC53</f>
        <v>-----</v>
      </c>
      <c r="AE53" s="126" t="str">
        <f t="shared" si="180"/>
        <v>-----</v>
      </c>
      <c r="AF53" s="126" t="str">
        <f t="shared" si="180"/>
        <v>-----</v>
      </c>
      <c r="AG53" s="126" t="str">
        <f t="shared" si="180"/>
        <v>-----</v>
      </c>
      <c r="AH53" s="126" t="str">
        <f t="shared" si="180"/>
        <v>-----</v>
      </c>
      <c r="AI53" s="126" t="str">
        <f t="shared" si="180"/>
        <v>-----</v>
      </c>
      <c r="AJ53" s="126" t="str">
        <f t="shared" si="180"/>
        <v>-----</v>
      </c>
      <c r="AK53" s="126" t="str">
        <f t="shared" si="180"/>
        <v>-----</v>
      </c>
      <c r="AL53" s="126" t="str">
        <f>AK53</f>
        <v>-----</v>
      </c>
      <c r="AM53" s="126" t="str">
        <f>AL53</f>
        <v>-----</v>
      </c>
      <c r="AN53" s="126" t="str">
        <f>AM53</f>
        <v>-----</v>
      </c>
      <c r="AO53" s="126" t="str">
        <f>AN53</f>
        <v>-----</v>
      </c>
      <c r="AP53" s="126" t="str">
        <f>AO53</f>
        <v>-----</v>
      </c>
      <c r="AQ53" s="126" t="str">
        <f t="shared" ref="AQ53:AY53" si="181">AP53</f>
        <v>-----</v>
      </c>
      <c r="AR53" s="126" t="str">
        <f t="shared" si="181"/>
        <v>-----</v>
      </c>
      <c r="AS53" s="126" t="str">
        <f t="shared" si="181"/>
        <v>-----</v>
      </c>
      <c r="AT53" s="126" t="str">
        <f t="shared" si="181"/>
        <v>-----</v>
      </c>
      <c r="AU53" s="126" t="str">
        <f t="shared" si="181"/>
        <v>-----</v>
      </c>
      <c r="AV53" s="126" t="str">
        <f t="shared" si="181"/>
        <v>-----</v>
      </c>
      <c r="AW53" s="126" t="str">
        <f t="shared" si="181"/>
        <v>-----</v>
      </c>
      <c r="AX53" s="126" t="str">
        <f t="shared" si="181"/>
        <v>-----</v>
      </c>
      <c r="AY53" s="126" t="str">
        <f t="shared" si="181"/>
        <v>-----</v>
      </c>
      <c r="AZ53" s="3" t="str">
        <f t="shared" si="136"/>
        <v>x</v>
      </c>
      <c r="BA53" s="4"/>
      <c r="BB53" s="148" t="str">
        <f>'Example 2A'!BB53</f>
        <v>-----</v>
      </c>
      <c r="BC53" s="119" t="str">
        <f t="shared" ref="BC53:CB53" si="182">BB53</f>
        <v>-----</v>
      </c>
      <c r="BD53" s="119" t="str">
        <f t="shared" si="182"/>
        <v>-----</v>
      </c>
      <c r="BE53" s="119" t="str">
        <f t="shared" si="182"/>
        <v>-----</v>
      </c>
      <c r="BF53" s="119" t="str">
        <f t="shared" si="182"/>
        <v>-----</v>
      </c>
      <c r="BG53" s="119" t="str">
        <f t="shared" si="182"/>
        <v>-----</v>
      </c>
      <c r="BH53" s="119" t="str">
        <f t="shared" si="182"/>
        <v>-----</v>
      </c>
      <c r="BI53" s="119" t="str">
        <f t="shared" si="182"/>
        <v>-----</v>
      </c>
      <c r="BJ53" s="119" t="str">
        <f t="shared" si="182"/>
        <v>-----</v>
      </c>
      <c r="BK53" s="119" t="str">
        <f t="shared" si="182"/>
        <v>-----</v>
      </c>
      <c r="BL53" s="119" t="str">
        <f t="shared" si="182"/>
        <v>-----</v>
      </c>
      <c r="BM53" s="119" t="str">
        <f t="shared" si="182"/>
        <v>-----</v>
      </c>
      <c r="BN53" s="119" t="str">
        <f t="shared" si="182"/>
        <v>-----</v>
      </c>
      <c r="BO53" s="119" t="str">
        <f t="shared" si="182"/>
        <v>-----</v>
      </c>
      <c r="BP53" s="119" t="str">
        <f t="shared" si="182"/>
        <v>-----</v>
      </c>
      <c r="BQ53" s="119" t="str">
        <f t="shared" si="182"/>
        <v>-----</v>
      </c>
      <c r="BR53" s="119" t="str">
        <f t="shared" si="182"/>
        <v>-----</v>
      </c>
      <c r="BS53" s="119" t="str">
        <f t="shared" si="182"/>
        <v>-----</v>
      </c>
      <c r="BT53" s="119" t="str">
        <f t="shared" si="182"/>
        <v>-----</v>
      </c>
      <c r="BU53" s="119" t="str">
        <f t="shared" si="182"/>
        <v>-----</v>
      </c>
      <c r="BV53" s="119" t="str">
        <f t="shared" si="182"/>
        <v>-----</v>
      </c>
      <c r="BW53" s="119" t="str">
        <f t="shared" si="182"/>
        <v>-----</v>
      </c>
      <c r="BX53" s="119" t="str">
        <f t="shared" si="182"/>
        <v>-----</v>
      </c>
      <c r="BY53" s="119" t="str">
        <f t="shared" si="182"/>
        <v>-----</v>
      </c>
      <c r="BZ53" s="119" t="str">
        <f t="shared" si="182"/>
        <v>-----</v>
      </c>
      <c r="CA53" s="119" t="str">
        <f t="shared" si="182"/>
        <v>-----</v>
      </c>
      <c r="CB53" s="123" t="str">
        <f t="shared" si="182"/>
        <v>-----</v>
      </c>
      <c r="CC53" s="123" t="str">
        <f t="shared" ref="CC53:CM53" si="183">CB53</f>
        <v>-----</v>
      </c>
      <c r="CD53" s="123" t="str">
        <f t="shared" si="183"/>
        <v>-----</v>
      </c>
      <c r="CE53" s="123" t="str">
        <f t="shared" si="183"/>
        <v>-----</v>
      </c>
      <c r="CF53" s="123" t="str">
        <f t="shared" si="183"/>
        <v>-----</v>
      </c>
      <c r="CG53" s="123" t="str">
        <f t="shared" si="183"/>
        <v>-----</v>
      </c>
      <c r="CH53" s="123" t="str">
        <f t="shared" si="183"/>
        <v>-----</v>
      </c>
      <c r="CI53" s="123" t="str">
        <f t="shared" si="183"/>
        <v>-----</v>
      </c>
      <c r="CJ53" s="123" t="str">
        <f t="shared" si="183"/>
        <v>-----</v>
      </c>
      <c r="CK53" s="123" t="str">
        <f t="shared" si="183"/>
        <v>-----</v>
      </c>
      <c r="CL53" s="123" t="str">
        <f t="shared" si="183"/>
        <v>-----</v>
      </c>
      <c r="CM53" s="123" t="str">
        <f t="shared" si="183"/>
        <v>-----</v>
      </c>
      <c r="CN53" s="123" t="str">
        <f t="shared" ref="CN53:CX53" si="184">CM53</f>
        <v>-----</v>
      </c>
      <c r="CO53" s="123" t="str">
        <f t="shared" si="184"/>
        <v>-----</v>
      </c>
      <c r="CP53" s="123" t="str">
        <f t="shared" si="184"/>
        <v>-----</v>
      </c>
      <c r="CQ53" s="123" t="str">
        <f t="shared" si="184"/>
        <v>-----</v>
      </c>
      <c r="CR53" s="123" t="str">
        <f t="shared" si="184"/>
        <v>-----</v>
      </c>
      <c r="CS53" s="123" t="str">
        <f t="shared" si="184"/>
        <v>-----</v>
      </c>
      <c r="CT53" s="123" t="str">
        <f t="shared" si="184"/>
        <v>-----</v>
      </c>
      <c r="CU53" s="123" t="str">
        <f t="shared" si="184"/>
        <v>-----</v>
      </c>
      <c r="CV53" s="123" t="str">
        <f t="shared" si="184"/>
        <v>-----</v>
      </c>
      <c r="CW53" s="123" t="str">
        <f t="shared" si="184"/>
        <v>-----</v>
      </c>
      <c r="CX53" s="123" t="str">
        <f t="shared" si="184"/>
        <v>-----</v>
      </c>
    </row>
    <row r="54" spans="1:102">
      <c r="A54" s="11" t="str">
        <f>'Example 2A'!A54</f>
        <v>= PIP Rate</v>
      </c>
      <c r="B54" s="12"/>
      <c r="C54" s="150" t="e">
        <f>PRODUCT(PRODUCT(C44:C51)+C52,C53)</f>
        <v>#VALUE!</v>
      </c>
      <c r="D54" s="38" t="e">
        <f t="shared" ref="D54:AC54" si="185">PRODUCT(PRODUCT(D44:D51)+D52,D53)</f>
        <v>#VALUE!</v>
      </c>
      <c r="E54" s="38" t="e">
        <f t="shared" si="185"/>
        <v>#VALUE!</v>
      </c>
      <c r="F54" s="38" t="e">
        <f t="shared" si="185"/>
        <v>#VALUE!</v>
      </c>
      <c r="G54" s="38" t="e">
        <f t="shared" si="185"/>
        <v>#VALUE!</v>
      </c>
      <c r="H54" s="38" t="e">
        <f t="shared" si="185"/>
        <v>#VALUE!</v>
      </c>
      <c r="I54" s="38" t="e">
        <f t="shared" si="185"/>
        <v>#VALUE!</v>
      </c>
      <c r="J54" s="38" t="e">
        <f t="shared" si="185"/>
        <v>#VALUE!</v>
      </c>
      <c r="K54" s="38" t="e">
        <f t="shared" si="185"/>
        <v>#VALUE!</v>
      </c>
      <c r="L54" s="38" t="e">
        <f t="shared" si="185"/>
        <v>#VALUE!</v>
      </c>
      <c r="M54" s="38" t="e">
        <f t="shared" si="185"/>
        <v>#VALUE!</v>
      </c>
      <c r="N54" s="38" t="e">
        <f t="shared" si="185"/>
        <v>#VALUE!</v>
      </c>
      <c r="O54" s="38" t="e">
        <f t="shared" si="185"/>
        <v>#VALUE!</v>
      </c>
      <c r="P54" s="38" t="e">
        <f t="shared" si="185"/>
        <v>#VALUE!</v>
      </c>
      <c r="Q54" s="38" t="e">
        <f t="shared" si="185"/>
        <v>#VALUE!</v>
      </c>
      <c r="R54" s="38" t="e">
        <f t="shared" si="185"/>
        <v>#VALUE!</v>
      </c>
      <c r="S54" s="38" t="e">
        <f t="shared" si="185"/>
        <v>#VALUE!</v>
      </c>
      <c r="T54" s="38" t="e">
        <f t="shared" si="185"/>
        <v>#VALUE!</v>
      </c>
      <c r="U54" s="38" t="e">
        <f t="shared" si="185"/>
        <v>#VALUE!</v>
      </c>
      <c r="V54" s="38" t="e">
        <f t="shared" si="185"/>
        <v>#VALUE!</v>
      </c>
      <c r="W54" s="38" t="e">
        <f t="shared" si="185"/>
        <v>#VALUE!</v>
      </c>
      <c r="X54" s="38" t="e">
        <f t="shared" si="185"/>
        <v>#VALUE!</v>
      </c>
      <c r="Y54" s="38" t="e">
        <f t="shared" si="185"/>
        <v>#VALUE!</v>
      </c>
      <c r="Z54" s="38" t="e">
        <f t="shared" si="185"/>
        <v>#VALUE!</v>
      </c>
      <c r="AA54" s="38" t="e">
        <f t="shared" si="185"/>
        <v>#VALUE!</v>
      </c>
      <c r="AB54" s="38" t="e">
        <f t="shared" si="185"/>
        <v>#VALUE!</v>
      </c>
      <c r="AC54" s="39" t="e">
        <f t="shared" si="185"/>
        <v>#VALUE!</v>
      </c>
      <c r="AD54" s="39" t="e">
        <f t="shared" ref="AD54:AY54" si="186">PRODUCT(PRODUCT(AD44:AD51)+AD52,AD53)</f>
        <v>#VALUE!</v>
      </c>
      <c r="AE54" s="39" t="e">
        <f t="shared" si="186"/>
        <v>#VALUE!</v>
      </c>
      <c r="AF54" s="39" t="e">
        <f t="shared" si="186"/>
        <v>#VALUE!</v>
      </c>
      <c r="AG54" s="39" t="e">
        <f t="shared" si="186"/>
        <v>#VALUE!</v>
      </c>
      <c r="AH54" s="39" t="e">
        <f t="shared" si="186"/>
        <v>#VALUE!</v>
      </c>
      <c r="AI54" s="39" t="e">
        <f t="shared" si="186"/>
        <v>#VALUE!</v>
      </c>
      <c r="AJ54" s="39" t="e">
        <f t="shared" si="186"/>
        <v>#VALUE!</v>
      </c>
      <c r="AK54" s="39" t="e">
        <f t="shared" si="186"/>
        <v>#VALUE!</v>
      </c>
      <c r="AL54" s="39" t="e">
        <f t="shared" si="186"/>
        <v>#VALUE!</v>
      </c>
      <c r="AM54" s="39" t="e">
        <f t="shared" si="186"/>
        <v>#VALUE!</v>
      </c>
      <c r="AN54" s="39" t="e">
        <f t="shared" si="186"/>
        <v>#VALUE!</v>
      </c>
      <c r="AO54" s="39" t="e">
        <f t="shared" si="186"/>
        <v>#VALUE!</v>
      </c>
      <c r="AP54" s="39" t="e">
        <f t="shared" si="186"/>
        <v>#VALUE!</v>
      </c>
      <c r="AQ54" s="39" t="e">
        <f t="shared" si="186"/>
        <v>#VALUE!</v>
      </c>
      <c r="AR54" s="39" t="e">
        <f t="shared" si="186"/>
        <v>#VALUE!</v>
      </c>
      <c r="AS54" s="39" t="e">
        <f t="shared" si="186"/>
        <v>#VALUE!</v>
      </c>
      <c r="AT54" s="39" t="e">
        <f t="shared" si="186"/>
        <v>#VALUE!</v>
      </c>
      <c r="AU54" s="39" t="e">
        <f t="shared" si="186"/>
        <v>#VALUE!</v>
      </c>
      <c r="AV54" s="39" t="e">
        <f t="shared" si="186"/>
        <v>#VALUE!</v>
      </c>
      <c r="AW54" s="39" t="e">
        <f t="shared" si="186"/>
        <v>#VALUE!</v>
      </c>
      <c r="AX54" s="39" t="e">
        <f t="shared" si="186"/>
        <v>#VALUE!</v>
      </c>
      <c r="AY54" s="39" t="e">
        <f t="shared" si="186"/>
        <v>#VALUE!</v>
      </c>
      <c r="AZ54" s="11" t="str">
        <f t="shared" si="136"/>
        <v>= PIP Rate</v>
      </c>
      <c r="BA54" s="12"/>
      <c r="BB54" s="38" t="e">
        <f t="shared" ref="BB54:CB54" si="187">PRODUCT(PRODUCT(BB44:BB51)+BB52,BB53)</f>
        <v>#VALUE!</v>
      </c>
      <c r="BC54" s="38" t="e">
        <f t="shared" si="187"/>
        <v>#VALUE!</v>
      </c>
      <c r="BD54" s="38" t="e">
        <f t="shared" si="187"/>
        <v>#VALUE!</v>
      </c>
      <c r="BE54" s="38" t="e">
        <f t="shared" si="187"/>
        <v>#VALUE!</v>
      </c>
      <c r="BF54" s="38" t="e">
        <f t="shared" si="187"/>
        <v>#VALUE!</v>
      </c>
      <c r="BG54" s="38" t="e">
        <f t="shared" si="187"/>
        <v>#VALUE!</v>
      </c>
      <c r="BH54" s="38" t="e">
        <f t="shared" si="187"/>
        <v>#VALUE!</v>
      </c>
      <c r="BI54" s="38" t="e">
        <f t="shared" si="187"/>
        <v>#VALUE!</v>
      </c>
      <c r="BJ54" s="38" t="e">
        <f t="shared" si="187"/>
        <v>#VALUE!</v>
      </c>
      <c r="BK54" s="38" t="e">
        <f t="shared" si="187"/>
        <v>#VALUE!</v>
      </c>
      <c r="BL54" s="38" t="e">
        <f t="shared" si="187"/>
        <v>#VALUE!</v>
      </c>
      <c r="BM54" s="38" t="e">
        <f t="shared" si="187"/>
        <v>#VALUE!</v>
      </c>
      <c r="BN54" s="38" t="e">
        <f t="shared" si="187"/>
        <v>#VALUE!</v>
      </c>
      <c r="BO54" s="38" t="e">
        <f t="shared" si="187"/>
        <v>#VALUE!</v>
      </c>
      <c r="BP54" s="38" t="e">
        <f t="shared" si="187"/>
        <v>#VALUE!</v>
      </c>
      <c r="BQ54" s="38" t="e">
        <f t="shared" si="187"/>
        <v>#VALUE!</v>
      </c>
      <c r="BR54" s="38" t="e">
        <f t="shared" si="187"/>
        <v>#VALUE!</v>
      </c>
      <c r="BS54" s="38" t="e">
        <f t="shared" si="187"/>
        <v>#VALUE!</v>
      </c>
      <c r="BT54" s="38" t="e">
        <f t="shared" si="187"/>
        <v>#VALUE!</v>
      </c>
      <c r="BU54" s="38" t="e">
        <f t="shared" si="187"/>
        <v>#VALUE!</v>
      </c>
      <c r="BV54" s="38" t="e">
        <f t="shared" si="187"/>
        <v>#VALUE!</v>
      </c>
      <c r="BW54" s="38" t="e">
        <f t="shared" si="187"/>
        <v>#VALUE!</v>
      </c>
      <c r="BX54" s="38" t="e">
        <f t="shared" si="187"/>
        <v>#VALUE!</v>
      </c>
      <c r="BY54" s="38" t="e">
        <f t="shared" si="187"/>
        <v>#VALUE!</v>
      </c>
      <c r="BZ54" s="38" t="e">
        <f t="shared" si="187"/>
        <v>#VALUE!</v>
      </c>
      <c r="CA54" s="38" t="e">
        <f t="shared" si="187"/>
        <v>#VALUE!</v>
      </c>
      <c r="CB54" s="39" t="e">
        <f t="shared" si="187"/>
        <v>#VALUE!</v>
      </c>
      <c r="CC54" s="39" t="e">
        <f t="shared" ref="CC54:CX54" si="188">PRODUCT(PRODUCT(CC44:CC51)+CC52,CC53)</f>
        <v>#VALUE!</v>
      </c>
      <c r="CD54" s="39" t="e">
        <f t="shared" si="188"/>
        <v>#VALUE!</v>
      </c>
      <c r="CE54" s="39" t="e">
        <f t="shared" si="188"/>
        <v>#VALUE!</v>
      </c>
      <c r="CF54" s="39" t="e">
        <f t="shared" si="188"/>
        <v>#VALUE!</v>
      </c>
      <c r="CG54" s="39" t="e">
        <f t="shared" si="188"/>
        <v>#VALUE!</v>
      </c>
      <c r="CH54" s="39" t="e">
        <f t="shared" si="188"/>
        <v>#VALUE!</v>
      </c>
      <c r="CI54" s="39" t="e">
        <f t="shared" si="188"/>
        <v>#VALUE!</v>
      </c>
      <c r="CJ54" s="39" t="e">
        <f t="shared" si="188"/>
        <v>#VALUE!</v>
      </c>
      <c r="CK54" s="39" t="e">
        <f t="shared" si="188"/>
        <v>#VALUE!</v>
      </c>
      <c r="CL54" s="39" t="e">
        <f t="shared" si="188"/>
        <v>#VALUE!</v>
      </c>
      <c r="CM54" s="39" t="e">
        <f t="shared" si="188"/>
        <v>#VALUE!</v>
      </c>
      <c r="CN54" s="39" t="e">
        <f t="shared" si="188"/>
        <v>#VALUE!</v>
      </c>
      <c r="CO54" s="39" t="e">
        <f t="shared" si="188"/>
        <v>#VALUE!</v>
      </c>
      <c r="CP54" s="39" t="e">
        <f t="shared" si="188"/>
        <v>#VALUE!</v>
      </c>
      <c r="CQ54" s="39" t="e">
        <f t="shared" si="188"/>
        <v>#VALUE!</v>
      </c>
      <c r="CR54" s="39" t="e">
        <f t="shared" si="188"/>
        <v>#VALUE!</v>
      </c>
      <c r="CS54" s="39" t="e">
        <f t="shared" si="188"/>
        <v>#VALUE!</v>
      </c>
      <c r="CT54" s="39" t="e">
        <f t="shared" si="188"/>
        <v>#VALUE!</v>
      </c>
      <c r="CU54" s="39" t="e">
        <f t="shared" si="188"/>
        <v>#VALUE!</v>
      </c>
      <c r="CV54" s="39" t="e">
        <f t="shared" si="188"/>
        <v>#VALUE!</v>
      </c>
      <c r="CW54" s="39" t="e">
        <f t="shared" si="188"/>
        <v>#VALUE!</v>
      </c>
      <c r="CX54" s="39" t="e">
        <f t="shared" si="188"/>
        <v>#VALUE!</v>
      </c>
    </row>
    <row r="55" spans="1:102" ht="16.2" thickBot="1">
      <c r="A55" s="13" t="str">
        <f>'Example 2A'!A55</f>
        <v>+ Medical Payments</v>
      </c>
      <c r="B55" s="4"/>
      <c r="C55" s="151">
        <v>0</v>
      </c>
      <c r="D55" s="151">
        <f>C55</f>
        <v>0</v>
      </c>
      <c r="E55" s="77">
        <f t="shared" ref="E55:AY55" si="189">$D55</f>
        <v>0</v>
      </c>
      <c r="F55" s="77">
        <f t="shared" si="189"/>
        <v>0</v>
      </c>
      <c r="G55" s="77">
        <f t="shared" si="189"/>
        <v>0</v>
      </c>
      <c r="H55" s="77">
        <f t="shared" si="189"/>
        <v>0</v>
      </c>
      <c r="I55" s="77">
        <f t="shared" si="189"/>
        <v>0</v>
      </c>
      <c r="J55" s="77">
        <f t="shared" si="189"/>
        <v>0</v>
      </c>
      <c r="K55" s="77">
        <f t="shared" si="189"/>
        <v>0</v>
      </c>
      <c r="L55" s="77">
        <f t="shared" si="189"/>
        <v>0</v>
      </c>
      <c r="M55" s="77">
        <f t="shared" si="189"/>
        <v>0</v>
      </c>
      <c r="N55" s="77">
        <f t="shared" si="189"/>
        <v>0</v>
      </c>
      <c r="O55" s="77">
        <f t="shared" si="189"/>
        <v>0</v>
      </c>
      <c r="P55" s="77">
        <f t="shared" si="189"/>
        <v>0</v>
      </c>
      <c r="Q55" s="77">
        <f t="shared" si="189"/>
        <v>0</v>
      </c>
      <c r="R55" s="77">
        <f t="shared" si="189"/>
        <v>0</v>
      </c>
      <c r="S55" s="77">
        <f t="shared" si="189"/>
        <v>0</v>
      </c>
      <c r="T55" s="77">
        <f t="shared" si="189"/>
        <v>0</v>
      </c>
      <c r="U55" s="77">
        <f t="shared" si="189"/>
        <v>0</v>
      </c>
      <c r="V55" s="77">
        <f t="shared" si="189"/>
        <v>0</v>
      </c>
      <c r="W55" s="77">
        <f t="shared" si="189"/>
        <v>0</v>
      </c>
      <c r="X55" s="77">
        <f t="shared" si="189"/>
        <v>0</v>
      </c>
      <c r="Y55" s="77">
        <f t="shared" si="189"/>
        <v>0</v>
      </c>
      <c r="Z55" s="77">
        <f t="shared" si="189"/>
        <v>0</v>
      </c>
      <c r="AA55" s="77">
        <f t="shared" si="189"/>
        <v>0</v>
      </c>
      <c r="AB55" s="77">
        <f t="shared" si="189"/>
        <v>0</v>
      </c>
      <c r="AC55" s="130">
        <f t="shared" si="189"/>
        <v>0</v>
      </c>
      <c r="AD55" s="130">
        <f t="shared" si="189"/>
        <v>0</v>
      </c>
      <c r="AE55" s="130">
        <f t="shared" si="189"/>
        <v>0</v>
      </c>
      <c r="AF55" s="130">
        <f t="shared" si="189"/>
        <v>0</v>
      </c>
      <c r="AG55" s="130">
        <f t="shared" si="189"/>
        <v>0</v>
      </c>
      <c r="AH55" s="130">
        <f t="shared" si="189"/>
        <v>0</v>
      </c>
      <c r="AI55" s="130">
        <f t="shared" si="189"/>
        <v>0</v>
      </c>
      <c r="AJ55" s="130">
        <f t="shared" si="189"/>
        <v>0</v>
      </c>
      <c r="AK55" s="130">
        <f t="shared" si="189"/>
        <v>0</v>
      </c>
      <c r="AL55" s="130">
        <f t="shared" si="189"/>
        <v>0</v>
      </c>
      <c r="AM55" s="130">
        <f t="shared" si="189"/>
        <v>0</v>
      </c>
      <c r="AN55" s="130">
        <f t="shared" si="189"/>
        <v>0</v>
      </c>
      <c r="AO55" s="130">
        <f t="shared" si="189"/>
        <v>0</v>
      </c>
      <c r="AP55" s="130">
        <f t="shared" si="189"/>
        <v>0</v>
      </c>
      <c r="AQ55" s="130">
        <f t="shared" si="189"/>
        <v>0</v>
      </c>
      <c r="AR55" s="130">
        <f t="shared" si="189"/>
        <v>0</v>
      </c>
      <c r="AS55" s="130">
        <f t="shared" si="189"/>
        <v>0</v>
      </c>
      <c r="AT55" s="130">
        <f t="shared" si="189"/>
        <v>0</v>
      </c>
      <c r="AU55" s="130">
        <f t="shared" si="189"/>
        <v>0</v>
      </c>
      <c r="AV55" s="130">
        <f t="shared" si="189"/>
        <v>0</v>
      </c>
      <c r="AW55" s="130">
        <f t="shared" si="189"/>
        <v>0</v>
      </c>
      <c r="AX55" s="130">
        <f t="shared" si="189"/>
        <v>0</v>
      </c>
      <c r="AY55" s="130">
        <f t="shared" si="189"/>
        <v>0</v>
      </c>
      <c r="AZ55" s="13" t="str">
        <f t="shared" si="136"/>
        <v>+ Medical Payments</v>
      </c>
      <c r="BA55" s="4"/>
      <c r="BB55" s="151">
        <v>0</v>
      </c>
      <c r="BC55" s="77">
        <f t="shared" ref="BC55:CB55" si="190">BB55</f>
        <v>0</v>
      </c>
      <c r="BD55" s="77">
        <f t="shared" si="190"/>
        <v>0</v>
      </c>
      <c r="BE55" s="77">
        <f t="shared" si="190"/>
        <v>0</v>
      </c>
      <c r="BF55" s="77">
        <f t="shared" si="190"/>
        <v>0</v>
      </c>
      <c r="BG55" s="77">
        <f t="shared" si="190"/>
        <v>0</v>
      </c>
      <c r="BH55" s="77">
        <f t="shared" si="190"/>
        <v>0</v>
      </c>
      <c r="BI55" s="77">
        <f t="shared" si="190"/>
        <v>0</v>
      </c>
      <c r="BJ55" s="77">
        <f t="shared" si="190"/>
        <v>0</v>
      </c>
      <c r="BK55" s="77">
        <f t="shared" si="190"/>
        <v>0</v>
      </c>
      <c r="BL55" s="77">
        <f t="shared" si="190"/>
        <v>0</v>
      </c>
      <c r="BM55" s="77">
        <f t="shared" si="190"/>
        <v>0</v>
      </c>
      <c r="BN55" s="77">
        <f t="shared" si="190"/>
        <v>0</v>
      </c>
      <c r="BO55" s="77">
        <f t="shared" si="190"/>
        <v>0</v>
      </c>
      <c r="BP55" s="77">
        <f t="shared" si="190"/>
        <v>0</v>
      </c>
      <c r="BQ55" s="77">
        <f t="shared" si="190"/>
        <v>0</v>
      </c>
      <c r="BR55" s="77">
        <f t="shared" si="190"/>
        <v>0</v>
      </c>
      <c r="BS55" s="77">
        <f t="shared" si="190"/>
        <v>0</v>
      </c>
      <c r="BT55" s="77">
        <f t="shared" si="190"/>
        <v>0</v>
      </c>
      <c r="BU55" s="77">
        <f t="shared" si="190"/>
        <v>0</v>
      </c>
      <c r="BV55" s="77">
        <f t="shared" si="190"/>
        <v>0</v>
      </c>
      <c r="BW55" s="77">
        <f t="shared" si="190"/>
        <v>0</v>
      </c>
      <c r="BX55" s="77">
        <f t="shared" si="190"/>
        <v>0</v>
      </c>
      <c r="BY55" s="77">
        <f t="shared" si="190"/>
        <v>0</v>
      </c>
      <c r="BZ55" s="77">
        <f t="shared" si="190"/>
        <v>0</v>
      </c>
      <c r="CA55" s="77">
        <f t="shared" si="190"/>
        <v>0</v>
      </c>
      <c r="CB55" s="110">
        <f t="shared" si="190"/>
        <v>0</v>
      </c>
      <c r="CC55" s="110">
        <f t="shared" ref="CC55:CM55" si="191">CB55</f>
        <v>0</v>
      </c>
      <c r="CD55" s="110">
        <f t="shared" si="191"/>
        <v>0</v>
      </c>
      <c r="CE55" s="110">
        <f t="shared" si="191"/>
        <v>0</v>
      </c>
      <c r="CF55" s="110">
        <f t="shared" si="191"/>
        <v>0</v>
      </c>
      <c r="CG55" s="110">
        <f t="shared" si="191"/>
        <v>0</v>
      </c>
      <c r="CH55" s="110">
        <f t="shared" si="191"/>
        <v>0</v>
      </c>
      <c r="CI55" s="110">
        <f t="shared" si="191"/>
        <v>0</v>
      </c>
      <c r="CJ55" s="110">
        <f t="shared" si="191"/>
        <v>0</v>
      </c>
      <c r="CK55" s="110">
        <f t="shared" si="191"/>
        <v>0</v>
      </c>
      <c r="CL55" s="110">
        <f t="shared" si="191"/>
        <v>0</v>
      </c>
      <c r="CM55" s="110">
        <f t="shared" si="191"/>
        <v>0</v>
      </c>
      <c r="CN55" s="110">
        <f t="shared" ref="CN55:CX55" si="192">CM55</f>
        <v>0</v>
      </c>
      <c r="CO55" s="110">
        <f t="shared" si="192"/>
        <v>0</v>
      </c>
      <c r="CP55" s="110">
        <f t="shared" si="192"/>
        <v>0</v>
      </c>
      <c r="CQ55" s="110">
        <f t="shared" si="192"/>
        <v>0</v>
      </c>
      <c r="CR55" s="110">
        <f t="shared" si="192"/>
        <v>0</v>
      </c>
      <c r="CS55" s="110">
        <f t="shared" si="192"/>
        <v>0</v>
      </c>
      <c r="CT55" s="110">
        <f t="shared" si="192"/>
        <v>0</v>
      </c>
      <c r="CU55" s="110">
        <f t="shared" si="192"/>
        <v>0</v>
      </c>
      <c r="CV55" s="110">
        <f t="shared" si="192"/>
        <v>0</v>
      </c>
      <c r="CW55" s="110">
        <f t="shared" si="192"/>
        <v>0</v>
      </c>
      <c r="CX55" s="110">
        <f t="shared" si="192"/>
        <v>0</v>
      </c>
    </row>
    <row r="56" spans="1:102" ht="16.2" thickTop="1">
      <c r="A56" s="52" t="str">
        <f>'Example 2A'!A56</f>
        <v/>
      </c>
      <c r="B56" s="6"/>
      <c r="C56" s="78" t="str">
        <f>"BaseRateUMU_" &amp; TEXT(C$17,"00")</f>
        <v>BaseRateUMU_101</v>
      </c>
      <c r="D56" s="78" t="str">
        <f t="shared" ref="D56:AY56" si="193">"BaseRateUMU_" &amp; TEXT(D$17,"00")</f>
        <v>BaseRateUMU_102</v>
      </c>
      <c r="E56" s="78" t="str">
        <f t="shared" si="193"/>
        <v>BaseRateUMU_103</v>
      </c>
      <c r="F56" s="78" t="str">
        <f t="shared" si="193"/>
        <v>BaseRateUMU_104</v>
      </c>
      <c r="G56" s="78" t="str">
        <f t="shared" si="193"/>
        <v>BaseRateUMU_105</v>
      </c>
      <c r="H56" s="78" t="str">
        <f t="shared" si="193"/>
        <v>BaseRateUMU_106</v>
      </c>
      <c r="I56" s="78" t="str">
        <f t="shared" si="193"/>
        <v>BaseRateUMU_107</v>
      </c>
      <c r="J56" s="78" t="str">
        <f t="shared" si="193"/>
        <v>BaseRateUMU_108</v>
      </c>
      <c r="K56" s="78" t="str">
        <f t="shared" si="193"/>
        <v>BaseRateUMU_109</v>
      </c>
      <c r="L56" s="78" t="str">
        <f t="shared" si="193"/>
        <v>BaseRateUMU_110</v>
      </c>
      <c r="M56" s="78" t="str">
        <f t="shared" si="193"/>
        <v>BaseRateUMU_111</v>
      </c>
      <c r="N56" s="78" t="str">
        <f t="shared" si="193"/>
        <v>BaseRateUMU_112</v>
      </c>
      <c r="O56" s="78" t="str">
        <f t="shared" si="193"/>
        <v>BaseRateUMU_113</v>
      </c>
      <c r="P56" s="78" t="str">
        <f t="shared" si="193"/>
        <v>BaseRateUMU_114</v>
      </c>
      <c r="Q56" s="78" t="str">
        <f t="shared" si="193"/>
        <v>BaseRateUMU_115</v>
      </c>
      <c r="R56" s="78" t="str">
        <f t="shared" si="193"/>
        <v>BaseRateUMU_116</v>
      </c>
      <c r="S56" s="78" t="str">
        <f t="shared" si="193"/>
        <v>BaseRateUMU_117</v>
      </c>
      <c r="T56" s="78" t="str">
        <f t="shared" si="193"/>
        <v>BaseRateUMU_118</v>
      </c>
      <c r="U56" s="78" t="str">
        <f t="shared" si="193"/>
        <v>BaseRateUMU_119</v>
      </c>
      <c r="V56" s="78" t="str">
        <f t="shared" si="193"/>
        <v>BaseRateUMU_120</v>
      </c>
      <c r="W56" s="78" t="str">
        <f t="shared" si="193"/>
        <v>BaseRateUMU_121</v>
      </c>
      <c r="X56" s="78" t="str">
        <f t="shared" si="193"/>
        <v>BaseRateUMU_122</v>
      </c>
      <c r="Y56" s="78" t="str">
        <f t="shared" si="193"/>
        <v>BaseRateUMU_123</v>
      </c>
      <c r="Z56" s="78" t="str">
        <f t="shared" si="193"/>
        <v>BaseRateUMU_124</v>
      </c>
      <c r="AA56" s="78" t="str">
        <f t="shared" si="193"/>
        <v>BaseRateUMU_125</v>
      </c>
      <c r="AB56" s="78" t="str">
        <f t="shared" si="193"/>
        <v>BaseRateUMU_126</v>
      </c>
      <c r="AC56" s="131" t="str">
        <f t="shared" si="193"/>
        <v>BaseRateUMU_127</v>
      </c>
      <c r="AD56" s="131" t="str">
        <f t="shared" si="193"/>
        <v>BaseRateUMU_128</v>
      </c>
      <c r="AE56" s="131" t="str">
        <f t="shared" si="193"/>
        <v>BaseRateUMU_129</v>
      </c>
      <c r="AF56" s="131" t="str">
        <f t="shared" si="193"/>
        <v>BaseRateUMU_130</v>
      </c>
      <c r="AG56" s="131" t="str">
        <f t="shared" si="193"/>
        <v>BaseRateUMU_131</v>
      </c>
      <c r="AH56" s="131" t="str">
        <f t="shared" si="193"/>
        <v>BaseRateUMU_132</v>
      </c>
      <c r="AI56" s="131" t="str">
        <f t="shared" si="193"/>
        <v>BaseRateUMU_133</v>
      </c>
      <c r="AJ56" s="131" t="str">
        <f t="shared" si="193"/>
        <v>BaseRateUMU_134</v>
      </c>
      <c r="AK56" s="131" t="str">
        <f t="shared" si="193"/>
        <v>BaseRateUMU_135</v>
      </c>
      <c r="AL56" s="131" t="str">
        <f t="shared" si="193"/>
        <v>BaseRateUMU_136</v>
      </c>
      <c r="AM56" s="131" t="str">
        <f t="shared" si="193"/>
        <v>BaseRateUMU_137</v>
      </c>
      <c r="AN56" s="131" t="str">
        <f t="shared" si="193"/>
        <v>BaseRateUMU_138</v>
      </c>
      <c r="AO56" s="131" t="str">
        <f t="shared" si="193"/>
        <v>BaseRateUMU_139</v>
      </c>
      <c r="AP56" s="131" t="str">
        <f t="shared" si="193"/>
        <v>BaseRateUMU_140</v>
      </c>
      <c r="AQ56" s="131" t="str">
        <f t="shared" si="193"/>
        <v>BaseRateUMU_141</v>
      </c>
      <c r="AR56" s="131" t="str">
        <f t="shared" si="193"/>
        <v>BaseRateUMU_142</v>
      </c>
      <c r="AS56" s="131" t="str">
        <f t="shared" si="193"/>
        <v>BaseRateUMU_143</v>
      </c>
      <c r="AT56" s="131" t="str">
        <f t="shared" si="193"/>
        <v>BaseRateUMU_144</v>
      </c>
      <c r="AU56" s="131" t="str">
        <f t="shared" si="193"/>
        <v>BaseRateUMU_145</v>
      </c>
      <c r="AV56" s="131" t="str">
        <f t="shared" si="193"/>
        <v>BaseRateUMU_146</v>
      </c>
      <c r="AW56" s="131" t="str">
        <f t="shared" si="193"/>
        <v>BaseRateUMU_147</v>
      </c>
      <c r="AX56" s="131" t="str">
        <f t="shared" si="193"/>
        <v>BaseRateUMU_148</v>
      </c>
      <c r="AY56" s="131" t="str">
        <f t="shared" si="193"/>
        <v>BaseRateUMU_149</v>
      </c>
      <c r="AZ56" s="5"/>
      <c r="BA56" s="6"/>
      <c r="BB56" s="78" t="str">
        <f t="shared" ref="BB56:CX56" si="194">"BaseRateUMU_" &amp; TEXT(BB$17,"00")</f>
        <v>BaseRateUMU_101</v>
      </c>
      <c r="BC56" s="78" t="str">
        <f t="shared" si="194"/>
        <v>BaseRateUMU_102</v>
      </c>
      <c r="BD56" s="78" t="str">
        <f t="shared" si="194"/>
        <v>BaseRateUMU_103</v>
      </c>
      <c r="BE56" s="78" t="str">
        <f t="shared" si="194"/>
        <v>BaseRateUMU_104</v>
      </c>
      <c r="BF56" s="78" t="str">
        <f t="shared" si="194"/>
        <v>BaseRateUMU_105</v>
      </c>
      <c r="BG56" s="78" t="str">
        <f t="shared" si="194"/>
        <v>BaseRateUMU_106</v>
      </c>
      <c r="BH56" s="78" t="str">
        <f t="shared" si="194"/>
        <v>BaseRateUMU_107</v>
      </c>
      <c r="BI56" s="78" t="str">
        <f t="shared" si="194"/>
        <v>BaseRateUMU_108</v>
      </c>
      <c r="BJ56" s="78" t="str">
        <f t="shared" si="194"/>
        <v>BaseRateUMU_109</v>
      </c>
      <c r="BK56" s="78" t="str">
        <f t="shared" si="194"/>
        <v>BaseRateUMU_110</v>
      </c>
      <c r="BL56" s="78" t="str">
        <f t="shared" si="194"/>
        <v>BaseRateUMU_111</v>
      </c>
      <c r="BM56" s="78" t="str">
        <f t="shared" si="194"/>
        <v>BaseRateUMU_112</v>
      </c>
      <c r="BN56" s="78" t="str">
        <f t="shared" si="194"/>
        <v>BaseRateUMU_113</v>
      </c>
      <c r="BO56" s="78" t="str">
        <f t="shared" si="194"/>
        <v>BaseRateUMU_114</v>
      </c>
      <c r="BP56" s="78" t="str">
        <f t="shared" si="194"/>
        <v>BaseRateUMU_115</v>
      </c>
      <c r="BQ56" s="78" t="str">
        <f t="shared" si="194"/>
        <v>BaseRateUMU_116</v>
      </c>
      <c r="BR56" s="78" t="str">
        <f t="shared" si="194"/>
        <v>BaseRateUMU_117</v>
      </c>
      <c r="BS56" s="78" t="str">
        <f t="shared" si="194"/>
        <v>BaseRateUMU_118</v>
      </c>
      <c r="BT56" s="78" t="str">
        <f t="shared" si="194"/>
        <v>BaseRateUMU_119</v>
      </c>
      <c r="BU56" s="78" t="str">
        <f t="shared" si="194"/>
        <v>BaseRateUMU_120</v>
      </c>
      <c r="BV56" s="78" t="str">
        <f t="shared" si="194"/>
        <v>BaseRateUMU_121</v>
      </c>
      <c r="BW56" s="78" t="str">
        <f t="shared" si="194"/>
        <v>BaseRateUMU_122</v>
      </c>
      <c r="BX56" s="78" t="str">
        <f t="shared" si="194"/>
        <v>BaseRateUMU_123</v>
      </c>
      <c r="BY56" s="78" t="str">
        <f t="shared" si="194"/>
        <v>BaseRateUMU_124</v>
      </c>
      <c r="BZ56" s="78" t="str">
        <f t="shared" si="194"/>
        <v>BaseRateUMU_125</v>
      </c>
      <c r="CA56" s="78" t="str">
        <f t="shared" si="194"/>
        <v>BaseRateUMU_126</v>
      </c>
      <c r="CB56" s="86" t="str">
        <f t="shared" si="194"/>
        <v>BaseRateUMU_127</v>
      </c>
      <c r="CC56" s="86" t="str">
        <f t="shared" si="194"/>
        <v>BaseRateUMU_128</v>
      </c>
      <c r="CD56" s="86" t="str">
        <f t="shared" si="194"/>
        <v>BaseRateUMU_129</v>
      </c>
      <c r="CE56" s="86" t="str">
        <f t="shared" si="194"/>
        <v>BaseRateUMU_130</v>
      </c>
      <c r="CF56" s="86" t="str">
        <f t="shared" si="194"/>
        <v>BaseRateUMU_131</v>
      </c>
      <c r="CG56" s="86" t="str">
        <f t="shared" si="194"/>
        <v>BaseRateUMU_132</v>
      </c>
      <c r="CH56" s="86" t="str">
        <f t="shared" si="194"/>
        <v>BaseRateUMU_133</v>
      </c>
      <c r="CI56" s="86" t="str">
        <f t="shared" si="194"/>
        <v>BaseRateUMU_134</v>
      </c>
      <c r="CJ56" s="86" t="str">
        <f t="shared" si="194"/>
        <v>BaseRateUMU_135</v>
      </c>
      <c r="CK56" s="86" t="str">
        <f t="shared" si="194"/>
        <v>BaseRateUMU_136</v>
      </c>
      <c r="CL56" s="86" t="str">
        <f t="shared" si="194"/>
        <v>BaseRateUMU_137</v>
      </c>
      <c r="CM56" s="86" t="str">
        <f t="shared" si="194"/>
        <v>BaseRateUMU_138</v>
      </c>
      <c r="CN56" s="86" t="str">
        <f t="shared" si="194"/>
        <v>BaseRateUMU_139</v>
      </c>
      <c r="CO56" s="86" t="str">
        <f t="shared" si="194"/>
        <v>BaseRateUMU_140</v>
      </c>
      <c r="CP56" s="86" t="str">
        <f t="shared" si="194"/>
        <v>BaseRateUMU_141</v>
      </c>
      <c r="CQ56" s="86" t="str">
        <f t="shared" si="194"/>
        <v>BaseRateUMU_142</v>
      </c>
      <c r="CR56" s="86" t="str">
        <f t="shared" si="194"/>
        <v>BaseRateUMU_143</v>
      </c>
      <c r="CS56" s="86" t="str">
        <f t="shared" si="194"/>
        <v>BaseRateUMU_144</v>
      </c>
      <c r="CT56" s="86" t="str">
        <f t="shared" si="194"/>
        <v>BaseRateUMU_145</v>
      </c>
      <c r="CU56" s="86" t="str">
        <f t="shared" si="194"/>
        <v>BaseRateUMU_146</v>
      </c>
      <c r="CV56" s="86" t="str">
        <f t="shared" si="194"/>
        <v>BaseRateUMU_147</v>
      </c>
      <c r="CW56" s="86" t="str">
        <f t="shared" si="194"/>
        <v>BaseRateUMU_148</v>
      </c>
      <c r="CX56" s="86" t="str">
        <f t="shared" si="194"/>
        <v>BaseRateUMU_149</v>
      </c>
    </row>
    <row r="57" spans="1:102">
      <c r="A57" s="21" t="s">
        <v>198</v>
      </c>
      <c r="B57" s="4"/>
      <c r="C57" s="124" t="str">
        <f>'Example 1B'!C57</f>
        <v xml:space="preserve">enter   </v>
      </c>
      <c r="D57" s="124" t="str">
        <f>'Example 1B'!D57</f>
        <v xml:space="preserve">enter   </v>
      </c>
      <c r="E57" s="124" t="str">
        <f>'Example 1B'!E57</f>
        <v xml:space="preserve">enter   </v>
      </c>
      <c r="F57" s="124" t="str">
        <f>'Example 1B'!F57</f>
        <v xml:space="preserve">enter   </v>
      </c>
      <c r="G57" s="124" t="str">
        <f>'Example 1B'!G57</f>
        <v xml:space="preserve">enter   </v>
      </c>
      <c r="H57" s="124" t="str">
        <f>'Example 1B'!H57</f>
        <v xml:space="preserve">enter   </v>
      </c>
      <c r="I57" s="124" t="str">
        <f>'Example 1B'!I57</f>
        <v xml:space="preserve">enter   </v>
      </c>
      <c r="J57" s="124" t="str">
        <f>'Example 1B'!J57</f>
        <v xml:space="preserve">enter   </v>
      </c>
      <c r="K57" s="124" t="str">
        <f>'Example 1B'!K57</f>
        <v xml:space="preserve">enter   </v>
      </c>
      <c r="L57" s="124" t="str">
        <f>'Example 1B'!L57</f>
        <v xml:space="preserve">enter   </v>
      </c>
      <c r="M57" s="124" t="str">
        <f>'Example 1B'!M57</f>
        <v xml:space="preserve">enter   </v>
      </c>
      <c r="N57" s="124" t="str">
        <f>'Example 1B'!N57</f>
        <v xml:space="preserve">enter   </v>
      </c>
      <c r="O57" s="124" t="str">
        <f>'Example 1B'!O57</f>
        <v xml:space="preserve">enter   </v>
      </c>
      <c r="P57" s="124" t="str">
        <f>'Example 1B'!P57</f>
        <v xml:space="preserve">enter   </v>
      </c>
      <c r="Q57" s="124" t="str">
        <f>'Example 1B'!Q57</f>
        <v xml:space="preserve">enter   </v>
      </c>
      <c r="R57" s="124" t="str">
        <f>'Example 1B'!R57</f>
        <v xml:space="preserve">enter   </v>
      </c>
      <c r="S57" s="124" t="str">
        <f>'Example 1B'!S57</f>
        <v xml:space="preserve">enter   </v>
      </c>
      <c r="T57" s="124" t="str">
        <f>'Example 1B'!T57</f>
        <v xml:space="preserve">enter   </v>
      </c>
      <c r="U57" s="124" t="str">
        <f>'Example 1B'!U57</f>
        <v xml:space="preserve">enter   </v>
      </c>
      <c r="V57" s="124" t="str">
        <f>'Example 1B'!V57</f>
        <v xml:space="preserve">enter   </v>
      </c>
      <c r="W57" s="124" t="str">
        <f>'Example 1B'!W57</f>
        <v xml:space="preserve">enter   </v>
      </c>
      <c r="X57" s="124" t="str">
        <f>'Example 1B'!X57</f>
        <v xml:space="preserve">enter   </v>
      </c>
      <c r="Y57" s="124" t="str">
        <f>'Example 1B'!Y57</f>
        <v xml:space="preserve">enter   </v>
      </c>
      <c r="Z57" s="124" t="str">
        <f>'Example 1B'!Z57</f>
        <v xml:space="preserve">enter   </v>
      </c>
      <c r="AA57" s="124" t="str">
        <f>'Example 1B'!AA57</f>
        <v xml:space="preserve">enter   </v>
      </c>
      <c r="AB57" s="124" t="str">
        <f>'Example 1B'!AB57</f>
        <v xml:space="preserve">enter   </v>
      </c>
      <c r="AC57" s="124" t="str">
        <f>'Example 1B'!AC57</f>
        <v xml:space="preserve">enter   </v>
      </c>
      <c r="AD57" s="124" t="str">
        <f>'Example 1B'!AD57</f>
        <v xml:space="preserve">enter   </v>
      </c>
      <c r="AE57" s="124" t="str">
        <f>'Example 1B'!AE57</f>
        <v xml:space="preserve">enter   </v>
      </c>
      <c r="AF57" s="124" t="str">
        <f>'Example 1B'!AF57</f>
        <v xml:space="preserve">enter   </v>
      </c>
      <c r="AG57" s="124" t="str">
        <f>'Example 1B'!AG57</f>
        <v xml:space="preserve">enter   </v>
      </c>
      <c r="AH57" s="124" t="str">
        <f>'Example 1B'!AH57</f>
        <v xml:space="preserve">enter   </v>
      </c>
      <c r="AI57" s="124" t="str">
        <f>'Example 1B'!AI57</f>
        <v xml:space="preserve">enter   </v>
      </c>
      <c r="AJ57" s="124" t="str">
        <f>'Example 1B'!AJ57</f>
        <v xml:space="preserve">enter   </v>
      </c>
      <c r="AK57" s="124" t="str">
        <f>'Example 1B'!AK57</f>
        <v xml:space="preserve">enter   </v>
      </c>
      <c r="AL57" s="124" t="str">
        <f>'Example 1B'!AL57</f>
        <v xml:space="preserve">enter   </v>
      </c>
      <c r="AM57" s="124" t="str">
        <f>'Example 1B'!AM57</f>
        <v xml:space="preserve">enter   </v>
      </c>
      <c r="AN57" s="124" t="str">
        <f>'Example 1B'!AN57</f>
        <v xml:space="preserve">enter   </v>
      </c>
      <c r="AO57" s="124" t="str">
        <f>'Example 1B'!AO57</f>
        <v xml:space="preserve">enter   </v>
      </c>
      <c r="AP57" s="124" t="str">
        <f>'Example 1B'!AP57</f>
        <v xml:space="preserve">enter   </v>
      </c>
      <c r="AQ57" s="124" t="str">
        <f>'Example 1B'!AQ57</f>
        <v xml:space="preserve">enter   </v>
      </c>
      <c r="AR57" s="124" t="str">
        <f>'Example 1B'!AR57</f>
        <v xml:space="preserve">enter   </v>
      </c>
      <c r="AS57" s="124" t="str">
        <f>'Example 1B'!AS57</f>
        <v xml:space="preserve">enter   </v>
      </c>
      <c r="AT57" s="124" t="str">
        <f>'Example 1B'!AT57</f>
        <v xml:space="preserve">enter   </v>
      </c>
      <c r="AU57" s="124" t="str">
        <f>'Example 1B'!AU57</f>
        <v xml:space="preserve">enter   </v>
      </c>
      <c r="AV57" s="124" t="str">
        <f>'Example 1B'!AV57</f>
        <v xml:space="preserve">enter   </v>
      </c>
      <c r="AW57" s="124" t="str">
        <f>'Example 1B'!AW57</f>
        <v xml:space="preserve">enter   </v>
      </c>
      <c r="AX57" s="124" t="str">
        <f>'Example 1B'!AX57</f>
        <v xml:space="preserve">enter   </v>
      </c>
      <c r="AY57" s="124" t="str">
        <f>'Example 1B'!AY57</f>
        <v xml:space="preserve">enter   </v>
      </c>
      <c r="AZ57" s="21" t="str">
        <f t="shared" ref="AZ57:AZ62" si="195">A57</f>
        <v>UM/UIM Unlimited Base Rate</v>
      </c>
      <c r="BA57" s="4"/>
      <c r="BB57" s="124" t="str">
        <f>C57</f>
        <v xml:space="preserve">enter   </v>
      </c>
      <c r="BC57" s="124" t="str">
        <f t="shared" ref="BC57:CX57" si="196">D57</f>
        <v xml:space="preserve">enter   </v>
      </c>
      <c r="BD57" s="124" t="str">
        <f t="shared" si="196"/>
        <v xml:space="preserve">enter   </v>
      </c>
      <c r="BE57" s="124" t="str">
        <f t="shared" si="196"/>
        <v xml:space="preserve">enter   </v>
      </c>
      <c r="BF57" s="124" t="str">
        <f t="shared" si="196"/>
        <v xml:space="preserve">enter   </v>
      </c>
      <c r="BG57" s="124" t="str">
        <f t="shared" si="196"/>
        <v xml:space="preserve">enter   </v>
      </c>
      <c r="BH57" s="124" t="str">
        <f t="shared" si="196"/>
        <v xml:space="preserve">enter   </v>
      </c>
      <c r="BI57" s="124" t="str">
        <f t="shared" si="196"/>
        <v xml:space="preserve">enter   </v>
      </c>
      <c r="BJ57" s="124" t="str">
        <f t="shared" si="196"/>
        <v xml:space="preserve">enter   </v>
      </c>
      <c r="BK57" s="124" t="str">
        <f t="shared" si="196"/>
        <v xml:space="preserve">enter   </v>
      </c>
      <c r="BL57" s="124" t="str">
        <f t="shared" si="196"/>
        <v xml:space="preserve">enter   </v>
      </c>
      <c r="BM57" s="124" t="str">
        <f t="shared" si="196"/>
        <v xml:space="preserve">enter   </v>
      </c>
      <c r="BN57" s="124" t="str">
        <f t="shared" si="196"/>
        <v xml:space="preserve">enter   </v>
      </c>
      <c r="BO57" s="124" t="str">
        <f t="shared" si="196"/>
        <v xml:space="preserve">enter   </v>
      </c>
      <c r="BP57" s="124" t="str">
        <f t="shared" si="196"/>
        <v xml:space="preserve">enter   </v>
      </c>
      <c r="BQ57" s="124" t="str">
        <f t="shared" si="196"/>
        <v xml:space="preserve">enter   </v>
      </c>
      <c r="BR57" s="124" t="str">
        <f t="shared" si="196"/>
        <v xml:space="preserve">enter   </v>
      </c>
      <c r="BS57" s="124" t="str">
        <f t="shared" si="196"/>
        <v xml:space="preserve">enter   </v>
      </c>
      <c r="BT57" s="124" t="str">
        <f t="shared" si="196"/>
        <v xml:space="preserve">enter   </v>
      </c>
      <c r="BU57" s="124" t="str">
        <f t="shared" si="196"/>
        <v xml:space="preserve">enter   </v>
      </c>
      <c r="BV57" s="124" t="str">
        <f t="shared" si="196"/>
        <v xml:space="preserve">enter   </v>
      </c>
      <c r="BW57" s="124" t="str">
        <f t="shared" si="196"/>
        <v xml:space="preserve">enter   </v>
      </c>
      <c r="BX57" s="124" t="str">
        <f t="shared" si="196"/>
        <v xml:space="preserve">enter   </v>
      </c>
      <c r="BY57" s="124" t="str">
        <f t="shared" si="196"/>
        <v xml:space="preserve">enter   </v>
      </c>
      <c r="BZ57" s="124" t="str">
        <f t="shared" si="196"/>
        <v xml:space="preserve">enter   </v>
      </c>
      <c r="CA57" s="124" t="str">
        <f t="shared" si="196"/>
        <v xml:space="preserve">enter   </v>
      </c>
      <c r="CB57" s="124" t="str">
        <f t="shared" si="196"/>
        <v xml:space="preserve">enter   </v>
      </c>
      <c r="CC57" s="124" t="str">
        <f t="shared" si="196"/>
        <v xml:space="preserve">enter   </v>
      </c>
      <c r="CD57" s="124" t="str">
        <f t="shared" si="196"/>
        <v xml:space="preserve">enter   </v>
      </c>
      <c r="CE57" s="124" t="str">
        <f t="shared" si="196"/>
        <v xml:space="preserve">enter   </v>
      </c>
      <c r="CF57" s="124" t="str">
        <f t="shared" si="196"/>
        <v xml:space="preserve">enter   </v>
      </c>
      <c r="CG57" s="124" t="str">
        <f t="shared" si="196"/>
        <v xml:space="preserve">enter   </v>
      </c>
      <c r="CH57" s="124" t="str">
        <f t="shared" si="196"/>
        <v xml:space="preserve">enter   </v>
      </c>
      <c r="CI57" s="124" t="str">
        <f t="shared" si="196"/>
        <v xml:space="preserve">enter   </v>
      </c>
      <c r="CJ57" s="124" t="str">
        <f t="shared" si="196"/>
        <v xml:space="preserve">enter   </v>
      </c>
      <c r="CK57" s="124" t="str">
        <f t="shared" si="196"/>
        <v xml:space="preserve">enter   </v>
      </c>
      <c r="CL57" s="124" t="str">
        <f t="shared" si="196"/>
        <v xml:space="preserve">enter   </v>
      </c>
      <c r="CM57" s="124" t="str">
        <f t="shared" si="196"/>
        <v xml:space="preserve">enter   </v>
      </c>
      <c r="CN57" s="124" t="str">
        <f t="shared" si="196"/>
        <v xml:space="preserve">enter   </v>
      </c>
      <c r="CO57" s="124" t="str">
        <f t="shared" si="196"/>
        <v xml:space="preserve">enter   </v>
      </c>
      <c r="CP57" s="124" t="str">
        <f t="shared" si="196"/>
        <v xml:space="preserve">enter   </v>
      </c>
      <c r="CQ57" s="124" t="str">
        <f t="shared" si="196"/>
        <v xml:space="preserve">enter   </v>
      </c>
      <c r="CR57" s="124" t="str">
        <f t="shared" si="196"/>
        <v xml:space="preserve">enter   </v>
      </c>
      <c r="CS57" s="124" t="str">
        <f t="shared" si="196"/>
        <v xml:space="preserve">enter   </v>
      </c>
      <c r="CT57" s="124" t="str">
        <f t="shared" si="196"/>
        <v xml:space="preserve">enter   </v>
      </c>
      <c r="CU57" s="124" t="str">
        <f t="shared" si="196"/>
        <v xml:space="preserve">enter   </v>
      </c>
      <c r="CV57" s="124" t="str">
        <f t="shared" si="196"/>
        <v xml:space="preserve">enter   </v>
      </c>
      <c r="CW57" s="124" t="str">
        <f t="shared" si="196"/>
        <v xml:space="preserve">enter   </v>
      </c>
      <c r="CX57" s="124" t="str">
        <f t="shared" si="196"/>
        <v xml:space="preserve">enter   </v>
      </c>
    </row>
    <row r="58" spans="1:102">
      <c r="A58" s="13" t="s">
        <v>180</v>
      </c>
      <c r="B58" s="4"/>
      <c r="C58" s="148" t="str">
        <f>'Example 2A'!C58</f>
        <v>-----</v>
      </c>
      <c r="D58" s="119" t="str">
        <f t="shared" ref="D58:AC59" si="197">C58</f>
        <v>-----</v>
      </c>
      <c r="E58" s="119" t="str">
        <f t="shared" si="197"/>
        <v>-----</v>
      </c>
      <c r="F58" s="119" t="str">
        <f t="shared" si="197"/>
        <v>-----</v>
      </c>
      <c r="G58" s="119" t="str">
        <f t="shared" si="197"/>
        <v>-----</v>
      </c>
      <c r="H58" s="119" t="str">
        <f t="shared" si="197"/>
        <v>-----</v>
      </c>
      <c r="I58" s="119" t="str">
        <f t="shared" si="197"/>
        <v>-----</v>
      </c>
      <c r="J58" s="119" t="str">
        <f t="shared" si="197"/>
        <v>-----</v>
      </c>
      <c r="K58" s="119" t="str">
        <f t="shared" si="197"/>
        <v>-----</v>
      </c>
      <c r="L58" s="119" t="str">
        <f t="shared" si="197"/>
        <v>-----</v>
      </c>
      <c r="M58" s="119" t="str">
        <f t="shared" si="197"/>
        <v>-----</v>
      </c>
      <c r="N58" s="119" t="str">
        <f t="shared" si="197"/>
        <v>-----</v>
      </c>
      <c r="O58" s="119" t="str">
        <f t="shared" si="197"/>
        <v>-----</v>
      </c>
      <c r="P58" s="119" t="str">
        <f t="shared" si="197"/>
        <v>-----</v>
      </c>
      <c r="Q58" s="119" t="str">
        <f t="shared" si="197"/>
        <v>-----</v>
      </c>
      <c r="R58" s="119" t="str">
        <f t="shared" si="197"/>
        <v>-----</v>
      </c>
      <c r="S58" s="119" t="str">
        <f t="shared" si="197"/>
        <v>-----</v>
      </c>
      <c r="T58" s="119" t="str">
        <f t="shared" si="197"/>
        <v>-----</v>
      </c>
      <c r="U58" s="119" t="str">
        <f t="shared" si="197"/>
        <v>-----</v>
      </c>
      <c r="V58" s="119" t="str">
        <f t="shared" si="197"/>
        <v>-----</v>
      </c>
      <c r="W58" s="119" t="str">
        <f t="shared" si="197"/>
        <v>-----</v>
      </c>
      <c r="X58" s="119" t="str">
        <f t="shared" si="197"/>
        <v>-----</v>
      </c>
      <c r="Y58" s="119" t="str">
        <f t="shared" si="197"/>
        <v>-----</v>
      </c>
      <c r="Z58" s="119" t="str">
        <f t="shared" si="197"/>
        <v>-----</v>
      </c>
      <c r="AA58" s="119" t="str">
        <f t="shared" si="197"/>
        <v>-----</v>
      </c>
      <c r="AB58" s="119" t="str">
        <f t="shared" si="197"/>
        <v>-----</v>
      </c>
      <c r="AC58" s="126" t="str">
        <f t="shared" si="197"/>
        <v>-----</v>
      </c>
      <c r="AD58" s="126" t="str">
        <f t="shared" ref="AD58:AK58" si="198">AC58</f>
        <v>-----</v>
      </c>
      <c r="AE58" s="126" t="str">
        <f t="shared" si="198"/>
        <v>-----</v>
      </c>
      <c r="AF58" s="126" t="str">
        <f t="shared" si="198"/>
        <v>-----</v>
      </c>
      <c r="AG58" s="126" t="str">
        <f t="shared" si="198"/>
        <v>-----</v>
      </c>
      <c r="AH58" s="126" t="str">
        <f t="shared" si="198"/>
        <v>-----</v>
      </c>
      <c r="AI58" s="126" t="str">
        <f t="shared" si="198"/>
        <v>-----</v>
      </c>
      <c r="AJ58" s="126" t="str">
        <f t="shared" si="198"/>
        <v>-----</v>
      </c>
      <c r="AK58" s="126" t="str">
        <f t="shared" si="198"/>
        <v>-----</v>
      </c>
      <c r="AL58" s="126" t="str">
        <f t="shared" ref="AL58:AP61" si="199">AK58</f>
        <v>-----</v>
      </c>
      <c r="AM58" s="126" t="str">
        <f t="shared" si="199"/>
        <v>-----</v>
      </c>
      <c r="AN58" s="126" t="str">
        <f t="shared" si="199"/>
        <v>-----</v>
      </c>
      <c r="AO58" s="126" t="str">
        <f t="shared" si="199"/>
        <v>-----</v>
      </c>
      <c r="AP58" s="126" t="str">
        <f t="shared" si="199"/>
        <v>-----</v>
      </c>
      <c r="AQ58" s="126" t="str">
        <f t="shared" ref="AQ58:AY58" si="200">AP58</f>
        <v>-----</v>
      </c>
      <c r="AR58" s="126" t="str">
        <f t="shared" si="200"/>
        <v>-----</v>
      </c>
      <c r="AS58" s="126" t="str">
        <f t="shared" si="200"/>
        <v>-----</v>
      </c>
      <c r="AT58" s="126" t="str">
        <f t="shared" si="200"/>
        <v>-----</v>
      </c>
      <c r="AU58" s="126" t="str">
        <f t="shared" si="200"/>
        <v>-----</v>
      </c>
      <c r="AV58" s="126" t="str">
        <f t="shared" si="200"/>
        <v>-----</v>
      </c>
      <c r="AW58" s="126" t="str">
        <f t="shared" si="200"/>
        <v>-----</v>
      </c>
      <c r="AX58" s="126" t="str">
        <f t="shared" si="200"/>
        <v>-----</v>
      </c>
      <c r="AY58" s="126" t="str">
        <f t="shared" si="200"/>
        <v>-----</v>
      </c>
      <c r="AZ58" s="13" t="str">
        <f t="shared" si="195"/>
        <v>x Increased Limit Factor</v>
      </c>
      <c r="BA58" s="4"/>
      <c r="BB58" s="148" t="str">
        <f>'Example 2A'!BB58</f>
        <v>-----</v>
      </c>
      <c r="BC58" s="119" t="str">
        <f t="shared" ref="BC58:CB58" si="201">BB58</f>
        <v>-----</v>
      </c>
      <c r="BD58" s="119" t="str">
        <f t="shared" si="201"/>
        <v>-----</v>
      </c>
      <c r="BE58" s="119" t="str">
        <f t="shared" si="201"/>
        <v>-----</v>
      </c>
      <c r="BF58" s="119" t="str">
        <f t="shared" si="201"/>
        <v>-----</v>
      </c>
      <c r="BG58" s="119" t="str">
        <f t="shared" si="201"/>
        <v>-----</v>
      </c>
      <c r="BH58" s="119" t="str">
        <f t="shared" si="201"/>
        <v>-----</v>
      </c>
      <c r="BI58" s="119" t="str">
        <f t="shared" si="201"/>
        <v>-----</v>
      </c>
      <c r="BJ58" s="119" t="str">
        <f t="shared" si="201"/>
        <v>-----</v>
      </c>
      <c r="BK58" s="119" t="str">
        <f t="shared" si="201"/>
        <v>-----</v>
      </c>
      <c r="BL58" s="119" t="str">
        <f t="shared" si="201"/>
        <v>-----</v>
      </c>
      <c r="BM58" s="119" t="str">
        <f t="shared" si="201"/>
        <v>-----</v>
      </c>
      <c r="BN58" s="119" t="str">
        <f t="shared" si="201"/>
        <v>-----</v>
      </c>
      <c r="BO58" s="119" t="str">
        <f t="shared" si="201"/>
        <v>-----</v>
      </c>
      <c r="BP58" s="119" t="str">
        <f t="shared" si="201"/>
        <v>-----</v>
      </c>
      <c r="BQ58" s="119" t="str">
        <f t="shared" si="201"/>
        <v>-----</v>
      </c>
      <c r="BR58" s="119" t="str">
        <f t="shared" si="201"/>
        <v>-----</v>
      </c>
      <c r="BS58" s="119" t="str">
        <f t="shared" si="201"/>
        <v>-----</v>
      </c>
      <c r="BT58" s="119" t="str">
        <f t="shared" si="201"/>
        <v>-----</v>
      </c>
      <c r="BU58" s="119" t="str">
        <f t="shared" si="201"/>
        <v>-----</v>
      </c>
      <c r="BV58" s="119" t="str">
        <f t="shared" si="201"/>
        <v>-----</v>
      </c>
      <c r="BW58" s="119" t="str">
        <f t="shared" si="201"/>
        <v>-----</v>
      </c>
      <c r="BX58" s="119" t="str">
        <f t="shared" si="201"/>
        <v>-----</v>
      </c>
      <c r="BY58" s="119" t="str">
        <f t="shared" si="201"/>
        <v>-----</v>
      </c>
      <c r="BZ58" s="119" t="str">
        <f t="shared" si="201"/>
        <v>-----</v>
      </c>
      <c r="CA58" s="119" t="str">
        <f t="shared" si="201"/>
        <v>-----</v>
      </c>
      <c r="CB58" s="123" t="str">
        <f t="shared" si="201"/>
        <v>-----</v>
      </c>
      <c r="CC58" s="123" t="str">
        <f t="shared" ref="CC58:CM58" si="202">CB58</f>
        <v>-----</v>
      </c>
      <c r="CD58" s="123" t="str">
        <f t="shared" si="202"/>
        <v>-----</v>
      </c>
      <c r="CE58" s="123" t="str">
        <f t="shared" si="202"/>
        <v>-----</v>
      </c>
      <c r="CF58" s="123" t="str">
        <f t="shared" si="202"/>
        <v>-----</v>
      </c>
      <c r="CG58" s="123" t="str">
        <f t="shared" si="202"/>
        <v>-----</v>
      </c>
      <c r="CH58" s="123" t="str">
        <f t="shared" si="202"/>
        <v>-----</v>
      </c>
      <c r="CI58" s="123" t="str">
        <f t="shared" si="202"/>
        <v>-----</v>
      </c>
      <c r="CJ58" s="123" t="str">
        <f t="shared" si="202"/>
        <v>-----</v>
      </c>
      <c r="CK58" s="123" t="str">
        <f t="shared" si="202"/>
        <v>-----</v>
      </c>
      <c r="CL58" s="123" t="str">
        <f t="shared" si="202"/>
        <v>-----</v>
      </c>
      <c r="CM58" s="123" t="str">
        <f t="shared" si="202"/>
        <v>-----</v>
      </c>
      <c r="CN58" s="123" t="str">
        <f t="shared" ref="CN58:CX58" si="203">CM58</f>
        <v>-----</v>
      </c>
      <c r="CO58" s="123" t="str">
        <f t="shared" si="203"/>
        <v>-----</v>
      </c>
      <c r="CP58" s="123" t="str">
        <f t="shared" si="203"/>
        <v>-----</v>
      </c>
      <c r="CQ58" s="123" t="str">
        <f t="shared" si="203"/>
        <v>-----</v>
      </c>
      <c r="CR58" s="123" t="str">
        <f t="shared" si="203"/>
        <v>-----</v>
      </c>
      <c r="CS58" s="123" t="str">
        <f t="shared" si="203"/>
        <v>-----</v>
      </c>
      <c r="CT58" s="123" t="str">
        <f t="shared" si="203"/>
        <v>-----</v>
      </c>
      <c r="CU58" s="123" t="str">
        <f t="shared" si="203"/>
        <v>-----</v>
      </c>
      <c r="CV58" s="123" t="str">
        <f t="shared" si="203"/>
        <v>-----</v>
      </c>
      <c r="CW58" s="123" t="str">
        <f t="shared" si="203"/>
        <v>-----</v>
      </c>
      <c r="CX58" s="123" t="str">
        <f t="shared" si="203"/>
        <v>-----</v>
      </c>
    </row>
    <row r="59" spans="1:102">
      <c r="A59" s="3" t="str">
        <f>'Example 2A'!A59</f>
        <v>x</v>
      </c>
      <c r="B59" s="4"/>
      <c r="C59" s="148" t="str">
        <f>'Example 2A'!C59</f>
        <v>-----</v>
      </c>
      <c r="D59" s="119" t="str">
        <f t="shared" si="197"/>
        <v>-----</v>
      </c>
      <c r="E59" s="119" t="str">
        <f t="shared" si="197"/>
        <v>-----</v>
      </c>
      <c r="F59" s="119" t="str">
        <f t="shared" si="197"/>
        <v>-----</v>
      </c>
      <c r="G59" s="119" t="str">
        <f t="shared" si="197"/>
        <v>-----</v>
      </c>
      <c r="H59" s="119" t="str">
        <f t="shared" si="197"/>
        <v>-----</v>
      </c>
      <c r="I59" s="119" t="str">
        <f t="shared" si="197"/>
        <v>-----</v>
      </c>
      <c r="J59" s="119" t="str">
        <f t="shared" si="197"/>
        <v>-----</v>
      </c>
      <c r="K59" s="119" t="str">
        <f t="shared" si="197"/>
        <v>-----</v>
      </c>
      <c r="L59" s="119" t="str">
        <f t="shared" si="197"/>
        <v>-----</v>
      </c>
      <c r="M59" s="119" t="str">
        <f t="shared" si="197"/>
        <v>-----</v>
      </c>
      <c r="N59" s="119" t="str">
        <f t="shared" si="197"/>
        <v>-----</v>
      </c>
      <c r="O59" s="119" t="str">
        <f t="shared" si="197"/>
        <v>-----</v>
      </c>
      <c r="P59" s="119" t="str">
        <f t="shared" si="197"/>
        <v>-----</v>
      </c>
      <c r="Q59" s="119" t="str">
        <f t="shared" si="197"/>
        <v>-----</v>
      </c>
      <c r="R59" s="119" t="str">
        <f t="shared" si="197"/>
        <v>-----</v>
      </c>
      <c r="S59" s="119" t="str">
        <f t="shared" si="197"/>
        <v>-----</v>
      </c>
      <c r="T59" s="119" t="str">
        <f t="shared" si="197"/>
        <v>-----</v>
      </c>
      <c r="U59" s="119" t="str">
        <f t="shared" si="197"/>
        <v>-----</v>
      </c>
      <c r="V59" s="119" t="str">
        <f t="shared" si="197"/>
        <v>-----</v>
      </c>
      <c r="W59" s="119" t="str">
        <f t="shared" si="197"/>
        <v>-----</v>
      </c>
      <c r="X59" s="119" t="str">
        <f t="shared" si="197"/>
        <v>-----</v>
      </c>
      <c r="Y59" s="119" t="str">
        <f t="shared" si="197"/>
        <v>-----</v>
      </c>
      <c r="Z59" s="119" t="str">
        <f t="shared" si="197"/>
        <v>-----</v>
      </c>
      <c r="AA59" s="119" t="str">
        <f t="shared" si="197"/>
        <v>-----</v>
      </c>
      <c r="AB59" s="119" t="str">
        <f t="shared" si="197"/>
        <v>-----</v>
      </c>
      <c r="AC59" s="126" t="str">
        <f t="shared" si="197"/>
        <v>-----</v>
      </c>
      <c r="AD59" s="126" t="str">
        <f t="shared" ref="AD59:AK59" si="204">AC59</f>
        <v>-----</v>
      </c>
      <c r="AE59" s="126" t="str">
        <f t="shared" si="204"/>
        <v>-----</v>
      </c>
      <c r="AF59" s="126" t="str">
        <f t="shared" si="204"/>
        <v>-----</v>
      </c>
      <c r="AG59" s="126" t="str">
        <f t="shared" si="204"/>
        <v>-----</v>
      </c>
      <c r="AH59" s="126" t="str">
        <f t="shared" si="204"/>
        <v>-----</v>
      </c>
      <c r="AI59" s="126" t="str">
        <f t="shared" si="204"/>
        <v>-----</v>
      </c>
      <c r="AJ59" s="126" t="str">
        <f t="shared" si="204"/>
        <v>-----</v>
      </c>
      <c r="AK59" s="126" t="str">
        <f t="shared" si="204"/>
        <v>-----</v>
      </c>
      <c r="AL59" s="126" t="str">
        <f t="shared" si="199"/>
        <v>-----</v>
      </c>
      <c r="AM59" s="126" t="str">
        <f t="shared" si="199"/>
        <v>-----</v>
      </c>
      <c r="AN59" s="126" t="str">
        <f t="shared" si="199"/>
        <v>-----</v>
      </c>
      <c r="AO59" s="126" t="str">
        <f t="shared" si="199"/>
        <v>-----</v>
      </c>
      <c r="AP59" s="126" t="str">
        <f t="shared" si="199"/>
        <v>-----</v>
      </c>
      <c r="AQ59" s="126" t="str">
        <f t="shared" ref="AQ59:AY59" si="205">AP59</f>
        <v>-----</v>
      </c>
      <c r="AR59" s="126" t="str">
        <f t="shared" si="205"/>
        <v>-----</v>
      </c>
      <c r="AS59" s="126" t="str">
        <f t="shared" si="205"/>
        <v>-----</v>
      </c>
      <c r="AT59" s="126" t="str">
        <f t="shared" si="205"/>
        <v>-----</v>
      </c>
      <c r="AU59" s="126" t="str">
        <f t="shared" si="205"/>
        <v>-----</v>
      </c>
      <c r="AV59" s="126" t="str">
        <f t="shared" si="205"/>
        <v>-----</v>
      </c>
      <c r="AW59" s="126" t="str">
        <f t="shared" si="205"/>
        <v>-----</v>
      </c>
      <c r="AX59" s="126" t="str">
        <f t="shared" si="205"/>
        <v>-----</v>
      </c>
      <c r="AY59" s="126" t="str">
        <f t="shared" si="205"/>
        <v>-----</v>
      </c>
      <c r="AZ59" s="13" t="str">
        <f t="shared" si="195"/>
        <v>x</v>
      </c>
      <c r="BA59" s="4"/>
      <c r="BB59" s="148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119"/>
      <c r="BO59" s="119"/>
      <c r="BP59" s="119"/>
      <c r="BQ59" s="119"/>
      <c r="BR59" s="119"/>
      <c r="BS59" s="119"/>
      <c r="BT59" s="119"/>
      <c r="BU59" s="119"/>
      <c r="BV59" s="119"/>
      <c r="BW59" s="119"/>
      <c r="BX59" s="119"/>
      <c r="BY59" s="119"/>
      <c r="BZ59" s="119"/>
      <c r="CA59" s="119"/>
      <c r="CB59" s="123"/>
      <c r="CC59" s="123"/>
      <c r="CD59" s="123"/>
      <c r="CE59" s="123"/>
      <c r="CF59" s="123"/>
      <c r="CG59" s="123"/>
      <c r="CH59" s="123"/>
      <c r="CI59" s="123"/>
      <c r="CJ59" s="123"/>
      <c r="CK59" s="123"/>
      <c r="CL59" s="123"/>
      <c r="CM59" s="123"/>
      <c r="CN59" s="123"/>
      <c r="CO59" s="123"/>
      <c r="CP59" s="123"/>
      <c r="CQ59" s="123"/>
      <c r="CR59" s="123"/>
      <c r="CS59" s="123"/>
      <c r="CT59" s="123"/>
      <c r="CU59" s="123"/>
      <c r="CV59" s="123"/>
      <c r="CW59" s="123"/>
      <c r="CX59" s="123"/>
    </row>
    <row r="60" spans="1:102">
      <c r="A60" s="3" t="str">
        <f>'Example 2A'!A60</f>
        <v>x</v>
      </c>
      <c r="B60" s="4"/>
      <c r="C60" s="148" t="str">
        <f>'Example 2A'!C60</f>
        <v>-----</v>
      </c>
      <c r="D60" s="119" t="str">
        <f t="shared" ref="D60:AC61" si="206">C60</f>
        <v>-----</v>
      </c>
      <c r="E60" s="119" t="str">
        <f t="shared" si="206"/>
        <v>-----</v>
      </c>
      <c r="F60" s="119" t="str">
        <f t="shared" si="206"/>
        <v>-----</v>
      </c>
      <c r="G60" s="119" t="str">
        <f t="shared" si="206"/>
        <v>-----</v>
      </c>
      <c r="H60" s="119" t="str">
        <f t="shared" si="206"/>
        <v>-----</v>
      </c>
      <c r="I60" s="119" t="str">
        <f t="shared" si="206"/>
        <v>-----</v>
      </c>
      <c r="J60" s="119" t="str">
        <f t="shared" si="206"/>
        <v>-----</v>
      </c>
      <c r="K60" s="119" t="str">
        <f t="shared" si="206"/>
        <v>-----</v>
      </c>
      <c r="L60" s="119" t="str">
        <f t="shared" si="206"/>
        <v>-----</v>
      </c>
      <c r="M60" s="119" t="str">
        <f t="shared" si="206"/>
        <v>-----</v>
      </c>
      <c r="N60" s="119" t="str">
        <f t="shared" si="206"/>
        <v>-----</v>
      </c>
      <c r="O60" s="119" t="str">
        <f t="shared" si="206"/>
        <v>-----</v>
      </c>
      <c r="P60" s="119" t="str">
        <f t="shared" si="206"/>
        <v>-----</v>
      </c>
      <c r="Q60" s="119" t="str">
        <f t="shared" si="206"/>
        <v>-----</v>
      </c>
      <c r="R60" s="119" t="str">
        <f t="shared" si="206"/>
        <v>-----</v>
      </c>
      <c r="S60" s="119" t="str">
        <f t="shared" si="206"/>
        <v>-----</v>
      </c>
      <c r="T60" s="119" t="str">
        <f t="shared" si="206"/>
        <v>-----</v>
      </c>
      <c r="U60" s="119" t="str">
        <f t="shared" si="206"/>
        <v>-----</v>
      </c>
      <c r="V60" s="119" t="str">
        <f t="shared" si="206"/>
        <v>-----</v>
      </c>
      <c r="W60" s="119" t="str">
        <f t="shared" si="206"/>
        <v>-----</v>
      </c>
      <c r="X60" s="119" t="str">
        <f t="shared" si="206"/>
        <v>-----</v>
      </c>
      <c r="Y60" s="119" t="str">
        <f t="shared" si="206"/>
        <v>-----</v>
      </c>
      <c r="Z60" s="119" t="str">
        <f t="shared" si="206"/>
        <v>-----</v>
      </c>
      <c r="AA60" s="119" t="str">
        <f t="shared" si="206"/>
        <v>-----</v>
      </c>
      <c r="AB60" s="119" t="str">
        <f t="shared" si="206"/>
        <v>-----</v>
      </c>
      <c r="AC60" s="126" t="str">
        <f t="shared" si="206"/>
        <v>-----</v>
      </c>
      <c r="AD60" s="126" t="str">
        <f t="shared" ref="AD60:AK60" si="207">AC60</f>
        <v>-----</v>
      </c>
      <c r="AE60" s="126" t="str">
        <f t="shared" si="207"/>
        <v>-----</v>
      </c>
      <c r="AF60" s="126" t="str">
        <f t="shared" si="207"/>
        <v>-----</v>
      </c>
      <c r="AG60" s="126" t="str">
        <f t="shared" si="207"/>
        <v>-----</v>
      </c>
      <c r="AH60" s="126" t="str">
        <f t="shared" si="207"/>
        <v>-----</v>
      </c>
      <c r="AI60" s="126" t="str">
        <f t="shared" si="207"/>
        <v>-----</v>
      </c>
      <c r="AJ60" s="126" t="str">
        <f t="shared" si="207"/>
        <v>-----</v>
      </c>
      <c r="AK60" s="126" t="str">
        <f t="shared" si="207"/>
        <v>-----</v>
      </c>
      <c r="AL60" s="126" t="str">
        <f t="shared" si="199"/>
        <v>-----</v>
      </c>
      <c r="AM60" s="126" t="str">
        <f t="shared" si="199"/>
        <v>-----</v>
      </c>
      <c r="AN60" s="126" t="str">
        <f t="shared" si="199"/>
        <v>-----</v>
      </c>
      <c r="AO60" s="126" t="str">
        <f t="shared" si="199"/>
        <v>-----</v>
      </c>
      <c r="AP60" s="126" t="str">
        <f t="shared" si="199"/>
        <v>-----</v>
      </c>
      <c r="AQ60" s="126" t="str">
        <f t="shared" ref="AQ60:AY60" si="208">AP60</f>
        <v>-----</v>
      </c>
      <c r="AR60" s="126" t="str">
        <f t="shared" si="208"/>
        <v>-----</v>
      </c>
      <c r="AS60" s="126" t="str">
        <f t="shared" si="208"/>
        <v>-----</v>
      </c>
      <c r="AT60" s="126" t="str">
        <f t="shared" si="208"/>
        <v>-----</v>
      </c>
      <c r="AU60" s="126" t="str">
        <f t="shared" si="208"/>
        <v>-----</v>
      </c>
      <c r="AV60" s="126" t="str">
        <f t="shared" si="208"/>
        <v>-----</v>
      </c>
      <c r="AW60" s="126" t="str">
        <f t="shared" si="208"/>
        <v>-----</v>
      </c>
      <c r="AX60" s="126" t="str">
        <f t="shared" si="208"/>
        <v>-----</v>
      </c>
      <c r="AY60" s="126" t="str">
        <f t="shared" si="208"/>
        <v>-----</v>
      </c>
      <c r="AZ60" s="13" t="str">
        <f t="shared" si="195"/>
        <v>x</v>
      </c>
      <c r="BA60" s="8"/>
      <c r="BB60" s="148" t="str">
        <f>'Example 2A'!BB60</f>
        <v>-----</v>
      </c>
      <c r="BC60" s="119" t="str">
        <f t="shared" ref="BC60:CB61" si="209">BB60</f>
        <v>-----</v>
      </c>
      <c r="BD60" s="119" t="str">
        <f t="shared" si="209"/>
        <v>-----</v>
      </c>
      <c r="BE60" s="119" t="str">
        <f t="shared" si="209"/>
        <v>-----</v>
      </c>
      <c r="BF60" s="119" t="str">
        <f t="shared" si="209"/>
        <v>-----</v>
      </c>
      <c r="BG60" s="119" t="str">
        <f t="shared" si="209"/>
        <v>-----</v>
      </c>
      <c r="BH60" s="119" t="str">
        <f t="shared" si="209"/>
        <v>-----</v>
      </c>
      <c r="BI60" s="119" t="str">
        <f t="shared" si="209"/>
        <v>-----</v>
      </c>
      <c r="BJ60" s="119" t="str">
        <f t="shared" si="209"/>
        <v>-----</v>
      </c>
      <c r="BK60" s="119" t="str">
        <f t="shared" si="209"/>
        <v>-----</v>
      </c>
      <c r="BL60" s="119" t="str">
        <f t="shared" si="209"/>
        <v>-----</v>
      </c>
      <c r="BM60" s="119" t="str">
        <f t="shared" si="209"/>
        <v>-----</v>
      </c>
      <c r="BN60" s="119" t="str">
        <f t="shared" si="209"/>
        <v>-----</v>
      </c>
      <c r="BO60" s="119" t="str">
        <f t="shared" si="209"/>
        <v>-----</v>
      </c>
      <c r="BP60" s="119" t="str">
        <f t="shared" si="209"/>
        <v>-----</v>
      </c>
      <c r="BQ60" s="119" t="str">
        <f t="shared" si="209"/>
        <v>-----</v>
      </c>
      <c r="BR60" s="119" t="str">
        <f t="shared" si="209"/>
        <v>-----</v>
      </c>
      <c r="BS60" s="119" t="str">
        <f t="shared" si="209"/>
        <v>-----</v>
      </c>
      <c r="BT60" s="119" t="str">
        <f t="shared" si="209"/>
        <v>-----</v>
      </c>
      <c r="BU60" s="119" t="str">
        <f t="shared" si="209"/>
        <v>-----</v>
      </c>
      <c r="BV60" s="119" t="str">
        <f t="shared" si="209"/>
        <v>-----</v>
      </c>
      <c r="BW60" s="119" t="str">
        <f t="shared" si="209"/>
        <v>-----</v>
      </c>
      <c r="BX60" s="119" t="str">
        <f t="shared" si="209"/>
        <v>-----</v>
      </c>
      <c r="BY60" s="119" t="str">
        <f t="shared" si="209"/>
        <v>-----</v>
      </c>
      <c r="BZ60" s="119" t="str">
        <f t="shared" si="209"/>
        <v>-----</v>
      </c>
      <c r="CA60" s="119" t="str">
        <f t="shared" si="209"/>
        <v>-----</v>
      </c>
      <c r="CB60" s="123" t="str">
        <f t="shared" si="209"/>
        <v>-----</v>
      </c>
      <c r="CC60" s="123" t="str">
        <f t="shared" ref="CC60:CM60" si="210">CB60</f>
        <v>-----</v>
      </c>
      <c r="CD60" s="123" t="str">
        <f t="shared" si="210"/>
        <v>-----</v>
      </c>
      <c r="CE60" s="123" t="str">
        <f t="shared" si="210"/>
        <v>-----</v>
      </c>
      <c r="CF60" s="123" t="str">
        <f t="shared" si="210"/>
        <v>-----</v>
      </c>
      <c r="CG60" s="123" t="str">
        <f t="shared" si="210"/>
        <v>-----</v>
      </c>
      <c r="CH60" s="123" t="str">
        <f t="shared" si="210"/>
        <v>-----</v>
      </c>
      <c r="CI60" s="123" t="str">
        <f t="shared" si="210"/>
        <v>-----</v>
      </c>
      <c r="CJ60" s="123" t="str">
        <f t="shared" si="210"/>
        <v>-----</v>
      </c>
      <c r="CK60" s="123" t="str">
        <f t="shared" si="210"/>
        <v>-----</v>
      </c>
      <c r="CL60" s="123" t="str">
        <f t="shared" si="210"/>
        <v>-----</v>
      </c>
      <c r="CM60" s="123" t="str">
        <f t="shared" si="210"/>
        <v>-----</v>
      </c>
      <c r="CN60" s="123" t="str">
        <f t="shared" ref="CN60:CX60" si="211">CM60</f>
        <v>-----</v>
      </c>
      <c r="CO60" s="123" t="str">
        <f t="shared" si="211"/>
        <v>-----</v>
      </c>
      <c r="CP60" s="123" t="str">
        <f t="shared" si="211"/>
        <v>-----</v>
      </c>
      <c r="CQ60" s="123" t="str">
        <f t="shared" si="211"/>
        <v>-----</v>
      </c>
      <c r="CR60" s="123" t="str">
        <f t="shared" si="211"/>
        <v>-----</v>
      </c>
      <c r="CS60" s="123" t="str">
        <f t="shared" si="211"/>
        <v>-----</v>
      </c>
      <c r="CT60" s="123" t="str">
        <f t="shared" si="211"/>
        <v>-----</v>
      </c>
      <c r="CU60" s="123" t="str">
        <f t="shared" si="211"/>
        <v>-----</v>
      </c>
      <c r="CV60" s="123" t="str">
        <f t="shared" si="211"/>
        <v>-----</v>
      </c>
      <c r="CW60" s="123" t="str">
        <f t="shared" si="211"/>
        <v>-----</v>
      </c>
      <c r="CX60" s="123" t="str">
        <f t="shared" si="211"/>
        <v>-----</v>
      </c>
    </row>
    <row r="61" spans="1:102">
      <c r="A61" s="13" t="s">
        <v>181</v>
      </c>
      <c r="B61" s="4"/>
      <c r="C61" s="148" t="str">
        <f>'Example 2A'!C61</f>
        <v>-----</v>
      </c>
      <c r="D61" s="119" t="str">
        <f t="shared" si="206"/>
        <v>-----</v>
      </c>
      <c r="E61" s="119" t="str">
        <f t="shared" si="206"/>
        <v>-----</v>
      </c>
      <c r="F61" s="119" t="str">
        <f t="shared" si="206"/>
        <v>-----</v>
      </c>
      <c r="G61" s="119" t="str">
        <f t="shared" si="206"/>
        <v>-----</v>
      </c>
      <c r="H61" s="119" t="str">
        <f t="shared" si="206"/>
        <v>-----</v>
      </c>
      <c r="I61" s="119" t="str">
        <f t="shared" si="206"/>
        <v>-----</v>
      </c>
      <c r="J61" s="119" t="str">
        <f t="shared" si="206"/>
        <v>-----</v>
      </c>
      <c r="K61" s="119" t="str">
        <f t="shared" si="206"/>
        <v>-----</v>
      </c>
      <c r="L61" s="119" t="str">
        <f t="shared" si="206"/>
        <v>-----</v>
      </c>
      <c r="M61" s="119" t="str">
        <f t="shared" si="206"/>
        <v>-----</v>
      </c>
      <c r="N61" s="119" t="str">
        <f t="shared" si="206"/>
        <v>-----</v>
      </c>
      <c r="O61" s="119" t="str">
        <f t="shared" si="206"/>
        <v>-----</v>
      </c>
      <c r="P61" s="119" t="str">
        <f t="shared" si="206"/>
        <v>-----</v>
      </c>
      <c r="Q61" s="119" t="str">
        <f t="shared" si="206"/>
        <v>-----</v>
      </c>
      <c r="R61" s="119" t="str">
        <f t="shared" si="206"/>
        <v>-----</v>
      </c>
      <c r="S61" s="119" t="str">
        <f t="shared" si="206"/>
        <v>-----</v>
      </c>
      <c r="T61" s="119" t="str">
        <f t="shared" si="206"/>
        <v>-----</v>
      </c>
      <c r="U61" s="119" t="str">
        <f t="shared" si="206"/>
        <v>-----</v>
      </c>
      <c r="V61" s="119" t="str">
        <f t="shared" si="206"/>
        <v>-----</v>
      </c>
      <c r="W61" s="119" t="str">
        <f t="shared" si="206"/>
        <v>-----</v>
      </c>
      <c r="X61" s="119" t="str">
        <f t="shared" si="206"/>
        <v>-----</v>
      </c>
      <c r="Y61" s="119" t="str">
        <f t="shared" si="206"/>
        <v>-----</v>
      </c>
      <c r="Z61" s="119" t="str">
        <f t="shared" si="206"/>
        <v>-----</v>
      </c>
      <c r="AA61" s="119" t="str">
        <f t="shared" si="206"/>
        <v>-----</v>
      </c>
      <c r="AB61" s="119" t="str">
        <f t="shared" si="206"/>
        <v>-----</v>
      </c>
      <c r="AC61" s="126" t="str">
        <f t="shared" si="206"/>
        <v>-----</v>
      </c>
      <c r="AD61" s="126" t="str">
        <f t="shared" ref="AD61:AK61" si="212">AC61</f>
        <v>-----</v>
      </c>
      <c r="AE61" s="126" t="str">
        <f t="shared" si="212"/>
        <v>-----</v>
      </c>
      <c r="AF61" s="126" t="str">
        <f t="shared" si="212"/>
        <v>-----</v>
      </c>
      <c r="AG61" s="126" t="str">
        <f t="shared" si="212"/>
        <v>-----</v>
      </c>
      <c r="AH61" s="126" t="str">
        <f t="shared" si="212"/>
        <v>-----</v>
      </c>
      <c r="AI61" s="126" t="str">
        <f t="shared" si="212"/>
        <v>-----</v>
      </c>
      <c r="AJ61" s="126" t="str">
        <f t="shared" si="212"/>
        <v>-----</v>
      </c>
      <c r="AK61" s="126" t="str">
        <f t="shared" si="212"/>
        <v>-----</v>
      </c>
      <c r="AL61" s="126" t="str">
        <f t="shared" si="199"/>
        <v>-----</v>
      </c>
      <c r="AM61" s="126" t="str">
        <f t="shared" si="199"/>
        <v>-----</v>
      </c>
      <c r="AN61" s="126" t="str">
        <f t="shared" si="199"/>
        <v>-----</v>
      </c>
      <c r="AO61" s="126" t="str">
        <f t="shared" si="199"/>
        <v>-----</v>
      </c>
      <c r="AP61" s="126" t="str">
        <f t="shared" si="199"/>
        <v>-----</v>
      </c>
      <c r="AQ61" s="126" t="str">
        <f t="shared" ref="AQ61:AY61" si="213">AP61</f>
        <v>-----</v>
      </c>
      <c r="AR61" s="126" t="str">
        <f t="shared" si="213"/>
        <v>-----</v>
      </c>
      <c r="AS61" s="126" t="str">
        <f t="shared" si="213"/>
        <v>-----</v>
      </c>
      <c r="AT61" s="126" t="str">
        <f t="shared" si="213"/>
        <v>-----</v>
      </c>
      <c r="AU61" s="126" t="str">
        <f t="shared" si="213"/>
        <v>-----</v>
      </c>
      <c r="AV61" s="126" t="str">
        <f t="shared" si="213"/>
        <v>-----</v>
      </c>
      <c r="AW61" s="126" t="str">
        <f t="shared" si="213"/>
        <v>-----</v>
      </c>
      <c r="AX61" s="126" t="str">
        <f t="shared" si="213"/>
        <v>-----</v>
      </c>
      <c r="AY61" s="126" t="str">
        <f t="shared" si="213"/>
        <v>-----</v>
      </c>
      <c r="AZ61" s="13" t="str">
        <f t="shared" si="195"/>
        <v>+ Increased Limit Additive</v>
      </c>
      <c r="BA61" s="8"/>
      <c r="BB61" s="148" t="str">
        <f>'Example 2A'!BB61</f>
        <v>-----</v>
      </c>
      <c r="BC61" s="119" t="str">
        <f t="shared" si="209"/>
        <v>-----</v>
      </c>
      <c r="BD61" s="119" t="str">
        <f t="shared" si="209"/>
        <v>-----</v>
      </c>
      <c r="BE61" s="119" t="str">
        <f t="shared" si="209"/>
        <v>-----</v>
      </c>
      <c r="BF61" s="119" t="str">
        <f t="shared" si="209"/>
        <v>-----</v>
      </c>
      <c r="BG61" s="119" t="str">
        <f t="shared" si="209"/>
        <v>-----</v>
      </c>
      <c r="BH61" s="119" t="str">
        <f t="shared" si="209"/>
        <v>-----</v>
      </c>
      <c r="BI61" s="119" t="str">
        <f t="shared" si="209"/>
        <v>-----</v>
      </c>
      <c r="BJ61" s="119" t="str">
        <f t="shared" si="209"/>
        <v>-----</v>
      </c>
      <c r="BK61" s="119" t="str">
        <f t="shared" si="209"/>
        <v>-----</v>
      </c>
      <c r="BL61" s="119" t="str">
        <f t="shared" si="209"/>
        <v>-----</v>
      </c>
      <c r="BM61" s="119" t="str">
        <f t="shared" si="209"/>
        <v>-----</v>
      </c>
      <c r="BN61" s="119" t="str">
        <f t="shared" si="209"/>
        <v>-----</v>
      </c>
      <c r="BO61" s="119" t="str">
        <f t="shared" si="209"/>
        <v>-----</v>
      </c>
      <c r="BP61" s="119" t="str">
        <f t="shared" si="209"/>
        <v>-----</v>
      </c>
      <c r="BQ61" s="119" t="str">
        <f t="shared" si="209"/>
        <v>-----</v>
      </c>
      <c r="BR61" s="119" t="str">
        <f t="shared" si="209"/>
        <v>-----</v>
      </c>
      <c r="BS61" s="119" t="str">
        <f t="shared" si="209"/>
        <v>-----</v>
      </c>
      <c r="BT61" s="119" t="str">
        <f t="shared" si="209"/>
        <v>-----</v>
      </c>
      <c r="BU61" s="119" t="str">
        <f t="shared" si="209"/>
        <v>-----</v>
      </c>
      <c r="BV61" s="119" t="str">
        <f t="shared" si="209"/>
        <v>-----</v>
      </c>
      <c r="BW61" s="119" t="str">
        <f t="shared" si="209"/>
        <v>-----</v>
      </c>
      <c r="BX61" s="119" t="str">
        <f t="shared" si="209"/>
        <v>-----</v>
      </c>
      <c r="BY61" s="119" t="str">
        <f t="shared" si="209"/>
        <v>-----</v>
      </c>
      <c r="BZ61" s="119" t="str">
        <f t="shared" si="209"/>
        <v>-----</v>
      </c>
      <c r="CA61" s="119" t="str">
        <f t="shared" si="209"/>
        <v>-----</v>
      </c>
      <c r="CB61" s="126" t="str">
        <f t="shared" si="209"/>
        <v>-----</v>
      </c>
      <c r="CC61" s="126" t="str">
        <f t="shared" ref="CC61:CM61" si="214">CB61</f>
        <v>-----</v>
      </c>
      <c r="CD61" s="126" t="str">
        <f t="shared" si="214"/>
        <v>-----</v>
      </c>
      <c r="CE61" s="126" t="str">
        <f t="shared" si="214"/>
        <v>-----</v>
      </c>
      <c r="CF61" s="126" t="str">
        <f t="shared" si="214"/>
        <v>-----</v>
      </c>
      <c r="CG61" s="126" t="str">
        <f t="shared" si="214"/>
        <v>-----</v>
      </c>
      <c r="CH61" s="126" t="str">
        <f t="shared" si="214"/>
        <v>-----</v>
      </c>
      <c r="CI61" s="126" t="str">
        <f t="shared" si="214"/>
        <v>-----</v>
      </c>
      <c r="CJ61" s="126" t="str">
        <f t="shared" si="214"/>
        <v>-----</v>
      </c>
      <c r="CK61" s="126" t="str">
        <f t="shared" si="214"/>
        <v>-----</v>
      </c>
      <c r="CL61" s="126" t="str">
        <f t="shared" si="214"/>
        <v>-----</v>
      </c>
      <c r="CM61" s="126" t="str">
        <f t="shared" si="214"/>
        <v>-----</v>
      </c>
      <c r="CN61" s="126" t="str">
        <f t="shared" ref="CN61:CX61" si="215">CM61</f>
        <v>-----</v>
      </c>
      <c r="CO61" s="126" t="str">
        <f t="shared" si="215"/>
        <v>-----</v>
      </c>
      <c r="CP61" s="126" t="str">
        <f t="shared" si="215"/>
        <v>-----</v>
      </c>
      <c r="CQ61" s="126" t="str">
        <f t="shared" si="215"/>
        <v>-----</v>
      </c>
      <c r="CR61" s="126" t="str">
        <f t="shared" si="215"/>
        <v>-----</v>
      </c>
      <c r="CS61" s="126" t="str">
        <f t="shared" si="215"/>
        <v>-----</v>
      </c>
      <c r="CT61" s="126" t="str">
        <f t="shared" si="215"/>
        <v>-----</v>
      </c>
      <c r="CU61" s="126" t="str">
        <f t="shared" si="215"/>
        <v>-----</v>
      </c>
      <c r="CV61" s="126" t="str">
        <f t="shared" si="215"/>
        <v>-----</v>
      </c>
      <c r="CW61" s="126" t="str">
        <f t="shared" si="215"/>
        <v>-----</v>
      </c>
      <c r="CX61" s="126" t="str">
        <f t="shared" si="215"/>
        <v>-----</v>
      </c>
    </row>
    <row r="62" spans="1:102" ht="16.2" thickBot="1">
      <c r="A62" s="11" t="str">
        <f>'Example 2A'!A62</f>
        <v>= UM/UIM Rate</v>
      </c>
      <c r="B62" s="12"/>
      <c r="C62" s="38">
        <f>SUM(PRODUCT(C57:C58,C59,C60),C61)</f>
        <v>0</v>
      </c>
      <c r="D62" s="38">
        <f t="shared" ref="D62:AC62" si="216">SUM(PRODUCT(D57:D58,D59,D60),D61)</f>
        <v>0</v>
      </c>
      <c r="E62" s="38">
        <f t="shared" si="216"/>
        <v>0</v>
      </c>
      <c r="F62" s="38">
        <f t="shared" si="216"/>
        <v>0</v>
      </c>
      <c r="G62" s="38">
        <f t="shared" si="216"/>
        <v>0</v>
      </c>
      <c r="H62" s="38">
        <f t="shared" si="216"/>
        <v>0</v>
      </c>
      <c r="I62" s="38">
        <f t="shared" si="216"/>
        <v>0</v>
      </c>
      <c r="J62" s="38">
        <f t="shared" si="216"/>
        <v>0</v>
      </c>
      <c r="K62" s="38">
        <f t="shared" si="216"/>
        <v>0</v>
      </c>
      <c r="L62" s="38">
        <f t="shared" si="216"/>
        <v>0</v>
      </c>
      <c r="M62" s="38">
        <f t="shared" si="216"/>
        <v>0</v>
      </c>
      <c r="N62" s="38">
        <f t="shared" si="216"/>
        <v>0</v>
      </c>
      <c r="O62" s="38">
        <f t="shared" si="216"/>
        <v>0</v>
      </c>
      <c r="P62" s="38">
        <f t="shared" si="216"/>
        <v>0</v>
      </c>
      <c r="Q62" s="38">
        <f t="shared" si="216"/>
        <v>0</v>
      </c>
      <c r="R62" s="38">
        <f t="shared" si="216"/>
        <v>0</v>
      </c>
      <c r="S62" s="38">
        <f t="shared" si="216"/>
        <v>0</v>
      </c>
      <c r="T62" s="38">
        <f t="shared" si="216"/>
        <v>0</v>
      </c>
      <c r="U62" s="38">
        <f t="shared" si="216"/>
        <v>0</v>
      </c>
      <c r="V62" s="38">
        <f t="shared" si="216"/>
        <v>0</v>
      </c>
      <c r="W62" s="38">
        <f t="shared" si="216"/>
        <v>0</v>
      </c>
      <c r="X62" s="38">
        <f t="shared" si="216"/>
        <v>0</v>
      </c>
      <c r="Y62" s="38">
        <f t="shared" si="216"/>
        <v>0</v>
      </c>
      <c r="Z62" s="38">
        <f t="shared" si="216"/>
        <v>0</v>
      </c>
      <c r="AA62" s="38">
        <f t="shared" si="216"/>
        <v>0</v>
      </c>
      <c r="AB62" s="38">
        <f t="shared" si="216"/>
        <v>0</v>
      </c>
      <c r="AC62" s="38">
        <f t="shared" si="216"/>
        <v>0</v>
      </c>
      <c r="AD62" s="38">
        <f t="shared" ref="AD62:AY62" si="217">SUM(PRODUCT(AD57:AD58,AD59,AD60),AD61)</f>
        <v>0</v>
      </c>
      <c r="AE62" s="38">
        <f t="shared" si="217"/>
        <v>0</v>
      </c>
      <c r="AF62" s="38">
        <f t="shared" si="217"/>
        <v>0</v>
      </c>
      <c r="AG62" s="38">
        <f t="shared" si="217"/>
        <v>0</v>
      </c>
      <c r="AH62" s="38">
        <f t="shared" si="217"/>
        <v>0</v>
      </c>
      <c r="AI62" s="38">
        <f t="shared" si="217"/>
        <v>0</v>
      </c>
      <c r="AJ62" s="38">
        <f t="shared" si="217"/>
        <v>0</v>
      </c>
      <c r="AK62" s="38">
        <f t="shared" si="217"/>
        <v>0</v>
      </c>
      <c r="AL62" s="38">
        <f t="shared" si="217"/>
        <v>0</v>
      </c>
      <c r="AM62" s="38">
        <f t="shared" si="217"/>
        <v>0</v>
      </c>
      <c r="AN62" s="38">
        <f t="shared" si="217"/>
        <v>0</v>
      </c>
      <c r="AO62" s="38">
        <f t="shared" si="217"/>
        <v>0</v>
      </c>
      <c r="AP62" s="38">
        <f t="shared" si="217"/>
        <v>0</v>
      </c>
      <c r="AQ62" s="38">
        <f t="shared" si="217"/>
        <v>0</v>
      </c>
      <c r="AR62" s="38">
        <f t="shared" si="217"/>
        <v>0</v>
      </c>
      <c r="AS62" s="38">
        <f t="shared" si="217"/>
        <v>0</v>
      </c>
      <c r="AT62" s="38">
        <f t="shared" si="217"/>
        <v>0</v>
      </c>
      <c r="AU62" s="38">
        <f t="shared" si="217"/>
        <v>0</v>
      </c>
      <c r="AV62" s="38">
        <f t="shared" si="217"/>
        <v>0</v>
      </c>
      <c r="AW62" s="38">
        <f t="shared" si="217"/>
        <v>0</v>
      </c>
      <c r="AX62" s="38">
        <f t="shared" si="217"/>
        <v>0</v>
      </c>
      <c r="AY62" s="38">
        <f t="shared" si="217"/>
        <v>0</v>
      </c>
      <c r="AZ62" s="11" t="str">
        <f t="shared" si="195"/>
        <v>= UM/UIM Rate</v>
      </c>
      <c r="BA62" s="12"/>
      <c r="BB62" s="38">
        <f t="shared" ref="BB62:CB62" si="218">SUM(PRODUCT(BB57:BB58,BB59,BB60),BB61)</f>
        <v>0</v>
      </c>
      <c r="BC62" s="38">
        <f t="shared" si="218"/>
        <v>0</v>
      </c>
      <c r="BD62" s="38">
        <f t="shared" si="218"/>
        <v>0</v>
      </c>
      <c r="BE62" s="38">
        <f t="shared" si="218"/>
        <v>0</v>
      </c>
      <c r="BF62" s="38">
        <f t="shared" si="218"/>
        <v>0</v>
      </c>
      <c r="BG62" s="38">
        <f t="shared" si="218"/>
        <v>0</v>
      </c>
      <c r="BH62" s="38">
        <f t="shared" si="218"/>
        <v>0</v>
      </c>
      <c r="BI62" s="38">
        <f t="shared" si="218"/>
        <v>0</v>
      </c>
      <c r="BJ62" s="38">
        <f t="shared" si="218"/>
        <v>0</v>
      </c>
      <c r="BK62" s="38">
        <f t="shared" si="218"/>
        <v>0</v>
      </c>
      <c r="BL62" s="38">
        <f t="shared" si="218"/>
        <v>0</v>
      </c>
      <c r="BM62" s="38">
        <f t="shared" si="218"/>
        <v>0</v>
      </c>
      <c r="BN62" s="38">
        <f t="shared" si="218"/>
        <v>0</v>
      </c>
      <c r="BO62" s="38">
        <f t="shared" si="218"/>
        <v>0</v>
      </c>
      <c r="BP62" s="38">
        <f t="shared" si="218"/>
        <v>0</v>
      </c>
      <c r="BQ62" s="38">
        <f t="shared" si="218"/>
        <v>0</v>
      </c>
      <c r="BR62" s="38">
        <f t="shared" si="218"/>
        <v>0</v>
      </c>
      <c r="BS62" s="38">
        <f t="shared" si="218"/>
        <v>0</v>
      </c>
      <c r="BT62" s="38">
        <f t="shared" si="218"/>
        <v>0</v>
      </c>
      <c r="BU62" s="38">
        <f t="shared" si="218"/>
        <v>0</v>
      </c>
      <c r="BV62" s="38">
        <f t="shared" si="218"/>
        <v>0</v>
      </c>
      <c r="BW62" s="38">
        <f t="shared" si="218"/>
        <v>0</v>
      </c>
      <c r="BX62" s="38">
        <f t="shared" si="218"/>
        <v>0</v>
      </c>
      <c r="BY62" s="38">
        <f t="shared" si="218"/>
        <v>0</v>
      </c>
      <c r="BZ62" s="38">
        <f t="shared" si="218"/>
        <v>0</v>
      </c>
      <c r="CA62" s="38">
        <f t="shared" si="218"/>
        <v>0</v>
      </c>
      <c r="CB62" s="39">
        <f t="shared" si="218"/>
        <v>0</v>
      </c>
      <c r="CC62" s="39">
        <f t="shared" ref="CC62:CX62" si="219">SUM(PRODUCT(CC57:CC58,CC59,CC60),CC61)</f>
        <v>0</v>
      </c>
      <c r="CD62" s="39">
        <f t="shared" si="219"/>
        <v>0</v>
      </c>
      <c r="CE62" s="39">
        <f t="shared" si="219"/>
        <v>0</v>
      </c>
      <c r="CF62" s="39">
        <f t="shared" si="219"/>
        <v>0</v>
      </c>
      <c r="CG62" s="39">
        <f t="shared" si="219"/>
        <v>0</v>
      </c>
      <c r="CH62" s="39">
        <f t="shared" si="219"/>
        <v>0</v>
      </c>
      <c r="CI62" s="39">
        <f t="shared" si="219"/>
        <v>0</v>
      </c>
      <c r="CJ62" s="39">
        <f t="shared" si="219"/>
        <v>0</v>
      </c>
      <c r="CK62" s="39">
        <f t="shared" si="219"/>
        <v>0</v>
      </c>
      <c r="CL62" s="39">
        <f t="shared" si="219"/>
        <v>0</v>
      </c>
      <c r="CM62" s="39">
        <f t="shared" si="219"/>
        <v>0</v>
      </c>
      <c r="CN62" s="39">
        <f t="shared" si="219"/>
        <v>0</v>
      </c>
      <c r="CO62" s="39">
        <f t="shared" si="219"/>
        <v>0</v>
      </c>
      <c r="CP62" s="39">
        <f t="shared" si="219"/>
        <v>0</v>
      </c>
      <c r="CQ62" s="39">
        <f t="shared" si="219"/>
        <v>0</v>
      </c>
      <c r="CR62" s="39">
        <f t="shared" si="219"/>
        <v>0</v>
      </c>
      <c r="CS62" s="39">
        <f t="shared" si="219"/>
        <v>0</v>
      </c>
      <c r="CT62" s="39">
        <f t="shared" si="219"/>
        <v>0</v>
      </c>
      <c r="CU62" s="39">
        <f t="shared" si="219"/>
        <v>0</v>
      </c>
      <c r="CV62" s="39">
        <f t="shared" si="219"/>
        <v>0</v>
      </c>
      <c r="CW62" s="39">
        <f t="shared" si="219"/>
        <v>0</v>
      </c>
      <c r="CX62" s="39">
        <f t="shared" si="219"/>
        <v>0</v>
      </c>
    </row>
    <row r="63" spans="1:102" ht="16.2" thickTop="1">
      <c r="A63" s="52" t="str">
        <f>'Example 2A'!A63</f>
        <v/>
      </c>
      <c r="B63" s="6"/>
      <c r="C63" s="78" t="str">
        <f>"BaseRateComp_" &amp; TEXT(C$17,"00")</f>
        <v>BaseRateComp_101</v>
      </c>
      <c r="D63" s="78" t="str">
        <f t="shared" ref="D63:AY63" si="220">"BaseRateComp_" &amp; TEXT(D$17,"00")</f>
        <v>BaseRateComp_102</v>
      </c>
      <c r="E63" s="78" t="str">
        <f t="shared" si="220"/>
        <v>BaseRateComp_103</v>
      </c>
      <c r="F63" s="78" t="str">
        <f t="shared" si="220"/>
        <v>BaseRateComp_104</v>
      </c>
      <c r="G63" s="78" t="str">
        <f t="shared" si="220"/>
        <v>BaseRateComp_105</v>
      </c>
      <c r="H63" s="78" t="str">
        <f t="shared" si="220"/>
        <v>BaseRateComp_106</v>
      </c>
      <c r="I63" s="78" t="str">
        <f t="shared" si="220"/>
        <v>BaseRateComp_107</v>
      </c>
      <c r="J63" s="78" t="str">
        <f t="shared" si="220"/>
        <v>BaseRateComp_108</v>
      </c>
      <c r="K63" s="78" t="str">
        <f t="shared" si="220"/>
        <v>BaseRateComp_109</v>
      </c>
      <c r="L63" s="78" t="str">
        <f t="shared" si="220"/>
        <v>BaseRateComp_110</v>
      </c>
      <c r="M63" s="78" t="str">
        <f t="shared" si="220"/>
        <v>BaseRateComp_111</v>
      </c>
      <c r="N63" s="78" t="str">
        <f t="shared" si="220"/>
        <v>BaseRateComp_112</v>
      </c>
      <c r="O63" s="78" t="str">
        <f t="shared" si="220"/>
        <v>BaseRateComp_113</v>
      </c>
      <c r="P63" s="78" t="str">
        <f t="shared" si="220"/>
        <v>BaseRateComp_114</v>
      </c>
      <c r="Q63" s="78" t="str">
        <f t="shared" si="220"/>
        <v>BaseRateComp_115</v>
      </c>
      <c r="R63" s="78" t="str">
        <f t="shared" si="220"/>
        <v>BaseRateComp_116</v>
      </c>
      <c r="S63" s="78" t="str">
        <f t="shared" si="220"/>
        <v>BaseRateComp_117</v>
      </c>
      <c r="T63" s="78" t="str">
        <f t="shared" si="220"/>
        <v>BaseRateComp_118</v>
      </c>
      <c r="U63" s="78" t="str">
        <f t="shared" si="220"/>
        <v>BaseRateComp_119</v>
      </c>
      <c r="V63" s="78" t="str">
        <f t="shared" si="220"/>
        <v>BaseRateComp_120</v>
      </c>
      <c r="W63" s="78" t="str">
        <f t="shared" si="220"/>
        <v>BaseRateComp_121</v>
      </c>
      <c r="X63" s="78" t="str">
        <f t="shared" si="220"/>
        <v>BaseRateComp_122</v>
      </c>
      <c r="Y63" s="78" t="str">
        <f t="shared" si="220"/>
        <v>BaseRateComp_123</v>
      </c>
      <c r="Z63" s="78" t="str">
        <f t="shared" si="220"/>
        <v>BaseRateComp_124</v>
      </c>
      <c r="AA63" s="78" t="str">
        <f t="shared" si="220"/>
        <v>BaseRateComp_125</v>
      </c>
      <c r="AB63" s="78" t="str">
        <f t="shared" si="220"/>
        <v>BaseRateComp_126</v>
      </c>
      <c r="AC63" s="135" t="str">
        <f t="shared" si="220"/>
        <v>BaseRateComp_127</v>
      </c>
      <c r="AD63" s="135" t="str">
        <f t="shared" si="220"/>
        <v>BaseRateComp_128</v>
      </c>
      <c r="AE63" s="135" t="str">
        <f t="shared" si="220"/>
        <v>BaseRateComp_129</v>
      </c>
      <c r="AF63" s="135" t="str">
        <f t="shared" si="220"/>
        <v>BaseRateComp_130</v>
      </c>
      <c r="AG63" s="135" t="str">
        <f t="shared" si="220"/>
        <v>BaseRateComp_131</v>
      </c>
      <c r="AH63" s="135" t="str">
        <f t="shared" si="220"/>
        <v>BaseRateComp_132</v>
      </c>
      <c r="AI63" s="135" t="str">
        <f t="shared" si="220"/>
        <v>BaseRateComp_133</v>
      </c>
      <c r="AJ63" s="135" t="str">
        <f t="shared" si="220"/>
        <v>BaseRateComp_134</v>
      </c>
      <c r="AK63" s="135" t="str">
        <f t="shared" si="220"/>
        <v>BaseRateComp_135</v>
      </c>
      <c r="AL63" s="135" t="str">
        <f t="shared" si="220"/>
        <v>BaseRateComp_136</v>
      </c>
      <c r="AM63" s="135" t="str">
        <f t="shared" si="220"/>
        <v>BaseRateComp_137</v>
      </c>
      <c r="AN63" s="135" t="str">
        <f t="shared" si="220"/>
        <v>BaseRateComp_138</v>
      </c>
      <c r="AO63" s="135" t="str">
        <f t="shared" si="220"/>
        <v>BaseRateComp_139</v>
      </c>
      <c r="AP63" s="135" t="str">
        <f t="shared" si="220"/>
        <v>BaseRateComp_140</v>
      </c>
      <c r="AQ63" s="135" t="str">
        <f t="shared" si="220"/>
        <v>BaseRateComp_141</v>
      </c>
      <c r="AR63" s="135" t="str">
        <f t="shared" si="220"/>
        <v>BaseRateComp_142</v>
      </c>
      <c r="AS63" s="135" t="str">
        <f t="shared" si="220"/>
        <v>BaseRateComp_143</v>
      </c>
      <c r="AT63" s="135" t="str">
        <f t="shared" si="220"/>
        <v>BaseRateComp_144</v>
      </c>
      <c r="AU63" s="135" t="str">
        <f t="shared" si="220"/>
        <v>BaseRateComp_145</v>
      </c>
      <c r="AV63" s="135" t="str">
        <f t="shared" si="220"/>
        <v>BaseRateComp_146</v>
      </c>
      <c r="AW63" s="135" t="str">
        <f t="shared" si="220"/>
        <v>BaseRateComp_147</v>
      </c>
      <c r="AX63" s="135" t="str">
        <f t="shared" si="220"/>
        <v>BaseRateComp_148</v>
      </c>
      <c r="AY63" s="135" t="str">
        <f t="shared" si="220"/>
        <v>BaseRateComp_149</v>
      </c>
      <c r="AZ63" s="87"/>
      <c r="BA63" s="6"/>
      <c r="BB63" s="78" t="str">
        <f t="shared" ref="BB63:CX63" si="221">"BaseRateComp_" &amp; TEXT(BB$17,"00")</f>
        <v>BaseRateComp_101</v>
      </c>
      <c r="BC63" s="78" t="str">
        <f t="shared" si="221"/>
        <v>BaseRateComp_102</v>
      </c>
      <c r="BD63" s="78" t="str">
        <f t="shared" si="221"/>
        <v>BaseRateComp_103</v>
      </c>
      <c r="BE63" s="78" t="str">
        <f t="shared" si="221"/>
        <v>BaseRateComp_104</v>
      </c>
      <c r="BF63" s="78" t="str">
        <f t="shared" si="221"/>
        <v>BaseRateComp_105</v>
      </c>
      <c r="BG63" s="78" t="str">
        <f t="shared" si="221"/>
        <v>BaseRateComp_106</v>
      </c>
      <c r="BH63" s="78" t="str">
        <f t="shared" si="221"/>
        <v>BaseRateComp_107</v>
      </c>
      <c r="BI63" s="78" t="str">
        <f t="shared" si="221"/>
        <v>BaseRateComp_108</v>
      </c>
      <c r="BJ63" s="78" t="str">
        <f t="shared" si="221"/>
        <v>BaseRateComp_109</v>
      </c>
      <c r="BK63" s="78" t="str">
        <f t="shared" si="221"/>
        <v>BaseRateComp_110</v>
      </c>
      <c r="BL63" s="78" t="str">
        <f t="shared" si="221"/>
        <v>BaseRateComp_111</v>
      </c>
      <c r="BM63" s="78" t="str">
        <f t="shared" si="221"/>
        <v>BaseRateComp_112</v>
      </c>
      <c r="BN63" s="78" t="str">
        <f t="shared" si="221"/>
        <v>BaseRateComp_113</v>
      </c>
      <c r="BO63" s="78" t="str">
        <f t="shared" si="221"/>
        <v>BaseRateComp_114</v>
      </c>
      <c r="BP63" s="78" t="str">
        <f t="shared" si="221"/>
        <v>BaseRateComp_115</v>
      </c>
      <c r="BQ63" s="78" t="str">
        <f t="shared" si="221"/>
        <v>BaseRateComp_116</v>
      </c>
      <c r="BR63" s="78" t="str">
        <f t="shared" si="221"/>
        <v>BaseRateComp_117</v>
      </c>
      <c r="BS63" s="78" t="str">
        <f t="shared" si="221"/>
        <v>BaseRateComp_118</v>
      </c>
      <c r="BT63" s="78" t="str">
        <f t="shared" si="221"/>
        <v>BaseRateComp_119</v>
      </c>
      <c r="BU63" s="78" t="str">
        <f t="shared" si="221"/>
        <v>BaseRateComp_120</v>
      </c>
      <c r="BV63" s="78" t="str">
        <f t="shared" si="221"/>
        <v>BaseRateComp_121</v>
      </c>
      <c r="BW63" s="78" t="str">
        <f t="shared" si="221"/>
        <v>BaseRateComp_122</v>
      </c>
      <c r="BX63" s="78" t="str">
        <f t="shared" si="221"/>
        <v>BaseRateComp_123</v>
      </c>
      <c r="BY63" s="78" t="str">
        <f t="shared" si="221"/>
        <v>BaseRateComp_124</v>
      </c>
      <c r="BZ63" s="78" t="str">
        <f t="shared" si="221"/>
        <v>BaseRateComp_125</v>
      </c>
      <c r="CA63" s="78" t="str">
        <f t="shared" si="221"/>
        <v>BaseRateComp_126</v>
      </c>
      <c r="CB63" s="86" t="str">
        <f t="shared" si="221"/>
        <v>BaseRateComp_127</v>
      </c>
      <c r="CC63" s="86" t="str">
        <f t="shared" si="221"/>
        <v>BaseRateComp_128</v>
      </c>
      <c r="CD63" s="86" t="str">
        <f t="shared" si="221"/>
        <v>BaseRateComp_129</v>
      </c>
      <c r="CE63" s="86" t="str">
        <f t="shared" si="221"/>
        <v>BaseRateComp_130</v>
      </c>
      <c r="CF63" s="86" t="str">
        <f t="shared" si="221"/>
        <v>BaseRateComp_131</v>
      </c>
      <c r="CG63" s="86" t="str">
        <f t="shared" si="221"/>
        <v>BaseRateComp_132</v>
      </c>
      <c r="CH63" s="86" t="str">
        <f t="shared" si="221"/>
        <v>BaseRateComp_133</v>
      </c>
      <c r="CI63" s="86" t="str">
        <f t="shared" si="221"/>
        <v>BaseRateComp_134</v>
      </c>
      <c r="CJ63" s="86" t="str">
        <f t="shared" si="221"/>
        <v>BaseRateComp_135</v>
      </c>
      <c r="CK63" s="86" t="str">
        <f t="shared" si="221"/>
        <v>BaseRateComp_136</v>
      </c>
      <c r="CL63" s="86" t="str">
        <f t="shared" si="221"/>
        <v>BaseRateComp_137</v>
      </c>
      <c r="CM63" s="86" t="str">
        <f t="shared" si="221"/>
        <v>BaseRateComp_138</v>
      </c>
      <c r="CN63" s="86" t="str">
        <f t="shared" si="221"/>
        <v>BaseRateComp_139</v>
      </c>
      <c r="CO63" s="86" t="str">
        <f t="shared" si="221"/>
        <v>BaseRateComp_140</v>
      </c>
      <c r="CP63" s="86" t="str">
        <f t="shared" si="221"/>
        <v>BaseRateComp_141</v>
      </c>
      <c r="CQ63" s="86" t="str">
        <f t="shared" si="221"/>
        <v>BaseRateComp_142</v>
      </c>
      <c r="CR63" s="86" t="str">
        <f t="shared" si="221"/>
        <v>BaseRateComp_143</v>
      </c>
      <c r="CS63" s="86" t="str">
        <f t="shared" si="221"/>
        <v>BaseRateComp_144</v>
      </c>
      <c r="CT63" s="86" t="str">
        <f t="shared" si="221"/>
        <v>BaseRateComp_145</v>
      </c>
      <c r="CU63" s="86" t="str">
        <f t="shared" si="221"/>
        <v>BaseRateComp_146</v>
      </c>
      <c r="CV63" s="86" t="str">
        <f t="shared" si="221"/>
        <v>BaseRateComp_147</v>
      </c>
      <c r="CW63" s="86" t="str">
        <f t="shared" si="221"/>
        <v>BaseRateComp_148</v>
      </c>
      <c r="CX63" s="86" t="str">
        <f t="shared" si="221"/>
        <v>BaseRateComp_149</v>
      </c>
    </row>
    <row r="64" spans="1:102">
      <c r="A64" s="21" t="str">
        <f>'Example 2A'!A64</f>
        <v>Comprehensive Base Rate</v>
      </c>
      <c r="B64" s="4"/>
      <c r="C64" s="124" t="str">
        <f>'Example 1B'!C64</f>
        <v xml:space="preserve">enter   </v>
      </c>
      <c r="D64" s="124" t="str">
        <f>'Example 1B'!D64</f>
        <v xml:space="preserve">enter   </v>
      </c>
      <c r="E64" s="124" t="str">
        <f>'Example 1B'!E64</f>
        <v xml:space="preserve">enter   </v>
      </c>
      <c r="F64" s="124" t="str">
        <f>'Example 1B'!F64</f>
        <v xml:space="preserve">enter   </v>
      </c>
      <c r="G64" s="124" t="str">
        <f>'Example 1B'!G64</f>
        <v xml:space="preserve">enter   </v>
      </c>
      <c r="H64" s="124" t="str">
        <f>'Example 1B'!H64</f>
        <v xml:space="preserve">enter   </v>
      </c>
      <c r="I64" s="124" t="str">
        <f>'Example 1B'!I64</f>
        <v xml:space="preserve">enter   </v>
      </c>
      <c r="J64" s="124" t="str">
        <f>'Example 1B'!J64</f>
        <v xml:space="preserve">enter   </v>
      </c>
      <c r="K64" s="124" t="str">
        <f>'Example 1B'!K64</f>
        <v xml:space="preserve">enter   </v>
      </c>
      <c r="L64" s="124" t="str">
        <f>'Example 1B'!L64</f>
        <v xml:space="preserve">enter   </v>
      </c>
      <c r="M64" s="124" t="str">
        <f>'Example 1B'!M64</f>
        <v xml:space="preserve">enter   </v>
      </c>
      <c r="N64" s="124" t="str">
        <f>'Example 1B'!N64</f>
        <v xml:space="preserve">enter   </v>
      </c>
      <c r="O64" s="124" t="str">
        <f>'Example 1B'!O64</f>
        <v xml:space="preserve">enter   </v>
      </c>
      <c r="P64" s="124" t="str">
        <f>'Example 1B'!P64</f>
        <v xml:space="preserve">enter   </v>
      </c>
      <c r="Q64" s="124" t="str">
        <f>'Example 1B'!Q64</f>
        <v xml:space="preserve">enter   </v>
      </c>
      <c r="R64" s="124" t="str">
        <f>'Example 1B'!R64</f>
        <v xml:space="preserve">enter   </v>
      </c>
      <c r="S64" s="124" t="str">
        <f>'Example 1B'!S64</f>
        <v xml:space="preserve">enter   </v>
      </c>
      <c r="T64" s="124" t="str">
        <f>'Example 1B'!T64</f>
        <v xml:space="preserve">enter   </v>
      </c>
      <c r="U64" s="124" t="str">
        <f>'Example 1B'!U64</f>
        <v xml:space="preserve">enter   </v>
      </c>
      <c r="V64" s="124" t="str">
        <f>'Example 1B'!V64</f>
        <v xml:space="preserve">enter   </v>
      </c>
      <c r="W64" s="124" t="str">
        <f>'Example 1B'!W64</f>
        <v xml:space="preserve">enter   </v>
      </c>
      <c r="X64" s="124" t="str">
        <f>'Example 1B'!X64</f>
        <v xml:space="preserve">enter   </v>
      </c>
      <c r="Y64" s="124" t="str">
        <f>'Example 1B'!Y64</f>
        <v xml:space="preserve">enter   </v>
      </c>
      <c r="Z64" s="124" t="str">
        <f>'Example 1B'!Z64</f>
        <v xml:space="preserve">enter   </v>
      </c>
      <c r="AA64" s="124" t="str">
        <f>'Example 1B'!AA64</f>
        <v xml:space="preserve">enter   </v>
      </c>
      <c r="AB64" s="124" t="str">
        <f>'Example 1B'!AB64</f>
        <v xml:space="preserve">enter   </v>
      </c>
      <c r="AC64" s="124" t="str">
        <f>'Example 1B'!AC64</f>
        <v xml:space="preserve">enter   </v>
      </c>
      <c r="AD64" s="124" t="str">
        <f>'Example 1B'!AD64</f>
        <v xml:space="preserve">enter   </v>
      </c>
      <c r="AE64" s="124" t="str">
        <f>'Example 1B'!AE64</f>
        <v xml:space="preserve">enter   </v>
      </c>
      <c r="AF64" s="124" t="str">
        <f>'Example 1B'!AF64</f>
        <v xml:space="preserve">enter   </v>
      </c>
      <c r="AG64" s="124" t="str">
        <f>'Example 1B'!AG64</f>
        <v xml:space="preserve">enter   </v>
      </c>
      <c r="AH64" s="124" t="str">
        <f>'Example 1B'!AH64</f>
        <v xml:space="preserve">enter   </v>
      </c>
      <c r="AI64" s="124" t="str">
        <f>'Example 1B'!AI64</f>
        <v xml:space="preserve">enter   </v>
      </c>
      <c r="AJ64" s="124" t="str">
        <f>'Example 1B'!AJ64</f>
        <v xml:space="preserve">enter   </v>
      </c>
      <c r="AK64" s="124" t="str">
        <f>'Example 1B'!AK64</f>
        <v xml:space="preserve">enter   </v>
      </c>
      <c r="AL64" s="124" t="str">
        <f>'Example 1B'!AL64</f>
        <v xml:space="preserve">enter   </v>
      </c>
      <c r="AM64" s="124" t="str">
        <f>'Example 1B'!AM64</f>
        <v xml:space="preserve">enter   </v>
      </c>
      <c r="AN64" s="124" t="str">
        <f>'Example 1B'!AN64</f>
        <v xml:space="preserve">enter   </v>
      </c>
      <c r="AO64" s="124" t="str">
        <f>'Example 1B'!AO64</f>
        <v xml:space="preserve">enter   </v>
      </c>
      <c r="AP64" s="124" t="str">
        <f>'Example 1B'!AP64</f>
        <v xml:space="preserve">enter   </v>
      </c>
      <c r="AQ64" s="124" t="str">
        <f>'Example 1B'!AQ64</f>
        <v xml:space="preserve">enter   </v>
      </c>
      <c r="AR64" s="124" t="str">
        <f>'Example 1B'!AR64</f>
        <v xml:space="preserve">enter   </v>
      </c>
      <c r="AS64" s="124" t="str">
        <f>'Example 1B'!AS64</f>
        <v xml:space="preserve">enter   </v>
      </c>
      <c r="AT64" s="124" t="str">
        <f>'Example 1B'!AT64</f>
        <v xml:space="preserve">enter   </v>
      </c>
      <c r="AU64" s="124" t="str">
        <f>'Example 1B'!AU64</f>
        <v xml:space="preserve">enter   </v>
      </c>
      <c r="AV64" s="124" t="str">
        <f>'Example 1B'!AV64</f>
        <v xml:space="preserve">enter   </v>
      </c>
      <c r="AW64" s="124" t="str">
        <f>'Example 1B'!AW64</f>
        <v xml:space="preserve">enter   </v>
      </c>
      <c r="AX64" s="124" t="str">
        <f>'Example 1B'!AX64</f>
        <v xml:space="preserve">enter   </v>
      </c>
      <c r="AY64" s="124" t="str">
        <f>'Example 1B'!AY64</f>
        <v xml:space="preserve">enter   </v>
      </c>
      <c r="AZ64" s="21" t="str">
        <f t="shared" ref="AZ64:AZ76" si="222">A64</f>
        <v>Comprehensive Base Rate</v>
      </c>
      <c r="BA64" s="4"/>
      <c r="BB64" s="124" t="str">
        <f>C64</f>
        <v xml:space="preserve">enter   </v>
      </c>
      <c r="BC64" s="124" t="str">
        <f t="shared" ref="BC64:CX64" si="223">D64</f>
        <v xml:space="preserve">enter   </v>
      </c>
      <c r="BD64" s="124" t="str">
        <f t="shared" si="223"/>
        <v xml:space="preserve">enter   </v>
      </c>
      <c r="BE64" s="124" t="str">
        <f t="shared" si="223"/>
        <v xml:space="preserve">enter   </v>
      </c>
      <c r="BF64" s="124" t="str">
        <f t="shared" si="223"/>
        <v xml:space="preserve">enter   </v>
      </c>
      <c r="BG64" s="124" t="str">
        <f t="shared" si="223"/>
        <v xml:space="preserve">enter   </v>
      </c>
      <c r="BH64" s="124" t="str">
        <f t="shared" si="223"/>
        <v xml:space="preserve">enter   </v>
      </c>
      <c r="BI64" s="124" t="str">
        <f t="shared" si="223"/>
        <v xml:space="preserve">enter   </v>
      </c>
      <c r="BJ64" s="124" t="str">
        <f t="shared" si="223"/>
        <v xml:space="preserve">enter   </v>
      </c>
      <c r="BK64" s="124" t="str">
        <f t="shared" si="223"/>
        <v xml:space="preserve">enter   </v>
      </c>
      <c r="BL64" s="124" t="str">
        <f t="shared" si="223"/>
        <v xml:space="preserve">enter   </v>
      </c>
      <c r="BM64" s="124" t="str">
        <f t="shared" si="223"/>
        <v xml:space="preserve">enter   </v>
      </c>
      <c r="BN64" s="124" t="str">
        <f t="shared" si="223"/>
        <v xml:space="preserve">enter   </v>
      </c>
      <c r="BO64" s="124" t="str">
        <f t="shared" si="223"/>
        <v xml:space="preserve">enter   </v>
      </c>
      <c r="BP64" s="124" t="str">
        <f t="shared" si="223"/>
        <v xml:space="preserve">enter   </v>
      </c>
      <c r="BQ64" s="124" t="str">
        <f t="shared" si="223"/>
        <v xml:space="preserve">enter   </v>
      </c>
      <c r="BR64" s="124" t="str">
        <f t="shared" si="223"/>
        <v xml:space="preserve">enter   </v>
      </c>
      <c r="BS64" s="124" t="str">
        <f t="shared" si="223"/>
        <v xml:space="preserve">enter   </v>
      </c>
      <c r="BT64" s="124" t="str">
        <f t="shared" si="223"/>
        <v xml:space="preserve">enter   </v>
      </c>
      <c r="BU64" s="124" t="str">
        <f t="shared" si="223"/>
        <v xml:space="preserve">enter   </v>
      </c>
      <c r="BV64" s="124" t="str">
        <f t="shared" si="223"/>
        <v xml:space="preserve">enter   </v>
      </c>
      <c r="BW64" s="124" t="str">
        <f t="shared" si="223"/>
        <v xml:space="preserve">enter   </v>
      </c>
      <c r="BX64" s="124" t="str">
        <f t="shared" si="223"/>
        <v xml:space="preserve">enter   </v>
      </c>
      <c r="BY64" s="124" t="str">
        <f t="shared" si="223"/>
        <v xml:space="preserve">enter   </v>
      </c>
      <c r="BZ64" s="124" t="str">
        <f t="shared" si="223"/>
        <v xml:space="preserve">enter   </v>
      </c>
      <c r="CA64" s="124" t="str">
        <f t="shared" si="223"/>
        <v xml:space="preserve">enter   </v>
      </c>
      <c r="CB64" s="124" t="str">
        <f t="shared" si="223"/>
        <v xml:space="preserve">enter   </v>
      </c>
      <c r="CC64" s="124" t="str">
        <f t="shared" si="223"/>
        <v xml:space="preserve">enter   </v>
      </c>
      <c r="CD64" s="124" t="str">
        <f t="shared" si="223"/>
        <v xml:space="preserve">enter   </v>
      </c>
      <c r="CE64" s="124" t="str">
        <f t="shared" si="223"/>
        <v xml:space="preserve">enter   </v>
      </c>
      <c r="CF64" s="124" t="str">
        <f t="shared" si="223"/>
        <v xml:space="preserve">enter   </v>
      </c>
      <c r="CG64" s="124" t="str">
        <f t="shared" si="223"/>
        <v xml:space="preserve">enter   </v>
      </c>
      <c r="CH64" s="124" t="str">
        <f t="shared" si="223"/>
        <v xml:space="preserve">enter   </v>
      </c>
      <c r="CI64" s="124" t="str">
        <f t="shared" si="223"/>
        <v xml:space="preserve">enter   </v>
      </c>
      <c r="CJ64" s="124" t="str">
        <f t="shared" si="223"/>
        <v xml:space="preserve">enter   </v>
      </c>
      <c r="CK64" s="124" t="str">
        <f t="shared" si="223"/>
        <v xml:space="preserve">enter   </v>
      </c>
      <c r="CL64" s="124" t="str">
        <f t="shared" si="223"/>
        <v xml:space="preserve">enter   </v>
      </c>
      <c r="CM64" s="124" t="str">
        <f t="shared" si="223"/>
        <v xml:space="preserve">enter   </v>
      </c>
      <c r="CN64" s="124" t="str">
        <f t="shared" si="223"/>
        <v xml:space="preserve">enter   </v>
      </c>
      <c r="CO64" s="124" t="str">
        <f t="shared" si="223"/>
        <v xml:space="preserve">enter   </v>
      </c>
      <c r="CP64" s="124" t="str">
        <f t="shared" si="223"/>
        <v xml:space="preserve">enter   </v>
      </c>
      <c r="CQ64" s="124" t="str">
        <f t="shared" si="223"/>
        <v xml:space="preserve">enter   </v>
      </c>
      <c r="CR64" s="124" t="str">
        <f t="shared" si="223"/>
        <v xml:space="preserve">enter   </v>
      </c>
      <c r="CS64" s="124" t="str">
        <f t="shared" si="223"/>
        <v xml:space="preserve">enter   </v>
      </c>
      <c r="CT64" s="124" t="str">
        <f t="shared" si="223"/>
        <v xml:space="preserve">enter   </v>
      </c>
      <c r="CU64" s="124" t="str">
        <f t="shared" si="223"/>
        <v xml:space="preserve">enter   </v>
      </c>
      <c r="CV64" s="124" t="str">
        <f t="shared" si="223"/>
        <v xml:space="preserve">enter   </v>
      </c>
      <c r="CW64" s="124" t="str">
        <f t="shared" si="223"/>
        <v xml:space="preserve">enter   </v>
      </c>
      <c r="CX64" s="124" t="str">
        <f t="shared" si="223"/>
        <v xml:space="preserve">enter   </v>
      </c>
    </row>
    <row r="65" spans="1:102">
      <c r="A65" s="3" t="str">
        <f>'Example 2A'!A65</f>
        <v>x Deductible Factor</v>
      </c>
      <c r="B65" s="4"/>
      <c r="C65" s="148" t="str">
        <f>'Example 2A'!C65</f>
        <v>-----</v>
      </c>
      <c r="D65" s="119" t="str">
        <f t="shared" ref="D65:AC65" si="224">C65</f>
        <v>-----</v>
      </c>
      <c r="E65" s="119" t="str">
        <f t="shared" si="224"/>
        <v>-----</v>
      </c>
      <c r="F65" s="119" t="str">
        <f t="shared" si="224"/>
        <v>-----</v>
      </c>
      <c r="G65" s="119" t="str">
        <f t="shared" si="224"/>
        <v>-----</v>
      </c>
      <c r="H65" s="119" t="str">
        <f t="shared" si="224"/>
        <v>-----</v>
      </c>
      <c r="I65" s="119" t="str">
        <f t="shared" si="224"/>
        <v>-----</v>
      </c>
      <c r="J65" s="119" t="str">
        <f t="shared" si="224"/>
        <v>-----</v>
      </c>
      <c r="K65" s="119" t="str">
        <f t="shared" si="224"/>
        <v>-----</v>
      </c>
      <c r="L65" s="119" t="str">
        <f t="shared" si="224"/>
        <v>-----</v>
      </c>
      <c r="M65" s="119" t="str">
        <f t="shared" si="224"/>
        <v>-----</v>
      </c>
      <c r="N65" s="119" t="str">
        <f t="shared" si="224"/>
        <v>-----</v>
      </c>
      <c r="O65" s="119" t="str">
        <f t="shared" si="224"/>
        <v>-----</v>
      </c>
      <c r="P65" s="119" t="str">
        <f t="shared" si="224"/>
        <v>-----</v>
      </c>
      <c r="Q65" s="119" t="str">
        <f t="shared" si="224"/>
        <v>-----</v>
      </c>
      <c r="R65" s="119" t="str">
        <f t="shared" si="224"/>
        <v>-----</v>
      </c>
      <c r="S65" s="119" t="str">
        <f t="shared" si="224"/>
        <v>-----</v>
      </c>
      <c r="T65" s="119" t="str">
        <f t="shared" si="224"/>
        <v>-----</v>
      </c>
      <c r="U65" s="119" t="str">
        <f t="shared" si="224"/>
        <v>-----</v>
      </c>
      <c r="V65" s="119" t="str">
        <f t="shared" si="224"/>
        <v>-----</v>
      </c>
      <c r="W65" s="119" t="str">
        <f t="shared" si="224"/>
        <v>-----</v>
      </c>
      <c r="X65" s="119" t="str">
        <f t="shared" si="224"/>
        <v>-----</v>
      </c>
      <c r="Y65" s="119" t="str">
        <f t="shared" si="224"/>
        <v>-----</v>
      </c>
      <c r="Z65" s="119" t="str">
        <f t="shared" si="224"/>
        <v>-----</v>
      </c>
      <c r="AA65" s="119" t="str">
        <f t="shared" si="224"/>
        <v>-----</v>
      </c>
      <c r="AB65" s="119" t="str">
        <f t="shared" si="224"/>
        <v>-----</v>
      </c>
      <c r="AC65" s="126" t="str">
        <f t="shared" si="224"/>
        <v>-----</v>
      </c>
      <c r="AD65" s="126" t="str">
        <f t="shared" ref="AD65:AK65" si="225">AC65</f>
        <v>-----</v>
      </c>
      <c r="AE65" s="126" t="str">
        <f t="shared" si="225"/>
        <v>-----</v>
      </c>
      <c r="AF65" s="126" t="str">
        <f t="shared" si="225"/>
        <v>-----</v>
      </c>
      <c r="AG65" s="126" t="str">
        <f t="shared" si="225"/>
        <v>-----</v>
      </c>
      <c r="AH65" s="126" t="str">
        <f t="shared" si="225"/>
        <v>-----</v>
      </c>
      <c r="AI65" s="126" t="str">
        <f t="shared" si="225"/>
        <v>-----</v>
      </c>
      <c r="AJ65" s="126" t="str">
        <f t="shared" si="225"/>
        <v>-----</v>
      </c>
      <c r="AK65" s="126" t="str">
        <f t="shared" si="225"/>
        <v>-----</v>
      </c>
      <c r="AL65" s="126" t="str">
        <f t="shared" ref="AL65:AP73" si="226">AK65</f>
        <v>-----</v>
      </c>
      <c r="AM65" s="126" t="str">
        <f t="shared" si="226"/>
        <v>-----</v>
      </c>
      <c r="AN65" s="126" t="str">
        <f t="shared" si="226"/>
        <v>-----</v>
      </c>
      <c r="AO65" s="126" t="str">
        <f t="shared" si="226"/>
        <v>-----</v>
      </c>
      <c r="AP65" s="126" t="str">
        <f t="shared" si="226"/>
        <v>-----</v>
      </c>
      <c r="AQ65" s="126" t="str">
        <f t="shared" ref="AQ65:AY65" si="227">AP65</f>
        <v>-----</v>
      </c>
      <c r="AR65" s="126" t="str">
        <f t="shared" si="227"/>
        <v>-----</v>
      </c>
      <c r="AS65" s="126" t="str">
        <f t="shared" si="227"/>
        <v>-----</v>
      </c>
      <c r="AT65" s="126" t="str">
        <f t="shared" si="227"/>
        <v>-----</v>
      </c>
      <c r="AU65" s="126" t="str">
        <f t="shared" si="227"/>
        <v>-----</v>
      </c>
      <c r="AV65" s="126" t="str">
        <f t="shared" si="227"/>
        <v>-----</v>
      </c>
      <c r="AW65" s="126" t="str">
        <f t="shared" si="227"/>
        <v>-----</v>
      </c>
      <c r="AX65" s="126" t="str">
        <f t="shared" si="227"/>
        <v>-----</v>
      </c>
      <c r="AY65" s="126" t="str">
        <f t="shared" si="227"/>
        <v>-----</v>
      </c>
      <c r="AZ65" s="3" t="str">
        <f t="shared" si="222"/>
        <v>x Deductible Factor</v>
      </c>
      <c r="BA65" s="4"/>
      <c r="BB65" s="148" t="str">
        <f>'Example 2A'!BB65</f>
        <v>-----</v>
      </c>
      <c r="BC65" s="119" t="str">
        <f t="shared" ref="BC65:CB65" si="228">BB65</f>
        <v>-----</v>
      </c>
      <c r="BD65" s="119" t="str">
        <f t="shared" si="228"/>
        <v>-----</v>
      </c>
      <c r="BE65" s="119" t="str">
        <f t="shared" si="228"/>
        <v>-----</v>
      </c>
      <c r="BF65" s="119" t="str">
        <f t="shared" si="228"/>
        <v>-----</v>
      </c>
      <c r="BG65" s="119" t="str">
        <f t="shared" si="228"/>
        <v>-----</v>
      </c>
      <c r="BH65" s="119" t="str">
        <f t="shared" si="228"/>
        <v>-----</v>
      </c>
      <c r="BI65" s="119" t="str">
        <f t="shared" si="228"/>
        <v>-----</v>
      </c>
      <c r="BJ65" s="119" t="str">
        <f t="shared" si="228"/>
        <v>-----</v>
      </c>
      <c r="BK65" s="119" t="str">
        <f t="shared" si="228"/>
        <v>-----</v>
      </c>
      <c r="BL65" s="119" t="str">
        <f t="shared" si="228"/>
        <v>-----</v>
      </c>
      <c r="BM65" s="119" t="str">
        <f t="shared" si="228"/>
        <v>-----</v>
      </c>
      <c r="BN65" s="119" t="str">
        <f t="shared" si="228"/>
        <v>-----</v>
      </c>
      <c r="BO65" s="119" t="str">
        <f t="shared" si="228"/>
        <v>-----</v>
      </c>
      <c r="BP65" s="119" t="str">
        <f t="shared" si="228"/>
        <v>-----</v>
      </c>
      <c r="BQ65" s="119" t="str">
        <f t="shared" si="228"/>
        <v>-----</v>
      </c>
      <c r="BR65" s="119" t="str">
        <f t="shared" si="228"/>
        <v>-----</v>
      </c>
      <c r="BS65" s="119" t="str">
        <f t="shared" si="228"/>
        <v>-----</v>
      </c>
      <c r="BT65" s="119" t="str">
        <f t="shared" si="228"/>
        <v>-----</v>
      </c>
      <c r="BU65" s="119" t="str">
        <f t="shared" si="228"/>
        <v>-----</v>
      </c>
      <c r="BV65" s="119" t="str">
        <f t="shared" si="228"/>
        <v>-----</v>
      </c>
      <c r="BW65" s="119" t="str">
        <f t="shared" si="228"/>
        <v>-----</v>
      </c>
      <c r="BX65" s="119" t="str">
        <f t="shared" si="228"/>
        <v>-----</v>
      </c>
      <c r="BY65" s="119" t="str">
        <f t="shared" si="228"/>
        <v>-----</v>
      </c>
      <c r="BZ65" s="119" t="str">
        <f t="shared" si="228"/>
        <v>-----</v>
      </c>
      <c r="CA65" s="119" t="str">
        <f t="shared" si="228"/>
        <v>-----</v>
      </c>
      <c r="CB65" s="123" t="str">
        <f t="shared" si="228"/>
        <v>-----</v>
      </c>
      <c r="CC65" s="123" t="str">
        <f t="shared" ref="CC65:CM65" si="229">CB65</f>
        <v>-----</v>
      </c>
      <c r="CD65" s="123" t="str">
        <f t="shared" si="229"/>
        <v>-----</v>
      </c>
      <c r="CE65" s="123" t="str">
        <f t="shared" si="229"/>
        <v>-----</v>
      </c>
      <c r="CF65" s="123" t="str">
        <f t="shared" si="229"/>
        <v>-----</v>
      </c>
      <c r="CG65" s="123" t="str">
        <f t="shared" si="229"/>
        <v>-----</v>
      </c>
      <c r="CH65" s="123" t="str">
        <f t="shared" si="229"/>
        <v>-----</v>
      </c>
      <c r="CI65" s="123" t="str">
        <f t="shared" si="229"/>
        <v>-----</v>
      </c>
      <c r="CJ65" s="123" t="str">
        <f t="shared" si="229"/>
        <v>-----</v>
      </c>
      <c r="CK65" s="123" t="str">
        <f t="shared" si="229"/>
        <v>-----</v>
      </c>
      <c r="CL65" s="123" t="str">
        <f t="shared" si="229"/>
        <v>-----</v>
      </c>
      <c r="CM65" s="123" t="str">
        <f t="shared" si="229"/>
        <v>-----</v>
      </c>
      <c r="CN65" s="123" t="str">
        <f t="shared" ref="CN65:CX65" si="230">CM65</f>
        <v>-----</v>
      </c>
      <c r="CO65" s="123" t="str">
        <f t="shared" si="230"/>
        <v>-----</v>
      </c>
      <c r="CP65" s="123" t="str">
        <f t="shared" si="230"/>
        <v>-----</v>
      </c>
      <c r="CQ65" s="123" t="str">
        <f t="shared" si="230"/>
        <v>-----</v>
      </c>
      <c r="CR65" s="123" t="str">
        <f t="shared" si="230"/>
        <v>-----</v>
      </c>
      <c r="CS65" s="123" t="str">
        <f t="shared" si="230"/>
        <v>-----</v>
      </c>
      <c r="CT65" s="123" t="str">
        <f t="shared" si="230"/>
        <v>-----</v>
      </c>
      <c r="CU65" s="123" t="str">
        <f t="shared" si="230"/>
        <v>-----</v>
      </c>
      <c r="CV65" s="123" t="str">
        <f t="shared" si="230"/>
        <v>-----</v>
      </c>
      <c r="CW65" s="123" t="str">
        <f t="shared" si="230"/>
        <v>-----</v>
      </c>
      <c r="CX65" s="123" t="str">
        <f t="shared" si="230"/>
        <v>-----</v>
      </c>
    </row>
    <row r="66" spans="1:102">
      <c r="A66" s="3" t="str">
        <f>'Example 2A'!A66</f>
        <v>x Tier Factor</v>
      </c>
      <c r="B66" s="4"/>
      <c r="C66" s="148" t="str">
        <f>'Example 2A'!C66</f>
        <v>-----</v>
      </c>
      <c r="D66" s="119" t="str">
        <f t="shared" ref="D66:AC66" si="231">C66</f>
        <v>-----</v>
      </c>
      <c r="E66" s="119" t="str">
        <f t="shared" si="231"/>
        <v>-----</v>
      </c>
      <c r="F66" s="119" t="str">
        <f t="shared" si="231"/>
        <v>-----</v>
      </c>
      <c r="G66" s="119" t="str">
        <f t="shared" si="231"/>
        <v>-----</v>
      </c>
      <c r="H66" s="119" t="str">
        <f t="shared" si="231"/>
        <v>-----</v>
      </c>
      <c r="I66" s="119" t="str">
        <f t="shared" si="231"/>
        <v>-----</v>
      </c>
      <c r="J66" s="119" t="str">
        <f t="shared" si="231"/>
        <v>-----</v>
      </c>
      <c r="K66" s="119" t="str">
        <f t="shared" si="231"/>
        <v>-----</v>
      </c>
      <c r="L66" s="119" t="str">
        <f t="shared" si="231"/>
        <v>-----</v>
      </c>
      <c r="M66" s="119" t="str">
        <f t="shared" si="231"/>
        <v>-----</v>
      </c>
      <c r="N66" s="119" t="str">
        <f t="shared" si="231"/>
        <v>-----</v>
      </c>
      <c r="O66" s="119" t="str">
        <f t="shared" si="231"/>
        <v>-----</v>
      </c>
      <c r="P66" s="119" t="str">
        <f t="shared" si="231"/>
        <v>-----</v>
      </c>
      <c r="Q66" s="119" t="str">
        <f t="shared" si="231"/>
        <v>-----</v>
      </c>
      <c r="R66" s="119" t="str">
        <f t="shared" si="231"/>
        <v>-----</v>
      </c>
      <c r="S66" s="119" t="str">
        <f t="shared" si="231"/>
        <v>-----</v>
      </c>
      <c r="T66" s="119" t="str">
        <f t="shared" si="231"/>
        <v>-----</v>
      </c>
      <c r="U66" s="119" t="str">
        <f t="shared" si="231"/>
        <v>-----</v>
      </c>
      <c r="V66" s="119" t="str">
        <f t="shared" si="231"/>
        <v>-----</v>
      </c>
      <c r="W66" s="119" t="str">
        <f t="shared" si="231"/>
        <v>-----</v>
      </c>
      <c r="X66" s="119" t="str">
        <f t="shared" si="231"/>
        <v>-----</v>
      </c>
      <c r="Y66" s="119" t="str">
        <f t="shared" si="231"/>
        <v>-----</v>
      </c>
      <c r="Z66" s="119" t="str">
        <f t="shared" si="231"/>
        <v>-----</v>
      </c>
      <c r="AA66" s="119" t="str">
        <f t="shared" si="231"/>
        <v>-----</v>
      </c>
      <c r="AB66" s="119" t="str">
        <f t="shared" si="231"/>
        <v>-----</v>
      </c>
      <c r="AC66" s="126" t="str">
        <f t="shared" si="231"/>
        <v>-----</v>
      </c>
      <c r="AD66" s="126" t="str">
        <f t="shared" ref="AD66:AK66" si="232">AC66</f>
        <v>-----</v>
      </c>
      <c r="AE66" s="126" t="str">
        <f t="shared" si="232"/>
        <v>-----</v>
      </c>
      <c r="AF66" s="126" t="str">
        <f t="shared" si="232"/>
        <v>-----</v>
      </c>
      <c r="AG66" s="126" t="str">
        <f t="shared" si="232"/>
        <v>-----</v>
      </c>
      <c r="AH66" s="126" t="str">
        <f t="shared" si="232"/>
        <v>-----</v>
      </c>
      <c r="AI66" s="126" t="str">
        <f t="shared" si="232"/>
        <v>-----</v>
      </c>
      <c r="AJ66" s="126" t="str">
        <f t="shared" si="232"/>
        <v>-----</v>
      </c>
      <c r="AK66" s="126" t="str">
        <f t="shared" si="232"/>
        <v>-----</v>
      </c>
      <c r="AL66" s="126" t="str">
        <f t="shared" si="226"/>
        <v>-----</v>
      </c>
      <c r="AM66" s="126" t="str">
        <f t="shared" si="226"/>
        <v>-----</v>
      </c>
      <c r="AN66" s="126" t="str">
        <f t="shared" si="226"/>
        <v>-----</v>
      </c>
      <c r="AO66" s="126" t="str">
        <f t="shared" si="226"/>
        <v>-----</v>
      </c>
      <c r="AP66" s="126" t="str">
        <f t="shared" si="226"/>
        <v>-----</v>
      </c>
      <c r="AQ66" s="126" t="str">
        <f t="shared" ref="AQ66:AY66" si="233">AP66</f>
        <v>-----</v>
      </c>
      <c r="AR66" s="126" t="str">
        <f t="shared" si="233"/>
        <v>-----</v>
      </c>
      <c r="AS66" s="126" t="str">
        <f t="shared" si="233"/>
        <v>-----</v>
      </c>
      <c r="AT66" s="126" t="str">
        <f t="shared" si="233"/>
        <v>-----</v>
      </c>
      <c r="AU66" s="126" t="str">
        <f t="shared" si="233"/>
        <v>-----</v>
      </c>
      <c r="AV66" s="126" t="str">
        <f t="shared" si="233"/>
        <v>-----</v>
      </c>
      <c r="AW66" s="126" t="str">
        <f t="shared" si="233"/>
        <v>-----</v>
      </c>
      <c r="AX66" s="126" t="str">
        <f t="shared" si="233"/>
        <v>-----</v>
      </c>
      <c r="AY66" s="126" t="str">
        <f t="shared" si="233"/>
        <v>-----</v>
      </c>
      <c r="AZ66" s="3" t="str">
        <f t="shared" si="222"/>
        <v>x Tier Factor</v>
      </c>
      <c r="BA66" s="4"/>
      <c r="BB66" s="148" t="str">
        <f>'Example 2A'!BB66</f>
        <v>-----</v>
      </c>
      <c r="BC66" s="119" t="str">
        <f t="shared" ref="BC66:CB66" si="234">BB66</f>
        <v>-----</v>
      </c>
      <c r="BD66" s="119" t="str">
        <f t="shared" si="234"/>
        <v>-----</v>
      </c>
      <c r="BE66" s="119" t="str">
        <f t="shared" si="234"/>
        <v>-----</v>
      </c>
      <c r="BF66" s="119" t="str">
        <f t="shared" si="234"/>
        <v>-----</v>
      </c>
      <c r="BG66" s="119" t="str">
        <f t="shared" si="234"/>
        <v>-----</v>
      </c>
      <c r="BH66" s="119" t="str">
        <f t="shared" si="234"/>
        <v>-----</v>
      </c>
      <c r="BI66" s="119" t="str">
        <f t="shared" si="234"/>
        <v>-----</v>
      </c>
      <c r="BJ66" s="119" t="str">
        <f t="shared" si="234"/>
        <v>-----</v>
      </c>
      <c r="BK66" s="119" t="str">
        <f t="shared" si="234"/>
        <v>-----</v>
      </c>
      <c r="BL66" s="119" t="str">
        <f t="shared" si="234"/>
        <v>-----</v>
      </c>
      <c r="BM66" s="119" t="str">
        <f t="shared" si="234"/>
        <v>-----</v>
      </c>
      <c r="BN66" s="119" t="str">
        <f t="shared" si="234"/>
        <v>-----</v>
      </c>
      <c r="BO66" s="119" t="str">
        <f t="shared" si="234"/>
        <v>-----</v>
      </c>
      <c r="BP66" s="119" t="str">
        <f t="shared" si="234"/>
        <v>-----</v>
      </c>
      <c r="BQ66" s="119" t="str">
        <f t="shared" si="234"/>
        <v>-----</v>
      </c>
      <c r="BR66" s="119" t="str">
        <f t="shared" si="234"/>
        <v>-----</v>
      </c>
      <c r="BS66" s="119" t="str">
        <f t="shared" si="234"/>
        <v>-----</v>
      </c>
      <c r="BT66" s="119" t="str">
        <f t="shared" si="234"/>
        <v>-----</v>
      </c>
      <c r="BU66" s="119" t="str">
        <f t="shared" si="234"/>
        <v>-----</v>
      </c>
      <c r="BV66" s="119" t="str">
        <f t="shared" si="234"/>
        <v>-----</v>
      </c>
      <c r="BW66" s="119" t="str">
        <f t="shared" si="234"/>
        <v>-----</v>
      </c>
      <c r="BX66" s="119" t="str">
        <f t="shared" si="234"/>
        <v>-----</v>
      </c>
      <c r="BY66" s="119" t="str">
        <f t="shared" si="234"/>
        <v>-----</v>
      </c>
      <c r="BZ66" s="119" t="str">
        <f t="shared" si="234"/>
        <v>-----</v>
      </c>
      <c r="CA66" s="119" t="str">
        <f t="shared" si="234"/>
        <v>-----</v>
      </c>
      <c r="CB66" s="123" t="str">
        <f t="shared" si="234"/>
        <v>-----</v>
      </c>
      <c r="CC66" s="123" t="str">
        <f t="shared" ref="CC66:CM66" si="235">CB66</f>
        <v>-----</v>
      </c>
      <c r="CD66" s="123" t="str">
        <f t="shared" si="235"/>
        <v>-----</v>
      </c>
      <c r="CE66" s="123" t="str">
        <f t="shared" si="235"/>
        <v>-----</v>
      </c>
      <c r="CF66" s="123" t="str">
        <f t="shared" si="235"/>
        <v>-----</v>
      </c>
      <c r="CG66" s="123" t="str">
        <f t="shared" si="235"/>
        <v>-----</v>
      </c>
      <c r="CH66" s="123" t="str">
        <f t="shared" si="235"/>
        <v>-----</v>
      </c>
      <c r="CI66" s="123" t="str">
        <f t="shared" si="235"/>
        <v>-----</v>
      </c>
      <c r="CJ66" s="123" t="str">
        <f t="shared" si="235"/>
        <v>-----</v>
      </c>
      <c r="CK66" s="123" t="str">
        <f t="shared" si="235"/>
        <v>-----</v>
      </c>
      <c r="CL66" s="123" t="str">
        <f t="shared" si="235"/>
        <v>-----</v>
      </c>
      <c r="CM66" s="123" t="str">
        <f t="shared" si="235"/>
        <v>-----</v>
      </c>
      <c r="CN66" s="123" t="str">
        <f t="shared" ref="CN66:CX66" si="236">CM66</f>
        <v>-----</v>
      </c>
      <c r="CO66" s="123" t="str">
        <f t="shared" si="236"/>
        <v>-----</v>
      </c>
      <c r="CP66" s="123" t="str">
        <f t="shared" si="236"/>
        <v>-----</v>
      </c>
      <c r="CQ66" s="123" t="str">
        <f t="shared" si="236"/>
        <v>-----</v>
      </c>
      <c r="CR66" s="123" t="str">
        <f t="shared" si="236"/>
        <v>-----</v>
      </c>
      <c r="CS66" s="123" t="str">
        <f t="shared" si="236"/>
        <v>-----</v>
      </c>
      <c r="CT66" s="123" t="str">
        <f t="shared" si="236"/>
        <v>-----</v>
      </c>
      <c r="CU66" s="123" t="str">
        <f t="shared" si="236"/>
        <v>-----</v>
      </c>
      <c r="CV66" s="123" t="str">
        <f t="shared" si="236"/>
        <v>-----</v>
      </c>
      <c r="CW66" s="123" t="str">
        <f t="shared" si="236"/>
        <v>-----</v>
      </c>
      <c r="CX66" s="123" t="str">
        <f t="shared" si="236"/>
        <v>-----</v>
      </c>
    </row>
    <row r="67" spans="1:102">
      <c r="A67" s="3" t="str">
        <f>'Example 2A'!A67</f>
        <v>x Class Factor</v>
      </c>
      <c r="B67" s="4"/>
      <c r="C67" s="148" t="str">
        <f>'Example 2A'!C67</f>
        <v>-----</v>
      </c>
      <c r="D67" s="119" t="str">
        <f t="shared" ref="D67:AC67" si="237">C67</f>
        <v>-----</v>
      </c>
      <c r="E67" s="119" t="str">
        <f t="shared" si="237"/>
        <v>-----</v>
      </c>
      <c r="F67" s="119" t="str">
        <f t="shared" si="237"/>
        <v>-----</v>
      </c>
      <c r="G67" s="119" t="str">
        <f t="shared" si="237"/>
        <v>-----</v>
      </c>
      <c r="H67" s="119" t="str">
        <f t="shared" si="237"/>
        <v>-----</v>
      </c>
      <c r="I67" s="119" t="str">
        <f t="shared" si="237"/>
        <v>-----</v>
      </c>
      <c r="J67" s="119" t="str">
        <f t="shared" si="237"/>
        <v>-----</v>
      </c>
      <c r="K67" s="119" t="str">
        <f t="shared" si="237"/>
        <v>-----</v>
      </c>
      <c r="L67" s="119" t="str">
        <f t="shared" si="237"/>
        <v>-----</v>
      </c>
      <c r="M67" s="119" t="str">
        <f t="shared" si="237"/>
        <v>-----</v>
      </c>
      <c r="N67" s="119" t="str">
        <f t="shared" si="237"/>
        <v>-----</v>
      </c>
      <c r="O67" s="119" t="str">
        <f t="shared" si="237"/>
        <v>-----</v>
      </c>
      <c r="P67" s="119" t="str">
        <f t="shared" si="237"/>
        <v>-----</v>
      </c>
      <c r="Q67" s="119" t="str">
        <f t="shared" si="237"/>
        <v>-----</v>
      </c>
      <c r="R67" s="119" t="str">
        <f t="shared" si="237"/>
        <v>-----</v>
      </c>
      <c r="S67" s="119" t="str">
        <f t="shared" si="237"/>
        <v>-----</v>
      </c>
      <c r="T67" s="119" t="str">
        <f t="shared" si="237"/>
        <v>-----</v>
      </c>
      <c r="U67" s="119" t="str">
        <f t="shared" si="237"/>
        <v>-----</v>
      </c>
      <c r="V67" s="119" t="str">
        <f t="shared" si="237"/>
        <v>-----</v>
      </c>
      <c r="W67" s="119" t="str">
        <f t="shared" si="237"/>
        <v>-----</v>
      </c>
      <c r="X67" s="119" t="str">
        <f t="shared" si="237"/>
        <v>-----</v>
      </c>
      <c r="Y67" s="119" t="str">
        <f t="shared" si="237"/>
        <v>-----</v>
      </c>
      <c r="Z67" s="119" t="str">
        <f t="shared" si="237"/>
        <v>-----</v>
      </c>
      <c r="AA67" s="119" t="str">
        <f t="shared" si="237"/>
        <v>-----</v>
      </c>
      <c r="AB67" s="119" t="str">
        <f t="shared" si="237"/>
        <v>-----</v>
      </c>
      <c r="AC67" s="126" t="str">
        <f t="shared" si="237"/>
        <v>-----</v>
      </c>
      <c r="AD67" s="126" t="str">
        <f t="shared" ref="AD67:AK67" si="238">AC67</f>
        <v>-----</v>
      </c>
      <c r="AE67" s="126" t="str">
        <f t="shared" si="238"/>
        <v>-----</v>
      </c>
      <c r="AF67" s="126" t="str">
        <f t="shared" si="238"/>
        <v>-----</v>
      </c>
      <c r="AG67" s="126" t="str">
        <f t="shared" si="238"/>
        <v>-----</v>
      </c>
      <c r="AH67" s="126" t="str">
        <f t="shared" si="238"/>
        <v>-----</v>
      </c>
      <c r="AI67" s="126" t="str">
        <f t="shared" si="238"/>
        <v>-----</v>
      </c>
      <c r="AJ67" s="126" t="str">
        <f t="shared" si="238"/>
        <v>-----</v>
      </c>
      <c r="AK67" s="126" t="str">
        <f t="shared" si="238"/>
        <v>-----</v>
      </c>
      <c r="AL67" s="126" t="str">
        <f t="shared" si="226"/>
        <v>-----</v>
      </c>
      <c r="AM67" s="126" t="str">
        <f t="shared" si="226"/>
        <v>-----</v>
      </c>
      <c r="AN67" s="126" t="str">
        <f t="shared" si="226"/>
        <v>-----</v>
      </c>
      <c r="AO67" s="126" t="str">
        <f t="shared" si="226"/>
        <v>-----</v>
      </c>
      <c r="AP67" s="126" t="str">
        <f t="shared" si="226"/>
        <v>-----</v>
      </c>
      <c r="AQ67" s="126" t="str">
        <f t="shared" ref="AQ67:AY67" si="239">AP67</f>
        <v>-----</v>
      </c>
      <c r="AR67" s="126" t="str">
        <f t="shared" si="239"/>
        <v>-----</v>
      </c>
      <c r="AS67" s="126" t="str">
        <f t="shared" si="239"/>
        <v>-----</v>
      </c>
      <c r="AT67" s="126" t="str">
        <f t="shared" si="239"/>
        <v>-----</v>
      </c>
      <c r="AU67" s="126" t="str">
        <f t="shared" si="239"/>
        <v>-----</v>
      </c>
      <c r="AV67" s="126" t="str">
        <f t="shared" si="239"/>
        <v>-----</v>
      </c>
      <c r="AW67" s="126" t="str">
        <f t="shared" si="239"/>
        <v>-----</v>
      </c>
      <c r="AX67" s="126" t="str">
        <f t="shared" si="239"/>
        <v>-----</v>
      </c>
      <c r="AY67" s="126" t="str">
        <f t="shared" si="239"/>
        <v>-----</v>
      </c>
      <c r="AZ67" s="3" t="str">
        <f t="shared" si="222"/>
        <v>x Class Factor</v>
      </c>
      <c r="BA67" s="4"/>
      <c r="BB67" s="148" t="str">
        <f>'Example 2A'!BB67</f>
        <v>-----</v>
      </c>
      <c r="BC67" s="119" t="str">
        <f t="shared" ref="BC67:CB67" si="240">BB67</f>
        <v>-----</v>
      </c>
      <c r="BD67" s="119" t="str">
        <f t="shared" si="240"/>
        <v>-----</v>
      </c>
      <c r="BE67" s="119" t="str">
        <f t="shared" si="240"/>
        <v>-----</v>
      </c>
      <c r="BF67" s="119" t="str">
        <f t="shared" si="240"/>
        <v>-----</v>
      </c>
      <c r="BG67" s="119" t="str">
        <f t="shared" si="240"/>
        <v>-----</v>
      </c>
      <c r="BH67" s="119" t="str">
        <f t="shared" si="240"/>
        <v>-----</v>
      </c>
      <c r="BI67" s="119" t="str">
        <f t="shared" si="240"/>
        <v>-----</v>
      </c>
      <c r="BJ67" s="119" t="str">
        <f t="shared" si="240"/>
        <v>-----</v>
      </c>
      <c r="BK67" s="119" t="str">
        <f t="shared" si="240"/>
        <v>-----</v>
      </c>
      <c r="BL67" s="119" t="str">
        <f t="shared" si="240"/>
        <v>-----</v>
      </c>
      <c r="BM67" s="119" t="str">
        <f t="shared" si="240"/>
        <v>-----</v>
      </c>
      <c r="BN67" s="119" t="str">
        <f t="shared" si="240"/>
        <v>-----</v>
      </c>
      <c r="BO67" s="119" t="str">
        <f t="shared" si="240"/>
        <v>-----</v>
      </c>
      <c r="BP67" s="119" t="str">
        <f t="shared" si="240"/>
        <v>-----</v>
      </c>
      <c r="BQ67" s="119" t="str">
        <f t="shared" si="240"/>
        <v>-----</v>
      </c>
      <c r="BR67" s="119" t="str">
        <f t="shared" si="240"/>
        <v>-----</v>
      </c>
      <c r="BS67" s="119" t="str">
        <f t="shared" si="240"/>
        <v>-----</v>
      </c>
      <c r="BT67" s="119" t="str">
        <f t="shared" si="240"/>
        <v>-----</v>
      </c>
      <c r="BU67" s="119" t="str">
        <f t="shared" si="240"/>
        <v>-----</v>
      </c>
      <c r="BV67" s="119" t="str">
        <f t="shared" si="240"/>
        <v>-----</v>
      </c>
      <c r="BW67" s="119" t="str">
        <f t="shared" si="240"/>
        <v>-----</v>
      </c>
      <c r="BX67" s="119" t="str">
        <f t="shared" si="240"/>
        <v>-----</v>
      </c>
      <c r="BY67" s="119" t="str">
        <f t="shared" si="240"/>
        <v>-----</v>
      </c>
      <c r="BZ67" s="119" t="str">
        <f t="shared" si="240"/>
        <v>-----</v>
      </c>
      <c r="CA67" s="119" t="str">
        <f t="shared" si="240"/>
        <v>-----</v>
      </c>
      <c r="CB67" s="123" t="str">
        <f t="shared" si="240"/>
        <v>-----</v>
      </c>
      <c r="CC67" s="123" t="str">
        <f t="shared" ref="CC67:CM67" si="241">CB67</f>
        <v>-----</v>
      </c>
      <c r="CD67" s="123" t="str">
        <f t="shared" si="241"/>
        <v>-----</v>
      </c>
      <c r="CE67" s="123" t="str">
        <f t="shared" si="241"/>
        <v>-----</v>
      </c>
      <c r="CF67" s="123" t="str">
        <f t="shared" si="241"/>
        <v>-----</v>
      </c>
      <c r="CG67" s="123" t="str">
        <f t="shared" si="241"/>
        <v>-----</v>
      </c>
      <c r="CH67" s="123" t="str">
        <f t="shared" si="241"/>
        <v>-----</v>
      </c>
      <c r="CI67" s="123" t="str">
        <f t="shared" si="241"/>
        <v>-----</v>
      </c>
      <c r="CJ67" s="123" t="str">
        <f t="shared" si="241"/>
        <v>-----</v>
      </c>
      <c r="CK67" s="123" t="str">
        <f t="shared" si="241"/>
        <v>-----</v>
      </c>
      <c r="CL67" s="123" t="str">
        <f t="shared" si="241"/>
        <v>-----</v>
      </c>
      <c r="CM67" s="123" t="str">
        <f t="shared" si="241"/>
        <v>-----</v>
      </c>
      <c r="CN67" s="123" t="str">
        <f t="shared" ref="CN67:CX67" si="242">CM67</f>
        <v>-----</v>
      </c>
      <c r="CO67" s="123" t="str">
        <f t="shared" si="242"/>
        <v>-----</v>
      </c>
      <c r="CP67" s="123" t="str">
        <f t="shared" si="242"/>
        <v>-----</v>
      </c>
      <c r="CQ67" s="123" t="str">
        <f t="shared" si="242"/>
        <v>-----</v>
      </c>
      <c r="CR67" s="123" t="str">
        <f t="shared" si="242"/>
        <v>-----</v>
      </c>
      <c r="CS67" s="123" t="str">
        <f t="shared" si="242"/>
        <v>-----</v>
      </c>
      <c r="CT67" s="123" t="str">
        <f t="shared" si="242"/>
        <v>-----</v>
      </c>
      <c r="CU67" s="123" t="str">
        <f t="shared" si="242"/>
        <v>-----</v>
      </c>
      <c r="CV67" s="123" t="str">
        <f t="shared" si="242"/>
        <v>-----</v>
      </c>
      <c r="CW67" s="123" t="str">
        <f t="shared" si="242"/>
        <v>-----</v>
      </c>
      <c r="CX67" s="123" t="str">
        <f t="shared" si="242"/>
        <v>-----</v>
      </c>
    </row>
    <row r="68" spans="1:102">
      <c r="A68" s="3" t="str">
        <f>'Example 2A'!A68</f>
        <v>x Model Year Factor</v>
      </c>
      <c r="B68" s="4"/>
      <c r="C68" s="148" t="str">
        <f>'Example 2A'!C68</f>
        <v>-----</v>
      </c>
      <c r="D68" s="119" t="str">
        <f t="shared" ref="D68:AC68" si="243">C68</f>
        <v>-----</v>
      </c>
      <c r="E68" s="119" t="str">
        <f t="shared" si="243"/>
        <v>-----</v>
      </c>
      <c r="F68" s="119" t="str">
        <f t="shared" si="243"/>
        <v>-----</v>
      </c>
      <c r="G68" s="119" t="str">
        <f t="shared" si="243"/>
        <v>-----</v>
      </c>
      <c r="H68" s="119" t="str">
        <f t="shared" si="243"/>
        <v>-----</v>
      </c>
      <c r="I68" s="119" t="str">
        <f t="shared" si="243"/>
        <v>-----</v>
      </c>
      <c r="J68" s="119" t="str">
        <f t="shared" si="243"/>
        <v>-----</v>
      </c>
      <c r="K68" s="119" t="str">
        <f t="shared" si="243"/>
        <v>-----</v>
      </c>
      <c r="L68" s="119" t="str">
        <f t="shared" si="243"/>
        <v>-----</v>
      </c>
      <c r="M68" s="119" t="str">
        <f t="shared" si="243"/>
        <v>-----</v>
      </c>
      <c r="N68" s="119" t="str">
        <f t="shared" si="243"/>
        <v>-----</v>
      </c>
      <c r="O68" s="119" t="str">
        <f t="shared" si="243"/>
        <v>-----</v>
      </c>
      <c r="P68" s="119" t="str">
        <f t="shared" si="243"/>
        <v>-----</v>
      </c>
      <c r="Q68" s="119" t="str">
        <f t="shared" si="243"/>
        <v>-----</v>
      </c>
      <c r="R68" s="119" t="str">
        <f t="shared" si="243"/>
        <v>-----</v>
      </c>
      <c r="S68" s="119" t="str">
        <f t="shared" si="243"/>
        <v>-----</v>
      </c>
      <c r="T68" s="119" t="str">
        <f t="shared" si="243"/>
        <v>-----</v>
      </c>
      <c r="U68" s="119" t="str">
        <f t="shared" si="243"/>
        <v>-----</v>
      </c>
      <c r="V68" s="119" t="str">
        <f t="shared" si="243"/>
        <v>-----</v>
      </c>
      <c r="W68" s="119" t="str">
        <f t="shared" si="243"/>
        <v>-----</v>
      </c>
      <c r="X68" s="119" t="str">
        <f t="shared" si="243"/>
        <v>-----</v>
      </c>
      <c r="Y68" s="119" t="str">
        <f t="shared" si="243"/>
        <v>-----</v>
      </c>
      <c r="Z68" s="119" t="str">
        <f t="shared" si="243"/>
        <v>-----</v>
      </c>
      <c r="AA68" s="119" t="str">
        <f t="shared" si="243"/>
        <v>-----</v>
      </c>
      <c r="AB68" s="119" t="str">
        <f t="shared" si="243"/>
        <v>-----</v>
      </c>
      <c r="AC68" s="126" t="str">
        <f t="shared" si="243"/>
        <v>-----</v>
      </c>
      <c r="AD68" s="126" t="str">
        <f t="shared" ref="AD68:AK68" si="244">AC68</f>
        <v>-----</v>
      </c>
      <c r="AE68" s="126" t="str">
        <f t="shared" si="244"/>
        <v>-----</v>
      </c>
      <c r="AF68" s="126" t="str">
        <f t="shared" si="244"/>
        <v>-----</v>
      </c>
      <c r="AG68" s="126" t="str">
        <f t="shared" si="244"/>
        <v>-----</v>
      </c>
      <c r="AH68" s="126" t="str">
        <f t="shared" si="244"/>
        <v>-----</v>
      </c>
      <c r="AI68" s="126" t="str">
        <f t="shared" si="244"/>
        <v>-----</v>
      </c>
      <c r="AJ68" s="126" t="str">
        <f t="shared" si="244"/>
        <v>-----</v>
      </c>
      <c r="AK68" s="126" t="str">
        <f t="shared" si="244"/>
        <v>-----</v>
      </c>
      <c r="AL68" s="126" t="str">
        <f t="shared" si="226"/>
        <v>-----</v>
      </c>
      <c r="AM68" s="126" t="str">
        <f t="shared" si="226"/>
        <v>-----</v>
      </c>
      <c r="AN68" s="126" t="str">
        <f t="shared" si="226"/>
        <v>-----</v>
      </c>
      <c r="AO68" s="126" t="str">
        <f t="shared" si="226"/>
        <v>-----</v>
      </c>
      <c r="AP68" s="126" t="str">
        <f t="shared" si="226"/>
        <v>-----</v>
      </c>
      <c r="AQ68" s="126" t="str">
        <f t="shared" ref="AQ68:AY68" si="245">AP68</f>
        <v>-----</v>
      </c>
      <c r="AR68" s="126" t="str">
        <f t="shared" si="245"/>
        <v>-----</v>
      </c>
      <c r="AS68" s="126" t="str">
        <f t="shared" si="245"/>
        <v>-----</v>
      </c>
      <c r="AT68" s="126" t="str">
        <f t="shared" si="245"/>
        <v>-----</v>
      </c>
      <c r="AU68" s="126" t="str">
        <f t="shared" si="245"/>
        <v>-----</v>
      </c>
      <c r="AV68" s="126" t="str">
        <f t="shared" si="245"/>
        <v>-----</v>
      </c>
      <c r="AW68" s="126" t="str">
        <f t="shared" si="245"/>
        <v>-----</v>
      </c>
      <c r="AX68" s="126" t="str">
        <f t="shared" si="245"/>
        <v>-----</v>
      </c>
      <c r="AY68" s="126" t="str">
        <f t="shared" si="245"/>
        <v>-----</v>
      </c>
      <c r="AZ68" s="3" t="str">
        <f t="shared" si="222"/>
        <v>x Model Year Factor</v>
      </c>
      <c r="BA68" s="4"/>
      <c r="BB68" s="148" t="str">
        <f>'Example 2A'!BB68</f>
        <v>-----</v>
      </c>
      <c r="BC68" s="119" t="str">
        <f t="shared" ref="BC68:CB68" si="246">BB68</f>
        <v>-----</v>
      </c>
      <c r="BD68" s="119" t="str">
        <f t="shared" si="246"/>
        <v>-----</v>
      </c>
      <c r="BE68" s="119" t="str">
        <f t="shared" si="246"/>
        <v>-----</v>
      </c>
      <c r="BF68" s="119" t="str">
        <f t="shared" si="246"/>
        <v>-----</v>
      </c>
      <c r="BG68" s="119" t="str">
        <f t="shared" si="246"/>
        <v>-----</v>
      </c>
      <c r="BH68" s="119" t="str">
        <f t="shared" si="246"/>
        <v>-----</v>
      </c>
      <c r="BI68" s="119" t="str">
        <f t="shared" si="246"/>
        <v>-----</v>
      </c>
      <c r="BJ68" s="119" t="str">
        <f t="shared" si="246"/>
        <v>-----</v>
      </c>
      <c r="BK68" s="119" t="str">
        <f t="shared" si="246"/>
        <v>-----</v>
      </c>
      <c r="BL68" s="119" t="str">
        <f t="shared" si="246"/>
        <v>-----</v>
      </c>
      <c r="BM68" s="119" t="str">
        <f t="shared" si="246"/>
        <v>-----</v>
      </c>
      <c r="BN68" s="119" t="str">
        <f t="shared" si="246"/>
        <v>-----</v>
      </c>
      <c r="BO68" s="119" t="str">
        <f t="shared" si="246"/>
        <v>-----</v>
      </c>
      <c r="BP68" s="119" t="str">
        <f t="shared" si="246"/>
        <v>-----</v>
      </c>
      <c r="BQ68" s="119" t="str">
        <f t="shared" si="246"/>
        <v>-----</v>
      </c>
      <c r="BR68" s="119" t="str">
        <f t="shared" si="246"/>
        <v>-----</v>
      </c>
      <c r="BS68" s="119" t="str">
        <f t="shared" si="246"/>
        <v>-----</v>
      </c>
      <c r="BT68" s="119" t="str">
        <f t="shared" si="246"/>
        <v>-----</v>
      </c>
      <c r="BU68" s="119" t="str">
        <f t="shared" si="246"/>
        <v>-----</v>
      </c>
      <c r="BV68" s="119" t="str">
        <f t="shared" si="246"/>
        <v>-----</v>
      </c>
      <c r="BW68" s="119" t="str">
        <f t="shared" si="246"/>
        <v>-----</v>
      </c>
      <c r="BX68" s="119" t="str">
        <f t="shared" si="246"/>
        <v>-----</v>
      </c>
      <c r="BY68" s="119" t="str">
        <f t="shared" si="246"/>
        <v>-----</v>
      </c>
      <c r="BZ68" s="119" t="str">
        <f t="shared" si="246"/>
        <v>-----</v>
      </c>
      <c r="CA68" s="119" t="str">
        <f t="shared" si="246"/>
        <v>-----</v>
      </c>
      <c r="CB68" s="123" t="str">
        <f t="shared" si="246"/>
        <v>-----</v>
      </c>
      <c r="CC68" s="123" t="str">
        <f t="shared" ref="CC68:CM68" si="247">CB68</f>
        <v>-----</v>
      </c>
      <c r="CD68" s="123" t="str">
        <f t="shared" si="247"/>
        <v>-----</v>
      </c>
      <c r="CE68" s="123" t="str">
        <f t="shared" si="247"/>
        <v>-----</v>
      </c>
      <c r="CF68" s="123" t="str">
        <f t="shared" si="247"/>
        <v>-----</v>
      </c>
      <c r="CG68" s="123" t="str">
        <f t="shared" si="247"/>
        <v>-----</v>
      </c>
      <c r="CH68" s="123" t="str">
        <f t="shared" si="247"/>
        <v>-----</v>
      </c>
      <c r="CI68" s="123" t="str">
        <f t="shared" si="247"/>
        <v>-----</v>
      </c>
      <c r="CJ68" s="123" t="str">
        <f t="shared" si="247"/>
        <v>-----</v>
      </c>
      <c r="CK68" s="123" t="str">
        <f t="shared" si="247"/>
        <v>-----</v>
      </c>
      <c r="CL68" s="123" t="str">
        <f t="shared" si="247"/>
        <v>-----</v>
      </c>
      <c r="CM68" s="123" t="str">
        <f t="shared" si="247"/>
        <v>-----</v>
      </c>
      <c r="CN68" s="123" t="str">
        <f t="shared" ref="CN68:CX68" si="248">CM68</f>
        <v>-----</v>
      </c>
      <c r="CO68" s="123" t="str">
        <f t="shared" si="248"/>
        <v>-----</v>
      </c>
      <c r="CP68" s="123" t="str">
        <f t="shared" si="248"/>
        <v>-----</v>
      </c>
      <c r="CQ68" s="123" t="str">
        <f t="shared" si="248"/>
        <v>-----</v>
      </c>
      <c r="CR68" s="123" t="str">
        <f t="shared" si="248"/>
        <v>-----</v>
      </c>
      <c r="CS68" s="123" t="str">
        <f t="shared" si="248"/>
        <v>-----</v>
      </c>
      <c r="CT68" s="123" t="str">
        <f t="shared" si="248"/>
        <v>-----</v>
      </c>
      <c r="CU68" s="123" t="str">
        <f t="shared" si="248"/>
        <v>-----</v>
      </c>
      <c r="CV68" s="123" t="str">
        <f t="shared" si="248"/>
        <v>-----</v>
      </c>
      <c r="CW68" s="123" t="str">
        <f t="shared" si="248"/>
        <v>-----</v>
      </c>
      <c r="CX68" s="123" t="str">
        <f t="shared" si="248"/>
        <v>-----</v>
      </c>
    </row>
    <row r="69" spans="1:102">
      <c r="A69" s="3" t="str">
        <f>'Example 2A'!A69</f>
        <v>x Symbol Factor</v>
      </c>
      <c r="B69" s="4"/>
      <c r="C69" s="148" t="str">
        <f>'Example 2A'!C69</f>
        <v>-----</v>
      </c>
      <c r="D69" s="119" t="str">
        <f t="shared" ref="D69:AC69" si="249">C69</f>
        <v>-----</v>
      </c>
      <c r="E69" s="119" t="str">
        <f t="shared" si="249"/>
        <v>-----</v>
      </c>
      <c r="F69" s="119" t="str">
        <f t="shared" si="249"/>
        <v>-----</v>
      </c>
      <c r="G69" s="119" t="str">
        <f t="shared" si="249"/>
        <v>-----</v>
      </c>
      <c r="H69" s="119" t="str">
        <f t="shared" si="249"/>
        <v>-----</v>
      </c>
      <c r="I69" s="119" t="str">
        <f t="shared" si="249"/>
        <v>-----</v>
      </c>
      <c r="J69" s="119" t="str">
        <f t="shared" si="249"/>
        <v>-----</v>
      </c>
      <c r="K69" s="119" t="str">
        <f t="shared" si="249"/>
        <v>-----</v>
      </c>
      <c r="L69" s="119" t="str">
        <f t="shared" si="249"/>
        <v>-----</v>
      </c>
      <c r="M69" s="119" t="str">
        <f t="shared" si="249"/>
        <v>-----</v>
      </c>
      <c r="N69" s="119" t="str">
        <f t="shared" si="249"/>
        <v>-----</v>
      </c>
      <c r="O69" s="119" t="str">
        <f t="shared" si="249"/>
        <v>-----</v>
      </c>
      <c r="P69" s="119" t="str">
        <f t="shared" si="249"/>
        <v>-----</v>
      </c>
      <c r="Q69" s="119" t="str">
        <f t="shared" si="249"/>
        <v>-----</v>
      </c>
      <c r="R69" s="119" t="str">
        <f t="shared" si="249"/>
        <v>-----</v>
      </c>
      <c r="S69" s="119" t="str">
        <f t="shared" si="249"/>
        <v>-----</v>
      </c>
      <c r="T69" s="119" t="str">
        <f t="shared" si="249"/>
        <v>-----</v>
      </c>
      <c r="U69" s="119" t="str">
        <f t="shared" si="249"/>
        <v>-----</v>
      </c>
      <c r="V69" s="119" t="str">
        <f t="shared" si="249"/>
        <v>-----</v>
      </c>
      <c r="W69" s="119" t="str">
        <f t="shared" si="249"/>
        <v>-----</v>
      </c>
      <c r="X69" s="119" t="str">
        <f t="shared" si="249"/>
        <v>-----</v>
      </c>
      <c r="Y69" s="119" t="str">
        <f t="shared" si="249"/>
        <v>-----</v>
      </c>
      <c r="Z69" s="119" t="str">
        <f t="shared" si="249"/>
        <v>-----</v>
      </c>
      <c r="AA69" s="119" t="str">
        <f t="shared" si="249"/>
        <v>-----</v>
      </c>
      <c r="AB69" s="119" t="str">
        <f t="shared" si="249"/>
        <v>-----</v>
      </c>
      <c r="AC69" s="126" t="str">
        <f t="shared" si="249"/>
        <v>-----</v>
      </c>
      <c r="AD69" s="126" t="str">
        <f t="shared" ref="AD69:AK69" si="250">AC69</f>
        <v>-----</v>
      </c>
      <c r="AE69" s="126" t="str">
        <f t="shared" si="250"/>
        <v>-----</v>
      </c>
      <c r="AF69" s="126" t="str">
        <f t="shared" si="250"/>
        <v>-----</v>
      </c>
      <c r="AG69" s="126" t="str">
        <f t="shared" si="250"/>
        <v>-----</v>
      </c>
      <c r="AH69" s="126" t="str">
        <f t="shared" si="250"/>
        <v>-----</v>
      </c>
      <c r="AI69" s="126" t="str">
        <f t="shared" si="250"/>
        <v>-----</v>
      </c>
      <c r="AJ69" s="126" t="str">
        <f t="shared" si="250"/>
        <v>-----</v>
      </c>
      <c r="AK69" s="126" t="str">
        <f t="shared" si="250"/>
        <v>-----</v>
      </c>
      <c r="AL69" s="126" t="str">
        <f t="shared" si="226"/>
        <v>-----</v>
      </c>
      <c r="AM69" s="126" t="str">
        <f t="shared" si="226"/>
        <v>-----</v>
      </c>
      <c r="AN69" s="126" t="str">
        <f t="shared" si="226"/>
        <v>-----</v>
      </c>
      <c r="AO69" s="126" t="str">
        <f t="shared" si="226"/>
        <v>-----</v>
      </c>
      <c r="AP69" s="126" t="str">
        <f t="shared" si="226"/>
        <v>-----</v>
      </c>
      <c r="AQ69" s="126" t="str">
        <f t="shared" ref="AQ69:AY69" si="251">AP69</f>
        <v>-----</v>
      </c>
      <c r="AR69" s="126" t="str">
        <f t="shared" si="251"/>
        <v>-----</v>
      </c>
      <c r="AS69" s="126" t="str">
        <f t="shared" si="251"/>
        <v>-----</v>
      </c>
      <c r="AT69" s="126" t="str">
        <f t="shared" si="251"/>
        <v>-----</v>
      </c>
      <c r="AU69" s="126" t="str">
        <f t="shared" si="251"/>
        <v>-----</v>
      </c>
      <c r="AV69" s="126" t="str">
        <f t="shared" si="251"/>
        <v>-----</v>
      </c>
      <c r="AW69" s="126" t="str">
        <f t="shared" si="251"/>
        <v>-----</v>
      </c>
      <c r="AX69" s="126" t="str">
        <f t="shared" si="251"/>
        <v>-----</v>
      </c>
      <c r="AY69" s="126" t="str">
        <f t="shared" si="251"/>
        <v>-----</v>
      </c>
      <c r="AZ69" s="3" t="str">
        <f t="shared" si="222"/>
        <v>x Symbol Factor</v>
      </c>
      <c r="BA69" s="4"/>
      <c r="BB69" s="148" t="str">
        <f>'Example 2A'!BB69</f>
        <v>-----</v>
      </c>
      <c r="BC69" s="119" t="str">
        <f t="shared" ref="BC69:CB69" si="252">BB69</f>
        <v>-----</v>
      </c>
      <c r="BD69" s="119" t="str">
        <f t="shared" si="252"/>
        <v>-----</v>
      </c>
      <c r="BE69" s="119" t="str">
        <f t="shared" si="252"/>
        <v>-----</v>
      </c>
      <c r="BF69" s="119" t="str">
        <f t="shared" si="252"/>
        <v>-----</v>
      </c>
      <c r="BG69" s="119" t="str">
        <f t="shared" si="252"/>
        <v>-----</v>
      </c>
      <c r="BH69" s="119" t="str">
        <f t="shared" si="252"/>
        <v>-----</v>
      </c>
      <c r="BI69" s="119" t="str">
        <f t="shared" si="252"/>
        <v>-----</v>
      </c>
      <c r="BJ69" s="119" t="str">
        <f t="shared" si="252"/>
        <v>-----</v>
      </c>
      <c r="BK69" s="119" t="str">
        <f t="shared" si="252"/>
        <v>-----</v>
      </c>
      <c r="BL69" s="119" t="str">
        <f t="shared" si="252"/>
        <v>-----</v>
      </c>
      <c r="BM69" s="119" t="str">
        <f t="shared" si="252"/>
        <v>-----</v>
      </c>
      <c r="BN69" s="119" t="str">
        <f t="shared" si="252"/>
        <v>-----</v>
      </c>
      <c r="BO69" s="119" t="str">
        <f t="shared" si="252"/>
        <v>-----</v>
      </c>
      <c r="BP69" s="119" t="str">
        <f t="shared" si="252"/>
        <v>-----</v>
      </c>
      <c r="BQ69" s="119" t="str">
        <f t="shared" si="252"/>
        <v>-----</v>
      </c>
      <c r="BR69" s="119" t="str">
        <f t="shared" si="252"/>
        <v>-----</v>
      </c>
      <c r="BS69" s="119" t="str">
        <f t="shared" si="252"/>
        <v>-----</v>
      </c>
      <c r="BT69" s="119" t="str">
        <f t="shared" si="252"/>
        <v>-----</v>
      </c>
      <c r="BU69" s="119" t="str">
        <f t="shared" si="252"/>
        <v>-----</v>
      </c>
      <c r="BV69" s="119" t="str">
        <f t="shared" si="252"/>
        <v>-----</v>
      </c>
      <c r="BW69" s="119" t="str">
        <f t="shared" si="252"/>
        <v>-----</v>
      </c>
      <c r="BX69" s="119" t="str">
        <f t="shared" si="252"/>
        <v>-----</v>
      </c>
      <c r="BY69" s="119" t="str">
        <f t="shared" si="252"/>
        <v>-----</v>
      </c>
      <c r="BZ69" s="119" t="str">
        <f t="shared" si="252"/>
        <v>-----</v>
      </c>
      <c r="CA69" s="119" t="str">
        <f t="shared" si="252"/>
        <v>-----</v>
      </c>
      <c r="CB69" s="123" t="str">
        <f t="shared" si="252"/>
        <v>-----</v>
      </c>
      <c r="CC69" s="123" t="str">
        <f t="shared" ref="CC69:CM69" si="253">CB69</f>
        <v>-----</v>
      </c>
      <c r="CD69" s="123" t="str">
        <f t="shared" si="253"/>
        <v>-----</v>
      </c>
      <c r="CE69" s="123" t="str">
        <f t="shared" si="253"/>
        <v>-----</v>
      </c>
      <c r="CF69" s="123" t="str">
        <f t="shared" si="253"/>
        <v>-----</v>
      </c>
      <c r="CG69" s="123" t="str">
        <f t="shared" si="253"/>
        <v>-----</v>
      </c>
      <c r="CH69" s="123" t="str">
        <f t="shared" si="253"/>
        <v>-----</v>
      </c>
      <c r="CI69" s="123" t="str">
        <f t="shared" si="253"/>
        <v>-----</v>
      </c>
      <c r="CJ69" s="123" t="str">
        <f t="shared" si="253"/>
        <v>-----</v>
      </c>
      <c r="CK69" s="123" t="str">
        <f t="shared" si="253"/>
        <v>-----</v>
      </c>
      <c r="CL69" s="123" t="str">
        <f t="shared" si="253"/>
        <v>-----</v>
      </c>
      <c r="CM69" s="123" t="str">
        <f t="shared" si="253"/>
        <v>-----</v>
      </c>
      <c r="CN69" s="123" t="str">
        <f t="shared" ref="CN69:CX69" si="254">CM69</f>
        <v>-----</v>
      </c>
      <c r="CO69" s="123" t="str">
        <f t="shared" si="254"/>
        <v>-----</v>
      </c>
      <c r="CP69" s="123" t="str">
        <f t="shared" si="254"/>
        <v>-----</v>
      </c>
      <c r="CQ69" s="123" t="str">
        <f t="shared" si="254"/>
        <v>-----</v>
      </c>
      <c r="CR69" s="123" t="str">
        <f t="shared" si="254"/>
        <v>-----</v>
      </c>
      <c r="CS69" s="123" t="str">
        <f t="shared" si="254"/>
        <v>-----</v>
      </c>
      <c r="CT69" s="123" t="str">
        <f t="shared" si="254"/>
        <v>-----</v>
      </c>
      <c r="CU69" s="123" t="str">
        <f t="shared" si="254"/>
        <v>-----</v>
      </c>
      <c r="CV69" s="123" t="str">
        <f t="shared" si="254"/>
        <v>-----</v>
      </c>
      <c r="CW69" s="123" t="str">
        <f t="shared" si="254"/>
        <v>-----</v>
      </c>
      <c r="CX69" s="123" t="str">
        <f t="shared" si="254"/>
        <v>-----</v>
      </c>
    </row>
    <row r="70" spans="1:102">
      <c r="A70" s="3" t="str">
        <f>'Example 2A'!A70</f>
        <v>x Anti-Theft</v>
      </c>
      <c r="B70" s="4"/>
      <c r="C70" s="148" t="str">
        <f>'Example 2A'!C70</f>
        <v>-----</v>
      </c>
      <c r="D70" s="119" t="str">
        <f t="shared" ref="D70:AC72" si="255">C70</f>
        <v>-----</v>
      </c>
      <c r="E70" s="119" t="str">
        <f t="shared" si="255"/>
        <v>-----</v>
      </c>
      <c r="F70" s="119" t="str">
        <f t="shared" si="255"/>
        <v>-----</v>
      </c>
      <c r="G70" s="119" t="str">
        <f t="shared" si="255"/>
        <v>-----</v>
      </c>
      <c r="H70" s="119" t="str">
        <f t="shared" si="255"/>
        <v>-----</v>
      </c>
      <c r="I70" s="119" t="str">
        <f t="shared" si="255"/>
        <v>-----</v>
      </c>
      <c r="J70" s="119" t="str">
        <f t="shared" si="255"/>
        <v>-----</v>
      </c>
      <c r="K70" s="119" t="str">
        <f t="shared" si="255"/>
        <v>-----</v>
      </c>
      <c r="L70" s="119" t="str">
        <f t="shared" si="255"/>
        <v>-----</v>
      </c>
      <c r="M70" s="119" t="str">
        <f t="shared" si="255"/>
        <v>-----</v>
      </c>
      <c r="N70" s="119" t="str">
        <f t="shared" si="255"/>
        <v>-----</v>
      </c>
      <c r="O70" s="119" t="str">
        <f t="shared" si="255"/>
        <v>-----</v>
      </c>
      <c r="P70" s="119" t="str">
        <f t="shared" si="255"/>
        <v>-----</v>
      </c>
      <c r="Q70" s="119" t="str">
        <f t="shared" si="255"/>
        <v>-----</v>
      </c>
      <c r="R70" s="119" t="str">
        <f t="shared" si="255"/>
        <v>-----</v>
      </c>
      <c r="S70" s="119" t="str">
        <f t="shared" si="255"/>
        <v>-----</v>
      </c>
      <c r="T70" s="119" t="str">
        <f t="shared" si="255"/>
        <v>-----</v>
      </c>
      <c r="U70" s="119" t="str">
        <f t="shared" si="255"/>
        <v>-----</v>
      </c>
      <c r="V70" s="119" t="str">
        <f t="shared" si="255"/>
        <v>-----</v>
      </c>
      <c r="W70" s="119" t="str">
        <f t="shared" si="255"/>
        <v>-----</v>
      </c>
      <c r="X70" s="119" t="str">
        <f t="shared" si="255"/>
        <v>-----</v>
      </c>
      <c r="Y70" s="119" t="str">
        <f t="shared" si="255"/>
        <v>-----</v>
      </c>
      <c r="Z70" s="119" t="str">
        <f t="shared" si="255"/>
        <v>-----</v>
      </c>
      <c r="AA70" s="119" t="str">
        <f t="shared" si="255"/>
        <v>-----</v>
      </c>
      <c r="AB70" s="119" t="str">
        <f t="shared" si="255"/>
        <v>-----</v>
      </c>
      <c r="AC70" s="126" t="str">
        <f t="shared" si="255"/>
        <v>-----</v>
      </c>
      <c r="AD70" s="126" t="str">
        <f t="shared" ref="AD70:AK70" si="256">AC70</f>
        <v>-----</v>
      </c>
      <c r="AE70" s="126" t="str">
        <f t="shared" si="256"/>
        <v>-----</v>
      </c>
      <c r="AF70" s="126" t="str">
        <f t="shared" si="256"/>
        <v>-----</v>
      </c>
      <c r="AG70" s="126" t="str">
        <f t="shared" si="256"/>
        <v>-----</v>
      </c>
      <c r="AH70" s="126" t="str">
        <f t="shared" si="256"/>
        <v>-----</v>
      </c>
      <c r="AI70" s="126" t="str">
        <f t="shared" si="256"/>
        <v>-----</v>
      </c>
      <c r="AJ70" s="126" t="str">
        <f t="shared" si="256"/>
        <v>-----</v>
      </c>
      <c r="AK70" s="126" t="str">
        <f t="shared" si="256"/>
        <v>-----</v>
      </c>
      <c r="AL70" s="126" t="str">
        <f t="shared" si="226"/>
        <v>-----</v>
      </c>
      <c r="AM70" s="126" t="str">
        <f t="shared" si="226"/>
        <v>-----</v>
      </c>
      <c r="AN70" s="126" t="str">
        <f t="shared" si="226"/>
        <v>-----</v>
      </c>
      <c r="AO70" s="126" t="str">
        <f t="shared" si="226"/>
        <v>-----</v>
      </c>
      <c r="AP70" s="126" t="str">
        <f t="shared" si="226"/>
        <v>-----</v>
      </c>
      <c r="AQ70" s="126" t="str">
        <f t="shared" ref="AQ70:AY70" si="257">AP70</f>
        <v>-----</v>
      </c>
      <c r="AR70" s="126" t="str">
        <f t="shared" si="257"/>
        <v>-----</v>
      </c>
      <c r="AS70" s="126" t="str">
        <f t="shared" si="257"/>
        <v>-----</v>
      </c>
      <c r="AT70" s="126" t="str">
        <f t="shared" si="257"/>
        <v>-----</v>
      </c>
      <c r="AU70" s="126" t="str">
        <f t="shared" si="257"/>
        <v>-----</v>
      </c>
      <c r="AV70" s="126" t="str">
        <f t="shared" si="257"/>
        <v>-----</v>
      </c>
      <c r="AW70" s="126" t="str">
        <f t="shared" si="257"/>
        <v>-----</v>
      </c>
      <c r="AX70" s="126" t="str">
        <f t="shared" si="257"/>
        <v>-----</v>
      </c>
      <c r="AY70" s="126" t="str">
        <f t="shared" si="257"/>
        <v>-----</v>
      </c>
      <c r="AZ70" s="3" t="str">
        <f t="shared" si="222"/>
        <v>x Anti-Theft</v>
      </c>
      <c r="BA70" s="4"/>
      <c r="BB70" s="148" t="str">
        <f>'Example 2A'!BB70</f>
        <v>-----</v>
      </c>
      <c r="BC70" s="119" t="str">
        <f t="shared" ref="BC70:CB70" si="258">BB70</f>
        <v>-----</v>
      </c>
      <c r="BD70" s="119" t="str">
        <f t="shared" si="258"/>
        <v>-----</v>
      </c>
      <c r="BE70" s="119" t="str">
        <f t="shared" si="258"/>
        <v>-----</v>
      </c>
      <c r="BF70" s="119" t="str">
        <f t="shared" si="258"/>
        <v>-----</v>
      </c>
      <c r="BG70" s="119" t="str">
        <f t="shared" si="258"/>
        <v>-----</v>
      </c>
      <c r="BH70" s="119" t="str">
        <f t="shared" si="258"/>
        <v>-----</v>
      </c>
      <c r="BI70" s="119" t="str">
        <f t="shared" si="258"/>
        <v>-----</v>
      </c>
      <c r="BJ70" s="119" t="str">
        <f t="shared" si="258"/>
        <v>-----</v>
      </c>
      <c r="BK70" s="119" t="str">
        <f t="shared" si="258"/>
        <v>-----</v>
      </c>
      <c r="BL70" s="119" t="str">
        <f t="shared" si="258"/>
        <v>-----</v>
      </c>
      <c r="BM70" s="119" t="str">
        <f t="shared" si="258"/>
        <v>-----</v>
      </c>
      <c r="BN70" s="119" t="str">
        <f t="shared" si="258"/>
        <v>-----</v>
      </c>
      <c r="BO70" s="119" t="str">
        <f t="shared" si="258"/>
        <v>-----</v>
      </c>
      <c r="BP70" s="119" t="str">
        <f t="shared" si="258"/>
        <v>-----</v>
      </c>
      <c r="BQ70" s="119" t="str">
        <f t="shared" si="258"/>
        <v>-----</v>
      </c>
      <c r="BR70" s="119" t="str">
        <f t="shared" si="258"/>
        <v>-----</v>
      </c>
      <c r="BS70" s="119" t="str">
        <f t="shared" si="258"/>
        <v>-----</v>
      </c>
      <c r="BT70" s="119" t="str">
        <f t="shared" si="258"/>
        <v>-----</v>
      </c>
      <c r="BU70" s="119" t="str">
        <f t="shared" si="258"/>
        <v>-----</v>
      </c>
      <c r="BV70" s="119" t="str">
        <f t="shared" si="258"/>
        <v>-----</v>
      </c>
      <c r="BW70" s="119" t="str">
        <f t="shared" si="258"/>
        <v>-----</v>
      </c>
      <c r="BX70" s="119" t="str">
        <f t="shared" si="258"/>
        <v>-----</v>
      </c>
      <c r="BY70" s="119" t="str">
        <f t="shared" si="258"/>
        <v>-----</v>
      </c>
      <c r="BZ70" s="119" t="str">
        <f t="shared" si="258"/>
        <v>-----</v>
      </c>
      <c r="CA70" s="119" t="str">
        <f t="shared" si="258"/>
        <v>-----</v>
      </c>
      <c r="CB70" s="123" t="str">
        <f t="shared" si="258"/>
        <v>-----</v>
      </c>
      <c r="CC70" s="123" t="str">
        <f t="shared" ref="CC70:CM70" si="259">CB70</f>
        <v>-----</v>
      </c>
      <c r="CD70" s="123" t="str">
        <f t="shared" si="259"/>
        <v>-----</v>
      </c>
      <c r="CE70" s="123" t="str">
        <f t="shared" si="259"/>
        <v>-----</v>
      </c>
      <c r="CF70" s="123" t="str">
        <f t="shared" si="259"/>
        <v>-----</v>
      </c>
      <c r="CG70" s="123" t="str">
        <f t="shared" si="259"/>
        <v>-----</v>
      </c>
      <c r="CH70" s="123" t="str">
        <f t="shared" si="259"/>
        <v>-----</v>
      </c>
      <c r="CI70" s="123" t="str">
        <f t="shared" si="259"/>
        <v>-----</v>
      </c>
      <c r="CJ70" s="123" t="str">
        <f t="shared" si="259"/>
        <v>-----</v>
      </c>
      <c r="CK70" s="123" t="str">
        <f t="shared" si="259"/>
        <v>-----</v>
      </c>
      <c r="CL70" s="123" t="str">
        <f t="shared" si="259"/>
        <v>-----</v>
      </c>
      <c r="CM70" s="123" t="str">
        <f t="shared" si="259"/>
        <v>-----</v>
      </c>
      <c r="CN70" s="123" t="str">
        <f t="shared" ref="CN70:CX70" si="260">CM70</f>
        <v>-----</v>
      </c>
      <c r="CO70" s="123" t="str">
        <f t="shared" si="260"/>
        <v>-----</v>
      </c>
      <c r="CP70" s="123" t="str">
        <f t="shared" si="260"/>
        <v>-----</v>
      </c>
      <c r="CQ70" s="123" t="str">
        <f t="shared" si="260"/>
        <v>-----</v>
      </c>
      <c r="CR70" s="123" t="str">
        <f t="shared" si="260"/>
        <v>-----</v>
      </c>
      <c r="CS70" s="123" t="str">
        <f t="shared" si="260"/>
        <v>-----</v>
      </c>
      <c r="CT70" s="123" t="str">
        <f t="shared" si="260"/>
        <v>-----</v>
      </c>
      <c r="CU70" s="123" t="str">
        <f t="shared" si="260"/>
        <v>-----</v>
      </c>
      <c r="CV70" s="123" t="str">
        <f t="shared" si="260"/>
        <v>-----</v>
      </c>
      <c r="CW70" s="123" t="str">
        <f t="shared" si="260"/>
        <v>-----</v>
      </c>
      <c r="CX70" s="123" t="str">
        <f t="shared" si="260"/>
        <v>-----</v>
      </c>
    </row>
    <row r="71" spans="1:102">
      <c r="A71" s="3" t="str">
        <f>'Example 2A'!A71</f>
        <v>x</v>
      </c>
      <c r="B71" s="4"/>
      <c r="C71" s="148" t="str">
        <f>'Example 2A'!C71</f>
        <v>-----</v>
      </c>
      <c r="D71" s="119" t="str">
        <f t="shared" si="255"/>
        <v>-----</v>
      </c>
      <c r="E71" s="119" t="str">
        <f t="shared" si="255"/>
        <v>-----</v>
      </c>
      <c r="F71" s="119" t="str">
        <f t="shared" si="255"/>
        <v>-----</v>
      </c>
      <c r="G71" s="119" t="str">
        <f t="shared" si="255"/>
        <v>-----</v>
      </c>
      <c r="H71" s="119" t="str">
        <f t="shared" si="255"/>
        <v>-----</v>
      </c>
      <c r="I71" s="119" t="str">
        <f t="shared" si="255"/>
        <v>-----</v>
      </c>
      <c r="J71" s="119" t="str">
        <f t="shared" si="255"/>
        <v>-----</v>
      </c>
      <c r="K71" s="119" t="str">
        <f t="shared" si="255"/>
        <v>-----</v>
      </c>
      <c r="L71" s="119" t="str">
        <f t="shared" si="255"/>
        <v>-----</v>
      </c>
      <c r="M71" s="119" t="str">
        <f t="shared" si="255"/>
        <v>-----</v>
      </c>
      <c r="N71" s="119" t="str">
        <f t="shared" si="255"/>
        <v>-----</v>
      </c>
      <c r="O71" s="119" t="str">
        <f t="shared" si="255"/>
        <v>-----</v>
      </c>
      <c r="P71" s="119" t="str">
        <f t="shared" si="255"/>
        <v>-----</v>
      </c>
      <c r="Q71" s="119" t="str">
        <f t="shared" si="255"/>
        <v>-----</v>
      </c>
      <c r="R71" s="119" t="str">
        <f t="shared" si="255"/>
        <v>-----</v>
      </c>
      <c r="S71" s="119" t="str">
        <f t="shared" si="255"/>
        <v>-----</v>
      </c>
      <c r="T71" s="119" t="str">
        <f t="shared" si="255"/>
        <v>-----</v>
      </c>
      <c r="U71" s="119" t="str">
        <f t="shared" si="255"/>
        <v>-----</v>
      </c>
      <c r="V71" s="119" t="str">
        <f t="shared" si="255"/>
        <v>-----</v>
      </c>
      <c r="W71" s="119" t="str">
        <f t="shared" si="255"/>
        <v>-----</v>
      </c>
      <c r="X71" s="119" t="str">
        <f t="shared" si="255"/>
        <v>-----</v>
      </c>
      <c r="Y71" s="119" t="str">
        <f t="shared" si="255"/>
        <v>-----</v>
      </c>
      <c r="Z71" s="119" t="str">
        <f t="shared" si="255"/>
        <v>-----</v>
      </c>
      <c r="AA71" s="119" t="str">
        <f t="shared" si="255"/>
        <v>-----</v>
      </c>
      <c r="AB71" s="119" t="str">
        <f t="shared" si="255"/>
        <v>-----</v>
      </c>
      <c r="AC71" s="126" t="str">
        <f t="shared" si="255"/>
        <v>-----</v>
      </c>
      <c r="AD71" s="126" t="str">
        <f t="shared" ref="AD71:AK71" si="261">AC71</f>
        <v>-----</v>
      </c>
      <c r="AE71" s="126" t="str">
        <f t="shared" si="261"/>
        <v>-----</v>
      </c>
      <c r="AF71" s="126" t="str">
        <f t="shared" si="261"/>
        <v>-----</v>
      </c>
      <c r="AG71" s="126" t="str">
        <f t="shared" si="261"/>
        <v>-----</v>
      </c>
      <c r="AH71" s="126" t="str">
        <f t="shared" si="261"/>
        <v>-----</v>
      </c>
      <c r="AI71" s="126" t="str">
        <f t="shared" si="261"/>
        <v>-----</v>
      </c>
      <c r="AJ71" s="126" t="str">
        <f t="shared" si="261"/>
        <v>-----</v>
      </c>
      <c r="AK71" s="126" t="str">
        <f t="shared" si="261"/>
        <v>-----</v>
      </c>
      <c r="AL71" s="126" t="str">
        <f t="shared" si="226"/>
        <v>-----</v>
      </c>
      <c r="AM71" s="126" t="str">
        <f t="shared" si="226"/>
        <v>-----</v>
      </c>
      <c r="AN71" s="126" t="str">
        <f t="shared" si="226"/>
        <v>-----</v>
      </c>
      <c r="AO71" s="126" t="str">
        <f t="shared" si="226"/>
        <v>-----</v>
      </c>
      <c r="AP71" s="126" t="str">
        <f t="shared" si="226"/>
        <v>-----</v>
      </c>
      <c r="AQ71" s="126" t="str">
        <f t="shared" ref="AQ71:AY71" si="262">AP71</f>
        <v>-----</v>
      </c>
      <c r="AR71" s="126" t="str">
        <f t="shared" si="262"/>
        <v>-----</v>
      </c>
      <c r="AS71" s="126" t="str">
        <f t="shared" si="262"/>
        <v>-----</v>
      </c>
      <c r="AT71" s="126" t="str">
        <f t="shared" si="262"/>
        <v>-----</v>
      </c>
      <c r="AU71" s="126" t="str">
        <f t="shared" si="262"/>
        <v>-----</v>
      </c>
      <c r="AV71" s="126" t="str">
        <f t="shared" si="262"/>
        <v>-----</v>
      </c>
      <c r="AW71" s="126" t="str">
        <f t="shared" si="262"/>
        <v>-----</v>
      </c>
      <c r="AX71" s="126" t="str">
        <f t="shared" si="262"/>
        <v>-----</v>
      </c>
      <c r="AY71" s="126" t="str">
        <f t="shared" si="262"/>
        <v>-----</v>
      </c>
      <c r="AZ71" s="3" t="str">
        <f t="shared" si="222"/>
        <v>x</v>
      </c>
      <c r="BA71" s="4"/>
      <c r="BB71" s="148" t="str">
        <f>'Example 2A'!BB71</f>
        <v>-----</v>
      </c>
      <c r="BC71" s="119" t="str">
        <f t="shared" ref="BC71:CB73" si="263">BB71</f>
        <v>-----</v>
      </c>
      <c r="BD71" s="119" t="str">
        <f t="shared" si="263"/>
        <v>-----</v>
      </c>
      <c r="BE71" s="119" t="str">
        <f t="shared" si="263"/>
        <v>-----</v>
      </c>
      <c r="BF71" s="119" t="str">
        <f t="shared" si="263"/>
        <v>-----</v>
      </c>
      <c r="BG71" s="119" t="str">
        <f t="shared" si="263"/>
        <v>-----</v>
      </c>
      <c r="BH71" s="119" t="str">
        <f t="shared" si="263"/>
        <v>-----</v>
      </c>
      <c r="BI71" s="119" t="str">
        <f t="shared" si="263"/>
        <v>-----</v>
      </c>
      <c r="BJ71" s="119" t="str">
        <f t="shared" si="263"/>
        <v>-----</v>
      </c>
      <c r="BK71" s="119" t="str">
        <f t="shared" si="263"/>
        <v>-----</v>
      </c>
      <c r="BL71" s="119" t="str">
        <f t="shared" si="263"/>
        <v>-----</v>
      </c>
      <c r="BM71" s="119" t="str">
        <f t="shared" si="263"/>
        <v>-----</v>
      </c>
      <c r="BN71" s="119" t="str">
        <f t="shared" si="263"/>
        <v>-----</v>
      </c>
      <c r="BO71" s="119" t="str">
        <f t="shared" si="263"/>
        <v>-----</v>
      </c>
      <c r="BP71" s="119" t="str">
        <f t="shared" si="263"/>
        <v>-----</v>
      </c>
      <c r="BQ71" s="119" t="str">
        <f t="shared" si="263"/>
        <v>-----</v>
      </c>
      <c r="BR71" s="119" t="str">
        <f t="shared" si="263"/>
        <v>-----</v>
      </c>
      <c r="BS71" s="119" t="str">
        <f t="shared" si="263"/>
        <v>-----</v>
      </c>
      <c r="BT71" s="119" t="str">
        <f t="shared" si="263"/>
        <v>-----</v>
      </c>
      <c r="BU71" s="119" t="str">
        <f t="shared" si="263"/>
        <v>-----</v>
      </c>
      <c r="BV71" s="119" t="str">
        <f t="shared" si="263"/>
        <v>-----</v>
      </c>
      <c r="BW71" s="119" t="str">
        <f t="shared" si="263"/>
        <v>-----</v>
      </c>
      <c r="BX71" s="119" t="str">
        <f t="shared" si="263"/>
        <v>-----</v>
      </c>
      <c r="BY71" s="119" t="str">
        <f t="shared" si="263"/>
        <v>-----</v>
      </c>
      <c r="BZ71" s="119" t="str">
        <f t="shared" si="263"/>
        <v>-----</v>
      </c>
      <c r="CA71" s="119" t="str">
        <f t="shared" si="263"/>
        <v>-----</v>
      </c>
      <c r="CB71" s="123" t="str">
        <f t="shared" si="263"/>
        <v>-----</v>
      </c>
      <c r="CC71" s="123" t="str">
        <f t="shared" ref="CC71:CM71" si="264">CB71</f>
        <v>-----</v>
      </c>
      <c r="CD71" s="123" t="str">
        <f t="shared" si="264"/>
        <v>-----</v>
      </c>
      <c r="CE71" s="123" t="str">
        <f t="shared" si="264"/>
        <v>-----</v>
      </c>
      <c r="CF71" s="123" t="str">
        <f t="shared" si="264"/>
        <v>-----</v>
      </c>
      <c r="CG71" s="123" t="str">
        <f t="shared" si="264"/>
        <v>-----</v>
      </c>
      <c r="CH71" s="123" t="str">
        <f t="shared" si="264"/>
        <v>-----</v>
      </c>
      <c r="CI71" s="123" t="str">
        <f t="shared" si="264"/>
        <v>-----</v>
      </c>
      <c r="CJ71" s="123" t="str">
        <f t="shared" si="264"/>
        <v>-----</v>
      </c>
      <c r="CK71" s="123" t="str">
        <f t="shared" si="264"/>
        <v>-----</v>
      </c>
      <c r="CL71" s="123" t="str">
        <f t="shared" si="264"/>
        <v>-----</v>
      </c>
      <c r="CM71" s="123" t="str">
        <f t="shared" si="264"/>
        <v>-----</v>
      </c>
      <c r="CN71" s="123" t="str">
        <f t="shared" ref="CN71:CX71" si="265">CM71</f>
        <v>-----</v>
      </c>
      <c r="CO71" s="123" t="str">
        <f t="shared" si="265"/>
        <v>-----</v>
      </c>
      <c r="CP71" s="123" t="str">
        <f t="shared" si="265"/>
        <v>-----</v>
      </c>
      <c r="CQ71" s="123" t="str">
        <f t="shared" si="265"/>
        <v>-----</v>
      </c>
      <c r="CR71" s="123" t="str">
        <f t="shared" si="265"/>
        <v>-----</v>
      </c>
      <c r="CS71" s="123" t="str">
        <f t="shared" si="265"/>
        <v>-----</v>
      </c>
      <c r="CT71" s="123" t="str">
        <f t="shared" si="265"/>
        <v>-----</v>
      </c>
      <c r="CU71" s="123" t="str">
        <f t="shared" si="265"/>
        <v>-----</v>
      </c>
      <c r="CV71" s="123" t="str">
        <f t="shared" si="265"/>
        <v>-----</v>
      </c>
      <c r="CW71" s="123" t="str">
        <f t="shared" si="265"/>
        <v>-----</v>
      </c>
      <c r="CX71" s="123" t="str">
        <f t="shared" si="265"/>
        <v>-----</v>
      </c>
    </row>
    <row r="72" spans="1:102">
      <c r="A72" s="3" t="str">
        <f>'Example 2A'!A72</f>
        <v>x</v>
      </c>
      <c r="B72" s="4"/>
      <c r="C72" s="148" t="str">
        <f>'Example 2A'!C72</f>
        <v>-----</v>
      </c>
      <c r="D72" s="119" t="str">
        <f t="shared" si="255"/>
        <v>-----</v>
      </c>
      <c r="E72" s="119" t="str">
        <f t="shared" si="255"/>
        <v>-----</v>
      </c>
      <c r="F72" s="119" t="str">
        <f t="shared" si="255"/>
        <v>-----</v>
      </c>
      <c r="G72" s="119" t="str">
        <f t="shared" si="255"/>
        <v>-----</v>
      </c>
      <c r="H72" s="119" t="str">
        <f t="shared" si="255"/>
        <v>-----</v>
      </c>
      <c r="I72" s="119" t="str">
        <f t="shared" si="255"/>
        <v>-----</v>
      </c>
      <c r="J72" s="119" t="str">
        <f t="shared" si="255"/>
        <v>-----</v>
      </c>
      <c r="K72" s="119" t="str">
        <f t="shared" si="255"/>
        <v>-----</v>
      </c>
      <c r="L72" s="119" t="str">
        <f t="shared" si="255"/>
        <v>-----</v>
      </c>
      <c r="M72" s="119" t="str">
        <f t="shared" si="255"/>
        <v>-----</v>
      </c>
      <c r="N72" s="119" t="str">
        <f t="shared" si="255"/>
        <v>-----</v>
      </c>
      <c r="O72" s="119" t="str">
        <f t="shared" si="255"/>
        <v>-----</v>
      </c>
      <c r="P72" s="119" t="str">
        <f t="shared" si="255"/>
        <v>-----</v>
      </c>
      <c r="Q72" s="119" t="str">
        <f t="shared" si="255"/>
        <v>-----</v>
      </c>
      <c r="R72" s="119" t="str">
        <f t="shared" si="255"/>
        <v>-----</v>
      </c>
      <c r="S72" s="119" t="str">
        <f t="shared" si="255"/>
        <v>-----</v>
      </c>
      <c r="T72" s="119" t="str">
        <f t="shared" si="255"/>
        <v>-----</v>
      </c>
      <c r="U72" s="119" t="str">
        <f t="shared" si="255"/>
        <v>-----</v>
      </c>
      <c r="V72" s="119" t="str">
        <f t="shared" si="255"/>
        <v>-----</v>
      </c>
      <c r="W72" s="119" t="str">
        <f t="shared" si="255"/>
        <v>-----</v>
      </c>
      <c r="X72" s="119" t="str">
        <f t="shared" si="255"/>
        <v>-----</v>
      </c>
      <c r="Y72" s="119" t="str">
        <f t="shared" si="255"/>
        <v>-----</v>
      </c>
      <c r="Z72" s="119" t="str">
        <f t="shared" si="255"/>
        <v>-----</v>
      </c>
      <c r="AA72" s="119" t="str">
        <f t="shared" si="255"/>
        <v>-----</v>
      </c>
      <c r="AB72" s="119" t="str">
        <f t="shared" si="255"/>
        <v>-----</v>
      </c>
      <c r="AC72" s="126" t="str">
        <f t="shared" si="255"/>
        <v>-----</v>
      </c>
      <c r="AD72" s="126" t="str">
        <f t="shared" ref="AD72:AK72" si="266">AC72</f>
        <v>-----</v>
      </c>
      <c r="AE72" s="126" t="str">
        <f t="shared" si="266"/>
        <v>-----</v>
      </c>
      <c r="AF72" s="126" t="str">
        <f t="shared" si="266"/>
        <v>-----</v>
      </c>
      <c r="AG72" s="126" t="str">
        <f t="shared" si="266"/>
        <v>-----</v>
      </c>
      <c r="AH72" s="126" t="str">
        <f t="shared" si="266"/>
        <v>-----</v>
      </c>
      <c r="AI72" s="126" t="str">
        <f t="shared" si="266"/>
        <v>-----</v>
      </c>
      <c r="AJ72" s="126" t="str">
        <f t="shared" si="266"/>
        <v>-----</v>
      </c>
      <c r="AK72" s="126" t="str">
        <f t="shared" si="266"/>
        <v>-----</v>
      </c>
      <c r="AL72" s="126" t="str">
        <f t="shared" si="226"/>
        <v>-----</v>
      </c>
      <c r="AM72" s="126" t="str">
        <f t="shared" si="226"/>
        <v>-----</v>
      </c>
      <c r="AN72" s="126" t="str">
        <f t="shared" si="226"/>
        <v>-----</v>
      </c>
      <c r="AO72" s="126" t="str">
        <f t="shared" si="226"/>
        <v>-----</v>
      </c>
      <c r="AP72" s="126" t="str">
        <f t="shared" si="226"/>
        <v>-----</v>
      </c>
      <c r="AQ72" s="126" t="str">
        <f t="shared" ref="AQ72:AY72" si="267">AP72</f>
        <v>-----</v>
      </c>
      <c r="AR72" s="126" t="str">
        <f t="shared" si="267"/>
        <v>-----</v>
      </c>
      <c r="AS72" s="126" t="str">
        <f t="shared" si="267"/>
        <v>-----</v>
      </c>
      <c r="AT72" s="126" t="str">
        <f t="shared" si="267"/>
        <v>-----</v>
      </c>
      <c r="AU72" s="126" t="str">
        <f t="shared" si="267"/>
        <v>-----</v>
      </c>
      <c r="AV72" s="126" t="str">
        <f t="shared" si="267"/>
        <v>-----</v>
      </c>
      <c r="AW72" s="126" t="str">
        <f t="shared" si="267"/>
        <v>-----</v>
      </c>
      <c r="AX72" s="126" t="str">
        <f t="shared" si="267"/>
        <v>-----</v>
      </c>
      <c r="AY72" s="126" t="str">
        <f t="shared" si="267"/>
        <v>-----</v>
      </c>
      <c r="AZ72" s="3" t="str">
        <f t="shared" si="222"/>
        <v>x</v>
      </c>
      <c r="BA72" s="4"/>
      <c r="BB72" s="148" t="str">
        <f>'Example 2A'!BB72</f>
        <v>-----</v>
      </c>
      <c r="BC72" s="119" t="str">
        <f t="shared" si="263"/>
        <v>-----</v>
      </c>
      <c r="BD72" s="119" t="str">
        <f t="shared" si="263"/>
        <v>-----</v>
      </c>
      <c r="BE72" s="119" t="str">
        <f t="shared" si="263"/>
        <v>-----</v>
      </c>
      <c r="BF72" s="119" t="str">
        <f t="shared" si="263"/>
        <v>-----</v>
      </c>
      <c r="BG72" s="119" t="str">
        <f t="shared" si="263"/>
        <v>-----</v>
      </c>
      <c r="BH72" s="119" t="str">
        <f t="shared" si="263"/>
        <v>-----</v>
      </c>
      <c r="BI72" s="119" t="str">
        <f t="shared" si="263"/>
        <v>-----</v>
      </c>
      <c r="BJ72" s="119" t="str">
        <f t="shared" si="263"/>
        <v>-----</v>
      </c>
      <c r="BK72" s="119" t="str">
        <f t="shared" si="263"/>
        <v>-----</v>
      </c>
      <c r="BL72" s="119" t="str">
        <f t="shared" si="263"/>
        <v>-----</v>
      </c>
      <c r="BM72" s="119" t="str">
        <f t="shared" si="263"/>
        <v>-----</v>
      </c>
      <c r="BN72" s="119" t="str">
        <f t="shared" si="263"/>
        <v>-----</v>
      </c>
      <c r="BO72" s="119" t="str">
        <f t="shared" si="263"/>
        <v>-----</v>
      </c>
      <c r="BP72" s="119" t="str">
        <f t="shared" si="263"/>
        <v>-----</v>
      </c>
      <c r="BQ72" s="119" t="str">
        <f t="shared" si="263"/>
        <v>-----</v>
      </c>
      <c r="BR72" s="119" t="str">
        <f t="shared" si="263"/>
        <v>-----</v>
      </c>
      <c r="BS72" s="119" t="str">
        <f t="shared" si="263"/>
        <v>-----</v>
      </c>
      <c r="BT72" s="119" t="str">
        <f t="shared" si="263"/>
        <v>-----</v>
      </c>
      <c r="BU72" s="119" t="str">
        <f t="shared" si="263"/>
        <v>-----</v>
      </c>
      <c r="BV72" s="119" t="str">
        <f t="shared" si="263"/>
        <v>-----</v>
      </c>
      <c r="BW72" s="119" t="str">
        <f t="shared" si="263"/>
        <v>-----</v>
      </c>
      <c r="BX72" s="119" t="str">
        <f t="shared" si="263"/>
        <v>-----</v>
      </c>
      <c r="BY72" s="119" t="str">
        <f t="shared" si="263"/>
        <v>-----</v>
      </c>
      <c r="BZ72" s="119" t="str">
        <f t="shared" si="263"/>
        <v>-----</v>
      </c>
      <c r="CA72" s="119" t="str">
        <f t="shared" si="263"/>
        <v>-----</v>
      </c>
      <c r="CB72" s="123" t="str">
        <f t="shared" si="263"/>
        <v>-----</v>
      </c>
      <c r="CC72" s="123" t="str">
        <f t="shared" ref="CC72:CM72" si="268">CB72</f>
        <v>-----</v>
      </c>
      <c r="CD72" s="123" t="str">
        <f t="shared" si="268"/>
        <v>-----</v>
      </c>
      <c r="CE72" s="123" t="str">
        <f t="shared" si="268"/>
        <v>-----</v>
      </c>
      <c r="CF72" s="123" t="str">
        <f t="shared" si="268"/>
        <v>-----</v>
      </c>
      <c r="CG72" s="123" t="str">
        <f t="shared" si="268"/>
        <v>-----</v>
      </c>
      <c r="CH72" s="123" t="str">
        <f t="shared" si="268"/>
        <v>-----</v>
      </c>
      <c r="CI72" s="123" t="str">
        <f t="shared" si="268"/>
        <v>-----</v>
      </c>
      <c r="CJ72" s="123" t="str">
        <f t="shared" si="268"/>
        <v>-----</v>
      </c>
      <c r="CK72" s="123" t="str">
        <f t="shared" si="268"/>
        <v>-----</v>
      </c>
      <c r="CL72" s="123" t="str">
        <f t="shared" si="268"/>
        <v>-----</v>
      </c>
      <c r="CM72" s="123" t="str">
        <f t="shared" si="268"/>
        <v>-----</v>
      </c>
      <c r="CN72" s="123" t="str">
        <f t="shared" ref="CN72:CX72" si="269">CM72</f>
        <v>-----</v>
      </c>
      <c r="CO72" s="123" t="str">
        <f t="shared" si="269"/>
        <v>-----</v>
      </c>
      <c r="CP72" s="123" t="str">
        <f t="shared" si="269"/>
        <v>-----</v>
      </c>
      <c r="CQ72" s="123" t="str">
        <f t="shared" si="269"/>
        <v>-----</v>
      </c>
      <c r="CR72" s="123" t="str">
        <f t="shared" si="269"/>
        <v>-----</v>
      </c>
      <c r="CS72" s="123" t="str">
        <f t="shared" si="269"/>
        <v>-----</v>
      </c>
      <c r="CT72" s="123" t="str">
        <f t="shared" si="269"/>
        <v>-----</v>
      </c>
      <c r="CU72" s="123" t="str">
        <f t="shared" si="269"/>
        <v>-----</v>
      </c>
      <c r="CV72" s="123" t="str">
        <f t="shared" si="269"/>
        <v>-----</v>
      </c>
      <c r="CW72" s="123" t="str">
        <f t="shared" si="269"/>
        <v>-----</v>
      </c>
      <c r="CX72" s="123" t="str">
        <f t="shared" si="269"/>
        <v>-----</v>
      </c>
    </row>
    <row r="73" spans="1:102">
      <c r="A73" s="3" t="str">
        <f>'Example 2A'!A73</f>
        <v>x</v>
      </c>
      <c r="B73" s="4"/>
      <c r="C73" s="148" t="str">
        <f>'Example 2A'!C73</f>
        <v>-----</v>
      </c>
      <c r="D73" s="119" t="str">
        <f t="shared" ref="D73:AC73" si="270">C73</f>
        <v>-----</v>
      </c>
      <c r="E73" s="119" t="str">
        <f t="shared" si="270"/>
        <v>-----</v>
      </c>
      <c r="F73" s="119" t="str">
        <f t="shared" si="270"/>
        <v>-----</v>
      </c>
      <c r="G73" s="119" t="str">
        <f t="shared" si="270"/>
        <v>-----</v>
      </c>
      <c r="H73" s="119" t="str">
        <f t="shared" si="270"/>
        <v>-----</v>
      </c>
      <c r="I73" s="119" t="str">
        <f t="shared" si="270"/>
        <v>-----</v>
      </c>
      <c r="J73" s="119" t="str">
        <f t="shared" si="270"/>
        <v>-----</v>
      </c>
      <c r="K73" s="119" t="str">
        <f t="shared" si="270"/>
        <v>-----</v>
      </c>
      <c r="L73" s="119" t="str">
        <f t="shared" si="270"/>
        <v>-----</v>
      </c>
      <c r="M73" s="119" t="str">
        <f t="shared" si="270"/>
        <v>-----</v>
      </c>
      <c r="N73" s="119" t="str">
        <f t="shared" si="270"/>
        <v>-----</v>
      </c>
      <c r="O73" s="119" t="str">
        <f t="shared" si="270"/>
        <v>-----</v>
      </c>
      <c r="P73" s="119" t="str">
        <f t="shared" si="270"/>
        <v>-----</v>
      </c>
      <c r="Q73" s="119" t="str">
        <f t="shared" si="270"/>
        <v>-----</v>
      </c>
      <c r="R73" s="119" t="str">
        <f t="shared" si="270"/>
        <v>-----</v>
      </c>
      <c r="S73" s="119" t="str">
        <f t="shared" si="270"/>
        <v>-----</v>
      </c>
      <c r="T73" s="119" t="str">
        <f t="shared" si="270"/>
        <v>-----</v>
      </c>
      <c r="U73" s="119" t="str">
        <f t="shared" si="270"/>
        <v>-----</v>
      </c>
      <c r="V73" s="119" t="str">
        <f t="shared" si="270"/>
        <v>-----</v>
      </c>
      <c r="W73" s="119" t="str">
        <f t="shared" si="270"/>
        <v>-----</v>
      </c>
      <c r="X73" s="119" t="str">
        <f t="shared" si="270"/>
        <v>-----</v>
      </c>
      <c r="Y73" s="119" t="str">
        <f t="shared" si="270"/>
        <v>-----</v>
      </c>
      <c r="Z73" s="119" t="str">
        <f t="shared" si="270"/>
        <v>-----</v>
      </c>
      <c r="AA73" s="119" t="str">
        <f t="shared" si="270"/>
        <v>-----</v>
      </c>
      <c r="AB73" s="119" t="str">
        <f t="shared" si="270"/>
        <v>-----</v>
      </c>
      <c r="AC73" s="126" t="str">
        <f t="shared" si="270"/>
        <v>-----</v>
      </c>
      <c r="AD73" s="126" t="str">
        <f t="shared" ref="AD73:AK73" si="271">AC73</f>
        <v>-----</v>
      </c>
      <c r="AE73" s="126" t="str">
        <f t="shared" si="271"/>
        <v>-----</v>
      </c>
      <c r="AF73" s="126" t="str">
        <f t="shared" si="271"/>
        <v>-----</v>
      </c>
      <c r="AG73" s="126" t="str">
        <f t="shared" si="271"/>
        <v>-----</v>
      </c>
      <c r="AH73" s="126" t="str">
        <f t="shared" si="271"/>
        <v>-----</v>
      </c>
      <c r="AI73" s="126" t="str">
        <f t="shared" si="271"/>
        <v>-----</v>
      </c>
      <c r="AJ73" s="126" t="str">
        <f t="shared" si="271"/>
        <v>-----</v>
      </c>
      <c r="AK73" s="126" t="str">
        <f t="shared" si="271"/>
        <v>-----</v>
      </c>
      <c r="AL73" s="126" t="str">
        <f t="shared" si="226"/>
        <v>-----</v>
      </c>
      <c r="AM73" s="126" t="str">
        <f t="shared" si="226"/>
        <v>-----</v>
      </c>
      <c r="AN73" s="126" t="str">
        <f t="shared" si="226"/>
        <v>-----</v>
      </c>
      <c r="AO73" s="126" t="str">
        <f t="shared" si="226"/>
        <v>-----</v>
      </c>
      <c r="AP73" s="126" t="str">
        <f t="shared" si="226"/>
        <v>-----</v>
      </c>
      <c r="AQ73" s="126" t="str">
        <f t="shared" ref="AQ73:AY73" si="272">AP73</f>
        <v>-----</v>
      </c>
      <c r="AR73" s="126" t="str">
        <f t="shared" si="272"/>
        <v>-----</v>
      </c>
      <c r="AS73" s="126" t="str">
        <f t="shared" si="272"/>
        <v>-----</v>
      </c>
      <c r="AT73" s="126" t="str">
        <f t="shared" si="272"/>
        <v>-----</v>
      </c>
      <c r="AU73" s="126" t="str">
        <f t="shared" si="272"/>
        <v>-----</v>
      </c>
      <c r="AV73" s="126" t="str">
        <f t="shared" si="272"/>
        <v>-----</v>
      </c>
      <c r="AW73" s="126" t="str">
        <f t="shared" si="272"/>
        <v>-----</v>
      </c>
      <c r="AX73" s="126" t="str">
        <f t="shared" si="272"/>
        <v>-----</v>
      </c>
      <c r="AY73" s="126" t="str">
        <f t="shared" si="272"/>
        <v>-----</v>
      </c>
      <c r="AZ73" s="83" t="str">
        <f t="shared" si="222"/>
        <v>x</v>
      </c>
      <c r="BA73" s="4"/>
      <c r="BB73" s="148" t="str">
        <f>'Example 2A'!BB73</f>
        <v>-----</v>
      </c>
      <c r="BC73" s="119" t="str">
        <f t="shared" si="263"/>
        <v>-----</v>
      </c>
      <c r="BD73" s="119" t="str">
        <f t="shared" si="263"/>
        <v>-----</v>
      </c>
      <c r="BE73" s="119" t="str">
        <f t="shared" si="263"/>
        <v>-----</v>
      </c>
      <c r="BF73" s="119" t="str">
        <f t="shared" si="263"/>
        <v>-----</v>
      </c>
      <c r="BG73" s="119" t="str">
        <f t="shared" si="263"/>
        <v>-----</v>
      </c>
      <c r="BH73" s="119" t="str">
        <f t="shared" si="263"/>
        <v>-----</v>
      </c>
      <c r="BI73" s="119" t="str">
        <f t="shared" si="263"/>
        <v>-----</v>
      </c>
      <c r="BJ73" s="119" t="str">
        <f t="shared" si="263"/>
        <v>-----</v>
      </c>
      <c r="BK73" s="119" t="str">
        <f t="shared" si="263"/>
        <v>-----</v>
      </c>
      <c r="BL73" s="119" t="str">
        <f t="shared" si="263"/>
        <v>-----</v>
      </c>
      <c r="BM73" s="119" t="str">
        <f t="shared" si="263"/>
        <v>-----</v>
      </c>
      <c r="BN73" s="119" t="str">
        <f t="shared" si="263"/>
        <v>-----</v>
      </c>
      <c r="BO73" s="119" t="str">
        <f t="shared" si="263"/>
        <v>-----</v>
      </c>
      <c r="BP73" s="119" t="str">
        <f t="shared" si="263"/>
        <v>-----</v>
      </c>
      <c r="BQ73" s="119" t="str">
        <f t="shared" si="263"/>
        <v>-----</v>
      </c>
      <c r="BR73" s="119" t="str">
        <f t="shared" si="263"/>
        <v>-----</v>
      </c>
      <c r="BS73" s="119" t="str">
        <f t="shared" si="263"/>
        <v>-----</v>
      </c>
      <c r="BT73" s="119" t="str">
        <f t="shared" si="263"/>
        <v>-----</v>
      </c>
      <c r="BU73" s="119" t="str">
        <f t="shared" si="263"/>
        <v>-----</v>
      </c>
      <c r="BV73" s="119" t="str">
        <f t="shared" si="263"/>
        <v>-----</v>
      </c>
      <c r="BW73" s="119" t="str">
        <f t="shared" si="263"/>
        <v>-----</v>
      </c>
      <c r="BX73" s="119" t="str">
        <f t="shared" si="263"/>
        <v>-----</v>
      </c>
      <c r="BY73" s="119" t="str">
        <f t="shared" si="263"/>
        <v>-----</v>
      </c>
      <c r="BZ73" s="119" t="str">
        <f t="shared" si="263"/>
        <v>-----</v>
      </c>
      <c r="CA73" s="119" t="str">
        <f t="shared" si="263"/>
        <v>-----</v>
      </c>
      <c r="CB73" s="123" t="str">
        <f t="shared" si="263"/>
        <v>-----</v>
      </c>
      <c r="CC73" s="123" t="str">
        <f t="shared" ref="CC73:CM73" si="273">CB73</f>
        <v>-----</v>
      </c>
      <c r="CD73" s="123" t="str">
        <f t="shared" si="273"/>
        <v>-----</v>
      </c>
      <c r="CE73" s="123" t="str">
        <f t="shared" si="273"/>
        <v>-----</v>
      </c>
      <c r="CF73" s="123" t="str">
        <f t="shared" si="273"/>
        <v>-----</v>
      </c>
      <c r="CG73" s="123" t="str">
        <f t="shared" si="273"/>
        <v>-----</v>
      </c>
      <c r="CH73" s="123" t="str">
        <f t="shared" si="273"/>
        <v>-----</v>
      </c>
      <c r="CI73" s="123" t="str">
        <f t="shared" si="273"/>
        <v>-----</v>
      </c>
      <c r="CJ73" s="123" t="str">
        <f t="shared" si="273"/>
        <v>-----</v>
      </c>
      <c r="CK73" s="123" t="str">
        <f t="shared" si="273"/>
        <v>-----</v>
      </c>
      <c r="CL73" s="123" t="str">
        <f t="shared" si="273"/>
        <v>-----</v>
      </c>
      <c r="CM73" s="123" t="str">
        <f t="shared" si="273"/>
        <v>-----</v>
      </c>
      <c r="CN73" s="123" t="str">
        <f t="shared" ref="CN73:CX73" si="274">CM73</f>
        <v>-----</v>
      </c>
      <c r="CO73" s="123" t="str">
        <f t="shared" si="274"/>
        <v>-----</v>
      </c>
      <c r="CP73" s="123" t="str">
        <f t="shared" si="274"/>
        <v>-----</v>
      </c>
      <c r="CQ73" s="123" t="str">
        <f t="shared" si="274"/>
        <v>-----</v>
      </c>
      <c r="CR73" s="123" t="str">
        <f t="shared" si="274"/>
        <v>-----</v>
      </c>
      <c r="CS73" s="123" t="str">
        <f t="shared" si="274"/>
        <v>-----</v>
      </c>
      <c r="CT73" s="123" t="str">
        <f t="shared" si="274"/>
        <v>-----</v>
      </c>
      <c r="CU73" s="123" t="str">
        <f t="shared" si="274"/>
        <v>-----</v>
      </c>
      <c r="CV73" s="123" t="str">
        <f t="shared" si="274"/>
        <v>-----</v>
      </c>
      <c r="CW73" s="123" t="str">
        <f t="shared" si="274"/>
        <v>-----</v>
      </c>
      <c r="CX73" s="123" t="str">
        <f t="shared" si="274"/>
        <v>-----</v>
      </c>
    </row>
    <row r="74" spans="1:102">
      <c r="A74" s="3" t="str">
        <f>'Example 2A'!A74</f>
        <v>+ Expense Fee</v>
      </c>
      <c r="B74" s="4"/>
      <c r="C74" s="152" t="str">
        <f>$D74</f>
        <v>enter</v>
      </c>
      <c r="D74" s="119" t="str">
        <f>ExpFeeComp</f>
        <v>enter</v>
      </c>
      <c r="E74" s="119" t="str">
        <f t="shared" ref="E74:AY74" si="275">$D74</f>
        <v>enter</v>
      </c>
      <c r="F74" s="119" t="str">
        <f t="shared" si="275"/>
        <v>enter</v>
      </c>
      <c r="G74" s="119" t="str">
        <f t="shared" si="275"/>
        <v>enter</v>
      </c>
      <c r="H74" s="119" t="str">
        <f t="shared" si="275"/>
        <v>enter</v>
      </c>
      <c r="I74" s="119" t="str">
        <f t="shared" si="275"/>
        <v>enter</v>
      </c>
      <c r="J74" s="119" t="str">
        <f t="shared" si="275"/>
        <v>enter</v>
      </c>
      <c r="K74" s="119" t="str">
        <f t="shared" si="275"/>
        <v>enter</v>
      </c>
      <c r="L74" s="119" t="str">
        <f t="shared" si="275"/>
        <v>enter</v>
      </c>
      <c r="M74" s="119" t="str">
        <f t="shared" si="275"/>
        <v>enter</v>
      </c>
      <c r="N74" s="119" t="str">
        <f t="shared" si="275"/>
        <v>enter</v>
      </c>
      <c r="O74" s="119" t="str">
        <f t="shared" si="275"/>
        <v>enter</v>
      </c>
      <c r="P74" s="119" t="str">
        <f t="shared" si="275"/>
        <v>enter</v>
      </c>
      <c r="Q74" s="119" t="str">
        <f t="shared" si="275"/>
        <v>enter</v>
      </c>
      <c r="R74" s="119" t="str">
        <f t="shared" si="275"/>
        <v>enter</v>
      </c>
      <c r="S74" s="119" t="str">
        <f t="shared" si="275"/>
        <v>enter</v>
      </c>
      <c r="T74" s="119" t="str">
        <f t="shared" si="275"/>
        <v>enter</v>
      </c>
      <c r="U74" s="119" t="str">
        <f t="shared" si="275"/>
        <v>enter</v>
      </c>
      <c r="V74" s="119" t="str">
        <f t="shared" si="275"/>
        <v>enter</v>
      </c>
      <c r="W74" s="119" t="str">
        <f t="shared" si="275"/>
        <v>enter</v>
      </c>
      <c r="X74" s="119" t="str">
        <f t="shared" si="275"/>
        <v>enter</v>
      </c>
      <c r="Y74" s="119" t="str">
        <f t="shared" si="275"/>
        <v>enter</v>
      </c>
      <c r="Z74" s="119" t="str">
        <f t="shared" si="275"/>
        <v>enter</v>
      </c>
      <c r="AA74" s="119" t="str">
        <f t="shared" si="275"/>
        <v>enter</v>
      </c>
      <c r="AB74" s="119" t="str">
        <f t="shared" si="275"/>
        <v>enter</v>
      </c>
      <c r="AC74" s="126" t="str">
        <f t="shared" si="275"/>
        <v>enter</v>
      </c>
      <c r="AD74" s="126" t="str">
        <f t="shared" si="275"/>
        <v>enter</v>
      </c>
      <c r="AE74" s="126" t="str">
        <f t="shared" si="275"/>
        <v>enter</v>
      </c>
      <c r="AF74" s="126" t="str">
        <f t="shared" si="275"/>
        <v>enter</v>
      </c>
      <c r="AG74" s="126" t="str">
        <f t="shared" si="275"/>
        <v>enter</v>
      </c>
      <c r="AH74" s="126" t="str">
        <f t="shared" si="275"/>
        <v>enter</v>
      </c>
      <c r="AI74" s="126" t="str">
        <f t="shared" si="275"/>
        <v>enter</v>
      </c>
      <c r="AJ74" s="126" t="str">
        <f t="shared" si="275"/>
        <v>enter</v>
      </c>
      <c r="AK74" s="126" t="str">
        <f t="shared" si="275"/>
        <v>enter</v>
      </c>
      <c r="AL74" s="126" t="str">
        <f t="shared" si="275"/>
        <v>enter</v>
      </c>
      <c r="AM74" s="126" t="str">
        <f t="shared" si="275"/>
        <v>enter</v>
      </c>
      <c r="AN74" s="126" t="str">
        <f t="shared" si="275"/>
        <v>enter</v>
      </c>
      <c r="AO74" s="126" t="str">
        <f t="shared" si="275"/>
        <v>enter</v>
      </c>
      <c r="AP74" s="126" t="str">
        <f t="shared" si="275"/>
        <v>enter</v>
      </c>
      <c r="AQ74" s="126" t="str">
        <f t="shared" si="275"/>
        <v>enter</v>
      </c>
      <c r="AR74" s="126" t="str">
        <f t="shared" si="275"/>
        <v>enter</v>
      </c>
      <c r="AS74" s="126" t="str">
        <f t="shared" si="275"/>
        <v>enter</v>
      </c>
      <c r="AT74" s="126" t="str">
        <f t="shared" si="275"/>
        <v>enter</v>
      </c>
      <c r="AU74" s="126" t="str">
        <f t="shared" si="275"/>
        <v>enter</v>
      </c>
      <c r="AV74" s="126" t="str">
        <f t="shared" si="275"/>
        <v>enter</v>
      </c>
      <c r="AW74" s="126" t="str">
        <f t="shared" si="275"/>
        <v>enter</v>
      </c>
      <c r="AX74" s="126" t="str">
        <f t="shared" si="275"/>
        <v>enter</v>
      </c>
      <c r="AY74" s="126" t="str">
        <f t="shared" si="275"/>
        <v>enter</v>
      </c>
      <c r="AZ74" s="83" t="str">
        <f t="shared" si="222"/>
        <v>+ Expense Fee</v>
      </c>
      <c r="BA74" s="4"/>
      <c r="BB74" s="152" t="str">
        <f>$D74</f>
        <v>enter</v>
      </c>
      <c r="BC74" s="119" t="str">
        <f t="shared" ref="BC74:CX74" si="276">ExpFeeComp</f>
        <v>enter</v>
      </c>
      <c r="BD74" s="119" t="str">
        <f t="shared" si="276"/>
        <v>enter</v>
      </c>
      <c r="BE74" s="119" t="str">
        <f t="shared" si="276"/>
        <v>enter</v>
      </c>
      <c r="BF74" s="119" t="str">
        <f t="shared" si="276"/>
        <v>enter</v>
      </c>
      <c r="BG74" s="119" t="str">
        <f t="shared" si="276"/>
        <v>enter</v>
      </c>
      <c r="BH74" s="119" t="str">
        <f t="shared" si="276"/>
        <v>enter</v>
      </c>
      <c r="BI74" s="119" t="str">
        <f t="shared" si="276"/>
        <v>enter</v>
      </c>
      <c r="BJ74" s="119" t="str">
        <f t="shared" si="276"/>
        <v>enter</v>
      </c>
      <c r="BK74" s="119" t="str">
        <f t="shared" si="276"/>
        <v>enter</v>
      </c>
      <c r="BL74" s="119" t="str">
        <f t="shared" si="276"/>
        <v>enter</v>
      </c>
      <c r="BM74" s="119" t="str">
        <f t="shared" si="276"/>
        <v>enter</v>
      </c>
      <c r="BN74" s="119" t="str">
        <f t="shared" si="276"/>
        <v>enter</v>
      </c>
      <c r="BO74" s="119" t="str">
        <f t="shared" si="276"/>
        <v>enter</v>
      </c>
      <c r="BP74" s="119" t="str">
        <f t="shared" si="276"/>
        <v>enter</v>
      </c>
      <c r="BQ74" s="119" t="str">
        <f t="shared" si="276"/>
        <v>enter</v>
      </c>
      <c r="BR74" s="119" t="str">
        <f t="shared" si="276"/>
        <v>enter</v>
      </c>
      <c r="BS74" s="119" t="str">
        <f t="shared" si="276"/>
        <v>enter</v>
      </c>
      <c r="BT74" s="119" t="str">
        <f t="shared" si="276"/>
        <v>enter</v>
      </c>
      <c r="BU74" s="119" t="str">
        <f t="shared" si="276"/>
        <v>enter</v>
      </c>
      <c r="BV74" s="119" t="str">
        <f t="shared" si="276"/>
        <v>enter</v>
      </c>
      <c r="BW74" s="119" t="str">
        <f t="shared" si="276"/>
        <v>enter</v>
      </c>
      <c r="BX74" s="119" t="str">
        <f t="shared" si="276"/>
        <v>enter</v>
      </c>
      <c r="BY74" s="119" t="str">
        <f t="shared" si="276"/>
        <v>enter</v>
      </c>
      <c r="BZ74" s="119" t="str">
        <f t="shared" si="276"/>
        <v>enter</v>
      </c>
      <c r="CA74" s="119" t="str">
        <f t="shared" si="276"/>
        <v>enter</v>
      </c>
      <c r="CB74" s="123" t="str">
        <f t="shared" si="276"/>
        <v>enter</v>
      </c>
      <c r="CC74" s="123" t="str">
        <f t="shared" si="276"/>
        <v>enter</v>
      </c>
      <c r="CD74" s="123" t="str">
        <f t="shared" si="276"/>
        <v>enter</v>
      </c>
      <c r="CE74" s="123" t="str">
        <f t="shared" si="276"/>
        <v>enter</v>
      </c>
      <c r="CF74" s="123" t="str">
        <f t="shared" si="276"/>
        <v>enter</v>
      </c>
      <c r="CG74" s="123" t="str">
        <f t="shared" si="276"/>
        <v>enter</v>
      </c>
      <c r="CH74" s="123" t="str">
        <f t="shared" si="276"/>
        <v>enter</v>
      </c>
      <c r="CI74" s="123" t="str">
        <f t="shared" si="276"/>
        <v>enter</v>
      </c>
      <c r="CJ74" s="123" t="str">
        <f t="shared" si="276"/>
        <v>enter</v>
      </c>
      <c r="CK74" s="123" t="str">
        <f t="shared" si="276"/>
        <v>enter</v>
      </c>
      <c r="CL74" s="123" t="str">
        <f t="shared" si="276"/>
        <v>enter</v>
      </c>
      <c r="CM74" s="123" t="str">
        <f t="shared" si="276"/>
        <v>enter</v>
      </c>
      <c r="CN74" s="123" t="str">
        <f t="shared" si="276"/>
        <v>enter</v>
      </c>
      <c r="CO74" s="123" t="str">
        <f t="shared" si="276"/>
        <v>enter</v>
      </c>
      <c r="CP74" s="123" t="str">
        <f t="shared" si="276"/>
        <v>enter</v>
      </c>
      <c r="CQ74" s="123" t="str">
        <f t="shared" si="276"/>
        <v>enter</v>
      </c>
      <c r="CR74" s="123" t="str">
        <f t="shared" si="276"/>
        <v>enter</v>
      </c>
      <c r="CS74" s="123" t="str">
        <f t="shared" si="276"/>
        <v>enter</v>
      </c>
      <c r="CT74" s="123" t="str">
        <f t="shared" si="276"/>
        <v>enter</v>
      </c>
      <c r="CU74" s="123" t="str">
        <f t="shared" si="276"/>
        <v>enter</v>
      </c>
      <c r="CV74" s="123" t="str">
        <f t="shared" si="276"/>
        <v>enter</v>
      </c>
      <c r="CW74" s="123" t="str">
        <f t="shared" si="276"/>
        <v>enter</v>
      </c>
      <c r="CX74" s="123" t="str">
        <f t="shared" si="276"/>
        <v>enter</v>
      </c>
    </row>
    <row r="75" spans="1:102">
      <c r="A75" s="3" t="str">
        <f>'Example 2A'!A75</f>
        <v>x</v>
      </c>
      <c r="B75" s="4"/>
      <c r="C75" s="148" t="str">
        <f>'Example 2A'!C75</f>
        <v>-----</v>
      </c>
      <c r="D75" s="119" t="str">
        <f t="shared" ref="D75:AC75" si="277">C75</f>
        <v>-----</v>
      </c>
      <c r="E75" s="119" t="str">
        <f t="shared" si="277"/>
        <v>-----</v>
      </c>
      <c r="F75" s="119" t="str">
        <f t="shared" si="277"/>
        <v>-----</v>
      </c>
      <c r="G75" s="119" t="str">
        <f t="shared" si="277"/>
        <v>-----</v>
      </c>
      <c r="H75" s="119" t="str">
        <f t="shared" si="277"/>
        <v>-----</v>
      </c>
      <c r="I75" s="119" t="str">
        <f t="shared" si="277"/>
        <v>-----</v>
      </c>
      <c r="J75" s="119" t="str">
        <f t="shared" si="277"/>
        <v>-----</v>
      </c>
      <c r="K75" s="119" t="str">
        <f t="shared" si="277"/>
        <v>-----</v>
      </c>
      <c r="L75" s="119" t="str">
        <f t="shared" si="277"/>
        <v>-----</v>
      </c>
      <c r="M75" s="119" t="str">
        <f t="shared" si="277"/>
        <v>-----</v>
      </c>
      <c r="N75" s="119" t="str">
        <f t="shared" si="277"/>
        <v>-----</v>
      </c>
      <c r="O75" s="119" t="str">
        <f t="shared" si="277"/>
        <v>-----</v>
      </c>
      <c r="P75" s="119" t="str">
        <f t="shared" si="277"/>
        <v>-----</v>
      </c>
      <c r="Q75" s="119" t="str">
        <f t="shared" si="277"/>
        <v>-----</v>
      </c>
      <c r="R75" s="119" t="str">
        <f t="shared" si="277"/>
        <v>-----</v>
      </c>
      <c r="S75" s="119" t="str">
        <f t="shared" si="277"/>
        <v>-----</v>
      </c>
      <c r="T75" s="119" t="str">
        <f t="shared" si="277"/>
        <v>-----</v>
      </c>
      <c r="U75" s="119" t="str">
        <f t="shared" si="277"/>
        <v>-----</v>
      </c>
      <c r="V75" s="119" t="str">
        <f t="shared" si="277"/>
        <v>-----</v>
      </c>
      <c r="W75" s="119" t="str">
        <f t="shared" si="277"/>
        <v>-----</v>
      </c>
      <c r="X75" s="119" t="str">
        <f t="shared" si="277"/>
        <v>-----</v>
      </c>
      <c r="Y75" s="119" t="str">
        <f t="shared" si="277"/>
        <v>-----</v>
      </c>
      <c r="Z75" s="119" t="str">
        <f t="shared" si="277"/>
        <v>-----</v>
      </c>
      <c r="AA75" s="119" t="str">
        <f t="shared" si="277"/>
        <v>-----</v>
      </c>
      <c r="AB75" s="119" t="str">
        <f t="shared" si="277"/>
        <v>-----</v>
      </c>
      <c r="AC75" s="126" t="str">
        <f t="shared" si="277"/>
        <v>-----</v>
      </c>
      <c r="AD75" s="126" t="str">
        <f t="shared" ref="AD75:AK75" si="278">AC75</f>
        <v>-----</v>
      </c>
      <c r="AE75" s="126" t="str">
        <f t="shared" si="278"/>
        <v>-----</v>
      </c>
      <c r="AF75" s="126" t="str">
        <f t="shared" si="278"/>
        <v>-----</v>
      </c>
      <c r="AG75" s="126" t="str">
        <f t="shared" si="278"/>
        <v>-----</v>
      </c>
      <c r="AH75" s="126" t="str">
        <f t="shared" si="278"/>
        <v>-----</v>
      </c>
      <c r="AI75" s="126" t="str">
        <f t="shared" si="278"/>
        <v>-----</v>
      </c>
      <c r="AJ75" s="126" t="str">
        <f t="shared" si="278"/>
        <v>-----</v>
      </c>
      <c r="AK75" s="126" t="str">
        <f t="shared" si="278"/>
        <v>-----</v>
      </c>
      <c r="AL75" s="126" t="str">
        <f>AK75</f>
        <v>-----</v>
      </c>
      <c r="AM75" s="126" t="str">
        <f>AL75</f>
        <v>-----</v>
      </c>
      <c r="AN75" s="126" t="str">
        <f>AM75</f>
        <v>-----</v>
      </c>
      <c r="AO75" s="126" t="str">
        <f>AN75</f>
        <v>-----</v>
      </c>
      <c r="AP75" s="126" t="str">
        <f>AO75</f>
        <v>-----</v>
      </c>
      <c r="AQ75" s="126" t="str">
        <f t="shared" ref="AQ75:AY75" si="279">AP75</f>
        <v>-----</v>
      </c>
      <c r="AR75" s="126" t="str">
        <f t="shared" si="279"/>
        <v>-----</v>
      </c>
      <c r="AS75" s="126" t="str">
        <f t="shared" si="279"/>
        <v>-----</v>
      </c>
      <c r="AT75" s="126" t="str">
        <f t="shared" si="279"/>
        <v>-----</v>
      </c>
      <c r="AU75" s="126" t="str">
        <f t="shared" si="279"/>
        <v>-----</v>
      </c>
      <c r="AV75" s="126" t="str">
        <f t="shared" si="279"/>
        <v>-----</v>
      </c>
      <c r="AW75" s="126" t="str">
        <f t="shared" si="279"/>
        <v>-----</v>
      </c>
      <c r="AX75" s="126" t="str">
        <f t="shared" si="279"/>
        <v>-----</v>
      </c>
      <c r="AY75" s="126" t="str">
        <f t="shared" si="279"/>
        <v>-----</v>
      </c>
      <c r="AZ75" s="3" t="str">
        <f t="shared" si="222"/>
        <v>x</v>
      </c>
      <c r="BA75" s="4"/>
      <c r="BB75" s="148" t="str">
        <f>'Example 2A'!BB75</f>
        <v>-----</v>
      </c>
      <c r="BC75" s="119" t="str">
        <f t="shared" ref="BC75:CB75" si="280">BB75</f>
        <v>-----</v>
      </c>
      <c r="BD75" s="119" t="str">
        <f t="shared" si="280"/>
        <v>-----</v>
      </c>
      <c r="BE75" s="119" t="str">
        <f t="shared" si="280"/>
        <v>-----</v>
      </c>
      <c r="BF75" s="119" t="str">
        <f t="shared" si="280"/>
        <v>-----</v>
      </c>
      <c r="BG75" s="119" t="str">
        <f t="shared" si="280"/>
        <v>-----</v>
      </c>
      <c r="BH75" s="119" t="str">
        <f t="shared" si="280"/>
        <v>-----</v>
      </c>
      <c r="BI75" s="119" t="str">
        <f t="shared" si="280"/>
        <v>-----</v>
      </c>
      <c r="BJ75" s="119" t="str">
        <f t="shared" si="280"/>
        <v>-----</v>
      </c>
      <c r="BK75" s="119" t="str">
        <f t="shared" si="280"/>
        <v>-----</v>
      </c>
      <c r="BL75" s="119" t="str">
        <f t="shared" si="280"/>
        <v>-----</v>
      </c>
      <c r="BM75" s="119" t="str">
        <f t="shared" si="280"/>
        <v>-----</v>
      </c>
      <c r="BN75" s="119" t="str">
        <f t="shared" si="280"/>
        <v>-----</v>
      </c>
      <c r="BO75" s="119" t="str">
        <f t="shared" si="280"/>
        <v>-----</v>
      </c>
      <c r="BP75" s="119" t="str">
        <f t="shared" si="280"/>
        <v>-----</v>
      </c>
      <c r="BQ75" s="119" t="str">
        <f t="shared" si="280"/>
        <v>-----</v>
      </c>
      <c r="BR75" s="119" t="str">
        <f t="shared" si="280"/>
        <v>-----</v>
      </c>
      <c r="BS75" s="119" t="str">
        <f t="shared" si="280"/>
        <v>-----</v>
      </c>
      <c r="BT75" s="119" t="str">
        <f t="shared" si="280"/>
        <v>-----</v>
      </c>
      <c r="BU75" s="119" t="str">
        <f t="shared" si="280"/>
        <v>-----</v>
      </c>
      <c r="BV75" s="119" t="str">
        <f t="shared" si="280"/>
        <v>-----</v>
      </c>
      <c r="BW75" s="119" t="str">
        <f t="shared" si="280"/>
        <v>-----</v>
      </c>
      <c r="BX75" s="119" t="str">
        <f t="shared" si="280"/>
        <v>-----</v>
      </c>
      <c r="BY75" s="119" t="str">
        <f t="shared" si="280"/>
        <v>-----</v>
      </c>
      <c r="BZ75" s="119" t="str">
        <f t="shared" si="280"/>
        <v>-----</v>
      </c>
      <c r="CA75" s="119" t="str">
        <f t="shared" si="280"/>
        <v>-----</v>
      </c>
      <c r="CB75" s="123" t="str">
        <f t="shared" si="280"/>
        <v>-----</v>
      </c>
      <c r="CC75" s="123" t="str">
        <f t="shared" ref="CC75:CM75" si="281">CB75</f>
        <v>-----</v>
      </c>
      <c r="CD75" s="123" t="str">
        <f t="shared" si="281"/>
        <v>-----</v>
      </c>
      <c r="CE75" s="123" t="str">
        <f t="shared" si="281"/>
        <v>-----</v>
      </c>
      <c r="CF75" s="123" t="str">
        <f t="shared" si="281"/>
        <v>-----</v>
      </c>
      <c r="CG75" s="123" t="str">
        <f t="shared" si="281"/>
        <v>-----</v>
      </c>
      <c r="CH75" s="123" t="str">
        <f t="shared" si="281"/>
        <v>-----</v>
      </c>
      <c r="CI75" s="123" t="str">
        <f t="shared" si="281"/>
        <v>-----</v>
      </c>
      <c r="CJ75" s="123" t="str">
        <f t="shared" si="281"/>
        <v>-----</v>
      </c>
      <c r="CK75" s="123" t="str">
        <f t="shared" si="281"/>
        <v>-----</v>
      </c>
      <c r="CL75" s="123" t="str">
        <f t="shared" si="281"/>
        <v>-----</v>
      </c>
      <c r="CM75" s="123" t="str">
        <f t="shared" si="281"/>
        <v>-----</v>
      </c>
      <c r="CN75" s="123" t="str">
        <f t="shared" ref="CN75:CX75" si="282">CM75</f>
        <v>-----</v>
      </c>
      <c r="CO75" s="123" t="str">
        <f t="shared" si="282"/>
        <v>-----</v>
      </c>
      <c r="CP75" s="123" t="str">
        <f t="shared" si="282"/>
        <v>-----</v>
      </c>
      <c r="CQ75" s="123" t="str">
        <f t="shared" si="282"/>
        <v>-----</v>
      </c>
      <c r="CR75" s="123" t="str">
        <f t="shared" si="282"/>
        <v>-----</v>
      </c>
      <c r="CS75" s="123" t="str">
        <f t="shared" si="282"/>
        <v>-----</v>
      </c>
      <c r="CT75" s="123" t="str">
        <f t="shared" si="282"/>
        <v>-----</v>
      </c>
      <c r="CU75" s="123" t="str">
        <f t="shared" si="282"/>
        <v>-----</v>
      </c>
      <c r="CV75" s="123" t="str">
        <f t="shared" si="282"/>
        <v>-----</v>
      </c>
      <c r="CW75" s="123" t="str">
        <f t="shared" si="282"/>
        <v>-----</v>
      </c>
      <c r="CX75" s="123" t="str">
        <f t="shared" si="282"/>
        <v>-----</v>
      </c>
    </row>
    <row r="76" spans="1:102" ht="16.2" thickBot="1">
      <c r="A76" s="11" t="str">
        <f>'Example 2A'!A76</f>
        <v>= Comprehensive Rate</v>
      </c>
      <c r="B76" s="12"/>
      <c r="C76" s="38" t="e">
        <f>PRODUCT(PRODUCT(C64:C73)+C74,C75)</f>
        <v>#VALUE!</v>
      </c>
      <c r="D76" s="38" t="e">
        <f t="shared" ref="D76:AC76" si="283">PRODUCT(PRODUCT(D64:D73)+D74,D75)</f>
        <v>#VALUE!</v>
      </c>
      <c r="E76" s="38" t="e">
        <f t="shared" si="283"/>
        <v>#VALUE!</v>
      </c>
      <c r="F76" s="38" t="e">
        <f t="shared" si="283"/>
        <v>#VALUE!</v>
      </c>
      <c r="G76" s="38" t="e">
        <f t="shared" si="283"/>
        <v>#VALUE!</v>
      </c>
      <c r="H76" s="38" t="e">
        <f t="shared" si="283"/>
        <v>#VALUE!</v>
      </c>
      <c r="I76" s="38" t="e">
        <f t="shared" si="283"/>
        <v>#VALUE!</v>
      </c>
      <c r="J76" s="38" t="e">
        <f t="shared" si="283"/>
        <v>#VALUE!</v>
      </c>
      <c r="K76" s="38" t="e">
        <f t="shared" si="283"/>
        <v>#VALUE!</v>
      </c>
      <c r="L76" s="38" t="e">
        <f t="shared" si="283"/>
        <v>#VALUE!</v>
      </c>
      <c r="M76" s="38" t="e">
        <f t="shared" si="283"/>
        <v>#VALUE!</v>
      </c>
      <c r="N76" s="38" t="e">
        <f t="shared" si="283"/>
        <v>#VALUE!</v>
      </c>
      <c r="O76" s="38" t="e">
        <f t="shared" si="283"/>
        <v>#VALUE!</v>
      </c>
      <c r="P76" s="38" t="e">
        <f t="shared" si="283"/>
        <v>#VALUE!</v>
      </c>
      <c r="Q76" s="38" t="e">
        <f t="shared" si="283"/>
        <v>#VALUE!</v>
      </c>
      <c r="R76" s="38" t="e">
        <f t="shared" si="283"/>
        <v>#VALUE!</v>
      </c>
      <c r="S76" s="38" t="e">
        <f t="shared" si="283"/>
        <v>#VALUE!</v>
      </c>
      <c r="T76" s="38" t="e">
        <f t="shared" si="283"/>
        <v>#VALUE!</v>
      </c>
      <c r="U76" s="38" t="e">
        <f t="shared" si="283"/>
        <v>#VALUE!</v>
      </c>
      <c r="V76" s="38" t="e">
        <f t="shared" si="283"/>
        <v>#VALUE!</v>
      </c>
      <c r="W76" s="38" t="e">
        <f t="shared" si="283"/>
        <v>#VALUE!</v>
      </c>
      <c r="X76" s="38" t="e">
        <f t="shared" si="283"/>
        <v>#VALUE!</v>
      </c>
      <c r="Y76" s="38" t="e">
        <f t="shared" si="283"/>
        <v>#VALUE!</v>
      </c>
      <c r="Z76" s="38" t="e">
        <f t="shared" si="283"/>
        <v>#VALUE!</v>
      </c>
      <c r="AA76" s="38" t="e">
        <f t="shared" si="283"/>
        <v>#VALUE!</v>
      </c>
      <c r="AB76" s="38" t="e">
        <f t="shared" si="283"/>
        <v>#VALUE!</v>
      </c>
      <c r="AC76" s="39" t="e">
        <f t="shared" si="283"/>
        <v>#VALUE!</v>
      </c>
      <c r="AD76" s="39" t="e">
        <f t="shared" ref="AD76:AY76" si="284">PRODUCT(PRODUCT(AD64:AD73)+AD74,AD75)</f>
        <v>#VALUE!</v>
      </c>
      <c r="AE76" s="39" t="e">
        <f t="shared" si="284"/>
        <v>#VALUE!</v>
      </c>
      <c r="AF76" s="39" t="e">
        <f t="shared" si="284"/>
        <v>#VALUE!</v>
      </c>
      <c r="AG76" s="39" t="e">
        <f t="shared" si="284"/>
        <v>#VALUE!</v>
      </c>
      <c r="AH76" s="39" t="e">
        <f t="shared" si="284"/>
        <v>#VALUE!</v>
      </c>
      <c r="AI76" s="39" t="e">
        <f t="shared" si="284"/>
        <v>#VALUE!</v>
      </c>
      <c r="AJ76" s="39" t="e">
        <f t="shared" si="284"/>
        <v>#VALUE!</v>
      </c>
      <c r="AK76" s="39" t="e">
        <f t="shared" si="284"/>
        <v>#VALUE!</v>
      </c>
      <c r="AL76" s="39" t="e">
        <f t="shared" si="284"/>
        <v>#VALUE!</v>
      </c>
      <c r="AM76" s="39" t="e">
        <f t="shared" si="284"/>
        <v>#VALUE!</v>
      </c>
      <c r="AN76" s="39" t="e">
        <f t="shared" si="284"/>
        <v>#VALUE!</v>
      </c>
      <c r="AO76" s="39" t="e">
        <f t="shared" si="284"/>
        <v>#VALUE!</v>
      </c>
      <c r="AP76" s="39" t="e">
        <f t="shared" si="284"/>
        <v>#VALUE!</v>
      </c>
      <c r="AQ76" s="39" t="e">
        <f t="shared" si="284"/>
        <v>#VALUE!</v>
      </c>
      <c r="AR76" s="39" t="e">
        <f t="shared" si="284"/>
        <v>#VALUE!</v>
      </c>
      <c r="AS76" s="39" t="e">
        <f t="shared" si="284"/>
        <v>#VALUE!</v>
      </c>
      <c r="AT76" s="39" t="e">
        <f t="shared" si="284"/>
        <v>#VALUE!</v>
      </c>
      <c r="AU76" s="39" t="e">
        <f t="shared" si="284"/>
        <v>#VALUE!</v>
      </c>
      <c r="AV76" s="39" t="e">
        <f t="shared" si="284"/>
        <v>#VALUE!</v>
      </c>
      <c r="AW76" s="39" t="e">
        <f t="shared" si="284"/>
        <v>#VALUE!</v>
      </c>
      <c r="AX76" s="39" t="e">
        <f t="shared" si="284"/>
        <v>#VALUE!</v>
      </c>
      <c r="AY76" s="39" t="e">
        <f t="shared" si="284"/>
        <v>#VALUE!</v>
      </c>
      <c r="AZ76" s="84" t="str">
        <f t="shared" si="222"/>
        <v>= Comprehensive Rate</v>
      </c>
      <c r="BA76" s="12"/>
      <c r="BB76" s="38" t="e">
        <f t="shared" ref="BB76:CB76" si="285">PRODUCT(PRODUCT(BB64:BB73)+BB74,BB75)</f>
        <v>#VALUE!</v>
      </c>
      <c r="BC76" s="38" t="e">
        <f t="shared" si="285"/>
        <v>#VALUE!</v>
      </c>
      <c r="BD76" s="38" t="e">
        <f t="shared" si="285"/>
        <v>#VALUE!</v>
      </c>
      <c r="BE76" s="38" t="e">
        <f t="shared" si="285"/>
        <v>#VALUE!</v>
      </c>
      <c r="BF76" s="38" t="e">
        <f t="shared" si="285"/>
        <v>#VALUE!</v>
      </c>
      <c r="BG76" s="38" t="e">
        <f t="shared" si="285"/>
        <v>#VALUE!</v>
      </c>
      <c r="BH76" s="38" t="e">
        <f t="shared" si="285"/>
        <v>#VALUE!</v>
      </c>
      <c r="BI76" s="38" t="e">
        <f t="shared" si="285"/>
        <v>#VALUE!</v>
      </c>
      <c r="BJ76" s="38" t="e">
        <f t="shared" si="285"/>
        <v>#VALUE!</v>
      </c>
      <c r="BK76" s="38" t="e">
        <f t="shared" si="285"/>
        <v>#VALUE!</v>
      </c>
      <c r="BL76" s="38" t="e">
        <f t="shared" si="285"/>
        <v>#VALUE!</v>
      </c>
      <c r="BM76" s="38" t="e">
        <f t="shared" si="285"/>
        <v>#VALUE!</v>
      </c>
      <c r="BN76" s="38" t="e">
        <f t="shared" si="285"/>
        <v>#VALUE!</v>
      </c>
      <c r="BO76" s="38" t="e">
        <f t="shared" si="285"/>
        <v>#VALUE!</v>
      </c>
      <c r="BP76" s="38" t="e">
        <f t="shared" si="285"/>
        <v>#VALUE!</v>
      </c>
      <c r="BQ76" s="38" t="e">
        <f t="shared" si="285"/>
        <v>#VALUE!</v>
      </c>
      <c r="BR76" s="38" t="e">
        <f t="shared" si="285"/>
        <v>#VALUE!</v>
      </c>
      <c r="BS76" s="38" t="e">
        <f t="shared" si="285"/>
        <v>#VALUE!</v>
      </c>
      <c r="BT76" s="38" t="e">
        <f t="shared" si="285"/>
        <v>#VALUE!</v>
      </c>
      <c r="BU76" s="38" t="e">
        <f t="shared" si="285"/>
        <v>#VALUE!</v>
      </c>
      <c r="BV76" s="38" t="e">
        <f t="shared" si="285"/>
        <v>#VALUE!</v>
      </c>
      <c r="BW76" s="38" t="e">
        <f t="shared" si="285"/>
        <v>#VALUE!</v>
      </c>
      <c r="BX76" s="38" t="e">
        <f t="shared" si="285"/>
        <v>#VALUE!</v>
      </c>
      <c r="BY76" s="38" t="e">
        <f t="shared" si="285"/>
        <v>#VALUE!</v>
      </c>
      <c r="BZ76" s="38" t="e">
        <f t="shared" si="285"/>
        <v>#VALUE!</v>
      </c>
      <c r="CA76" s="38" t="e">
        <f t="shared" si="285"/>
        <v>#VALUE!</v>
      </c>
      <c r="CB76" s="39" t="e">
        <f t="shared" si="285"/>
        <v>#VALUE!</v>
      </c>
      <c r="CC76" s="39" t="e">
        <f t="shared" ref="CC76:CX76" si="286">PRODUCT(PRODUCT(CC64:CC73)+CC74,CC75)</f>
        <v>#VALUE!</v>
      </c>
      <c r="CD76" s="39" t="e">
        <f t="shared" si="286"/>
        <v>#VALUE!</v>
      </c>
      <c r="CE76" s="39" t="e">
        <f t="shared" si="286"/>
        <v>#VALUE!</v>
      </c>
      <c r="CF76" s="39" t="e">
        <f t="shared" si="286"/>
        <v>#VALUE!</v>
      </c>
      <c r="CG76" s="39" t="e">
        <f t="shared" si="286"/>
        <v>#VALUE!</v>
      </c>
      <c r="CH76" s="39" t="e">
        <f t="shared" si="286"/>
        <v>#VALUE!</v>
      </c>
      <c r="CI76" s="39" t="e">
        <f t="shared" si="286"/>
        <v>#VALUE!</v>
      </c>
      <c r="CJ76" s="39" t="e">
        <f t="shared" si="286"/>
        <v>#VALUE!</v>
      </c>
      <c r="CK76" s="39" t="e">
        <f t="shared" si="286"/>
        <v>#VALUE!</v>
      </c>
      <c r="CL76" s="39" t="e">
        <f t="shared" si="286"/>
        <v>#VALUE!</v>
      </c>
      <c r="CM76" s="39" t="e">
        <f t="shared" si="286"/>
        <v>#VALUE!</v>
      </c>
      <c r="CN76" s="39" t="e">
        <f t="shared" si="286"/>
        <v>#VALUE!</v>
      </c>
      <c r="CO76" s="39" t="e">
        <f t="shared" si="286"/>
        <v>#VALUE!</v>
      </c>
      <c r="CP76" s="39" t="e">
        <f t="shared" si="286"/>
        <v>#VALUE!</v>
      </c>
      <c r="CQ76" s="39" t="e">
        <f t="shared" si="286"/>
        <v>#VALUE!</v>
      </c>
      <c r="CR76" s="39" t="e">
        <f t="shared" si="286"/>
        <v>#VALUE!</v>
      </c>
      <c r="CS76" s="39" t="e">
        <f t="shared" si="286"/>
        <v>#VALUE!</v>
      </c>
      <c r="CT76" s="39" t="e">
        <f t="shared" si="286"/>
        <v>#VALUE!</v>
      </c>
      <c r="CU76" s="39" t="e">
        <f t="shared" si="286"/>
        <v>#VALUE!</v>
      </c>
      <c r="CV76" s="39" t="e">
        <f t="shared" si="286"/>
        <v>#VALUE!</v>
      </c>
      <c r="CW76" s="39" t="e">
        <f t="shared" si="286"/>
        <v>#VALUE!</v>
      </c>
      <c r="CX76" s="39" t="e">
        <f t="shared" si="286"/>
        <v>#VALUE!</v>
      </c>
    </row>
    <row r="77" spans="1:102" ht="16.2" thickTop="1">
      <c r="A77" s="52" t="str">
        <f>'Example 2A'!A77</f>
        <v/>
      </c>
      <c r="B77" s="6"/>
      <c r="C77" s="78" t="str">
        <f>"BaseRateColl_" &amp; TEXT(C$17,"00")</f>
        <v>BaseRateColl_101</v>
      </c>
      <c r="D77" s="78" t="str">
        <f t="shared" ref="D77:AY77" si="287">"BaseRateColl_" &amp; TEXT(D$17,"00")</f>
        <v>BaseRateColl_102</v>
      </c>
      <c r="E77" s="78" t="str">
        <f t="shared" si="287"/>
        <v>BaseRateColl_103</v>
      </c>
      <c r="F77" s="78" t="str">
        <f t="shared" si="287"/>
        <v>BaseRateColl_104</v>
      </c>
      <c r="G77" s="78" t="str">
        <f t="shared" si="287"/>
        <v>BaseRateColl_105</v>
      </c>
      <c r="H77" s="78" t="str">
        <f t="shared" si="287"/>
        <v>BaseRateColl_106</v>
      </c>
      <c r="I77" s="78" t="str">
        <f t="shared" si="287"/>
        <v>BaseRateColl_107</v>
      </c>
      <c r="J77" s="78" t="str">
        <f t="shared" si="287"/>
        <v>BaseRateColl_108</v>
      </c>
      <c r="K77" s="78" t="str">
        <f t="shared" si="287"/>
        <v>BaseRateColl_109</v>
      </c>
      <c r="L77" s="78" t="str">
        <f t="shared" si="287"/>
        <v>BaseRateColl_110</v>
      </c>
      <c r="M77" s="78" t="str">
        <f t="shared" si="287"/>
        <v>BaseRateColl_111</v>
      </c>
      <c r="N77" s="78" t="str">
        <f t="shared" si="287"/>
        <v>BaseRateColl_112</v>
      </c>
      <c r="O77" s="78" t="str">
        <f t="shared" si="287"/>
        <v>BaseRateColl_113</v>
      </c>
      <c r="P77" s="78" t="str">
        <f t="shared" si="287"/>
        <v>BaseRateColl_114</v>
      </c>
      <c r="Q77" s="78" t="str">
        <f t="shared" si="287"/>
        <v>BaseRateColl_115</v>
      </c>
      <c r="R77" s="78" t="str">
        <f t="shared" si="287"/>
        <v>BaseRateColl_116</v>
      </c>
      <c r="S77" s="78" t="str">
        <f t="shared" si="287"/>
        <v>BaseRateColl_117</v>
      </c>
      <c r="T77" s="78" t="str">
        <f t="shared" si="287"/>
        <v>BaseRateColl_118</v>
      </c>
      <c r="U77" s="78" t="str">
        <f t="shared" si="287"/>
        <v>BaseRateColl_119</v>
      </c>
      <c r="V77" s="78" t="str">
        <f t="shared" si="287"/>
        <v>BaseRateColl_120</v>
      </c>
      <c r="W77" s="78" t="str">
        <f t="shared" si="287"/>
        <v>BaseRateColl_121</v>
      </c>
      <c r="X77" s="78" t="str">
        <f t="shared" si="287"/>
        <v>BaseRateColl_122</v>
      </c>
      <c r="Y77" s="78" t="str">
        <f t="shared" si="287"/>
        <v>BaseRateColl_123</v>
      </c>
      <c r="Z77" s="78" t="str">
        <f t="shared" si="287"/>
        <v>BaseRateColl_124</v>
      </c>
      <c r="AA77" s="78" t="str">
        <f t="shared" si="287"/>
        <v>BaseRateColl_125</v>
      </c>
      <c r="AB77" s="78" t="str">
        <f t="shared" si="287"/>
        <v>BaseRateColl_126</v>
      </c>
      <c r="AC77" s="135" t="str">
        <f t="shared" si="287"/>
        <v>BaseRateColl_127</v>
      </c>
      <c r="AD77" s="135" t="str">
        <f t="shared" si="287"/>
        <v>BaseRateColl_128</v>
      </c>
      <c r="AE77" s="135" t="str">
        <f t="shared" si="287"/>
        <v>BaseRateColl_129</v>
      </c>
      <c r="AF77" s="135" t="str">
        <f t="shared" si="287"/>
        <v>BaseRateColl_130</v>
      </c>
      <c r="AG77" s="135" t="str">
        <f t="shared" si="287"/>
        <v>BaseRateColl_131</v>
      </c>
      <c r="AH77" s="135" t="str">
        <f t="shared" si="287"/>
        <v>BaseRateColl_132</v>
      </c>
      <c r="AI77" s="135" t="str">
        <f t="shared" si="287"/>
        <v>BaseRateColl_133</v>
      </c>
      <c r="AJ77" s="135" t="str">
        <f t="shared" si="287"/>
        <v>BaseRateColl_134</v>
      </c>
      <c r="AK77" s="135" t="str">
        <f t="shared" si="287"/>
        <v>BaseRateColl_135</v>
      </c>
      <c r="AL77" s="135" t="str">
        <f t="shared" si="287"/>
        <v>BaseRateColl_136</v>
      </c>
      <c r="AM77" s="135" t="str">
        <f t="shared" si="287"/>
        <v>BaseRateColl_137</v>
      </c>
      <c r="AN77" s="135" t="str">
        <f t="shared" si="287"/>
        <v>BaseRateColl_138</v>
      </c>
      <c r="AO77" s="135" t="str">
        <f t="shared" si="287"/>
        <v>BaseRateColl_139</v>
      </c>
      <c r="AP77" s="135" t="str">
        <f t="shared" si="287"/>
        <v>BaseRateColl_140</v>
      </c>
      <c r="AQ77" s="135" t="str">
        <f t="shared" si="287"/>
        <v>BaseRateColl_141</v>
      </c>
      <c r="AR77" s="135" t="str">
        <f t="shared" si="287"/>
        <v>BaseRateColl_142</v>
      </c>
      <c r="AS77" s="135" t="str">
        <f t="shared" si="287"/>
        <v>BaseRateColl_143</v>
      </c>
      <c r="AT77" s="135" t="str">
        <f t="shared" si="287"/>
        <v>BaseRateColl_144</v>
      </c>
      <c r="AU77" s="135" t="str">
        <f t="shared" si="287"/>
        <v>BaseRateColl_145</v>
      </c>
      <c r="AV77" s="135" t="str">
        <f t="shared" si="287"/>
        <v>BaseRateColl_146</v>
      </c>
      <c r="AW77" s="135" t="str">
        <f t="shared" si="287"/>
        <v>BaseRateColl_147</v>
      </c>
      <c r="AX77" s="135" t="str">
        <f t="shared" si="287"/>
        <v>BaseRateColl_148</v>
      </c>
      <c r="AY77" s="135" t="str">
        <f t="shared" si="287"/>
        <v>BaseRateColl_149</v>
      </c>
      <c r="AZ77" s="85"/>
      <c r="BA77" s="6"/>
      <c r="BB77" s="78" t="str">
        <f t="shared" ref="BB77:CX77" si="288">"BaseRateColl_" &amp; TEXT(BB$17,"00")</f>
        <v>BaseRateColl_101</v>
      </c>
      <c r="BC77" s="78" t="str">
        <f t="shared" si="288"/>
        <v>BaseRateColl_102</v>
      </c>
      <c r="BD77" s="78" t="str">
        <f t="shared" si="288"/>
        <v>BaseRateColl_103</v>
      </c>
      <c r="BE77" s="78" t="str">
        <f t="shared" si="288"/>
        <v>BaseRateColl_104</v>
      </c>
      <c r="BF77" s="78" t="str">
        <f t="shared" si="288"/>
        <v>BaseRateColl_105</v>
      </c>
      <c r="BG77" s="78" t="str">
        <f t="shared" si="288"/>
        <v>BaseRateColl_106</v>
      </c>
      <c r="BH77" s="78" t="str">
        <f t="shared" si="288"/>
        <v>BaseRateColl_107</v>
      </c>
      <c r="BI77" s="78" t="str">
        <f t="shared" si="288"/>
        <v>BaseRateColl_108</v>
      </c>
      <c r="BJ77" s="78" t="str">
        <f t="shared" si="288"/>
        <v>BaseRateColl_109</v>
      </c>
      <c r="BK77" s="78" t="str">
        <f t="shared" si="288"/>
        <v>BaseRateColl_110</v>
      </c>
      <c r="BL77" s="78" t="str">
        <f t="shared" si="288"/>
        <v>BaseRateColl_111</v>
      </c>
      <c r="BM77" s="78" t="str">
        <f t="shared" si="288"/>
        <v>BaseRateColl_112</v>
      </c>
      <c r="BN77" s="78" t="str">
        <f t="shared" si="288"/>
        <v>BaseRateColl_113</v>
      </c>
      <c r="BO77" s="78" t="str">
        <f t="shared" si="288"/>
        <v>BaseRateColl_114</v>
      </c>
      <c r="BP77" s="78" t="str">
        <f t="shared" si="288"/>
        <v>BaseRateColl_115</v>
      </c>
      <c r="BQ77" s="78" t="str">
        <f t="shared" si="288"/>
        <v>BaseRateColl_116</v>
      </c>
      <c r="BR77" s="78" t="str">
        <f t="shared" si="288"/>
        <v>BaseRateColl_117</v>
      </c>
      <c r="BS77" s="78" t="str">
        <f t="shared" si="288"/>
        <v>BaseRateColl_118</v>
      </c>
      <c r="BT77" s="78" t="str">
        <f t="shared" si="288"/>
        <v>BaseRateColl_119</v>
      </c>
      <c r="BU77" s="78" t="str">
        <f t="shared" si="288"/>
        <v>BaseRateColl_120</v>
      </c>
      <c r="BV77" s="78" t="str">
        <f t="shared" si="288"/>
        <v>BaseRateColl_121</v>
      </c>
      <c r="BW77" s="78" t="str">
        <f t="shared" si="288"/>
        <v>BaseRateColl_122</v>
      </c>
      <c r="BX77" s="78" t="str">
        <f t="shared" si="288"/>
        <v>BaseRateColl_123</v>
      </c>
      <c r="BY77" s="78" t="str">
        <f t="shared" si="288"/>
        <v>BaseRateColl_124</v>
      </c>
      <c r="BZ77" s="78" t="str">
        <f t="shared" si="288"/>
        <v>BaseRateColl_125</v>
      </c>
      <c r="CA77" s="78" t="str">
        <f t="shared" si="288"/>
        <v>BaseRateColl_126</v>
      </c>
      <c r="CB77" s="86" t="str">
        <f t="shared" si="288"/>
        <v>BaseRateColl_127</v>
      </c>
      <c r="CC77" s="86" t="str">
        <f t="shared" si="288"/>
        <v>BaseRateColl_128</v>
      </c>
      <c r="CD77" s="86" t="str">
        <f t="shared" si="288"/>
        <v>BaseRateColl_129</v>
      </c>
      <c r="CE77" s="86" t="str">
        <f t="shared" si="288"/>
        <v>BaseRateColl_130</v>
      </c>
      <c r="CF77" s="86" t="str">
        <f t="shared" si="288"/>
        <v>BaseRateColl_131</v>
      </c>
      <c r="CG77" s="86" t="str">
        <f t="shared" si="288"/>
        <v>BaseRateColl_132</v>
      </c>
      <c r="CH77" s="86" t="str">
        <f t="shared" si="288"/>
        <v>BaseRateColl_133</v>
      </c>
      <c r="CI77" s="86" t="str">
        <f t="shared" si="288"/>
        <v>BaseRateColl_134</v>
      </c>
      <c r="CJ77" s="86" t="str">
        <f t="shared" si="288"/>
        <v>BaseRateColl_135</v>
      </c>
      <c r="CK77" s="86" t="str">
        <f t="shared" si="288"/>
        <v>BaseRateColl_136</v>
      </c>
      <c r="CL77" s="86" t="str">
        <f t="shared" si="288"/>
        <v>BaseRateColl_137</v>
      </c>
      <c r="CM77" s="86" t="str">
        <f t="shared" si="288"/>
        <v>BaseRateColl_138</v>
      </c>
      <c r="CN77" s="86" t="str">
        <f t="shared" si="288"/>
        <v>BaseRateColl_139</v>
      </c>
      <c r="CO77" s="86" t="str">
        <f t="shared" si="288"/>
        <v>BaseRateColl_140</v>
      </c>
      <c r="CP77" s="86" t="str">
        <f t="shared" si="288"/>
        <v>BaseRateColl_141</v>
      </c>
      <c r="CQ77" s="86" t="str">
        <f t="shared" si="288"/>
        <v>BaseRateColl_142</v>
      </c>
      <c r="CR77" s="86" t="str">
        <f t="shared" si="288"/>
        <v>BaseRateColl_143</v>
      </c>
      <c r="CS77" s="86" t="str">
        <f t="shared" si="288"/>
        <v>BaseRateColl_144</v>
      </c>
      <c r="CT77" s="86" t="str">
        <f t="shared" si="288"/>
        <v>BaseRateColl_145</v>
      </c>
      <c r="CU77" s="86" t="str">
        <f t="shared" si="288"/>
        <v>BaseRateColl_146</v>
      </c>
      <c r="CV77" s="86" t="str">
        <f t="shared" si="288"/>
        <v>BaseRateColl_147</v>
      </c>
      <c r="CW77" s="86" t="str">
        <f t="shared" si="288"/>
        <v>BaseRateColl_148</v>
      </c>
      <c r="CX77" s="86" t="str">
        <f t="shared" si="288"/>
        <v>BaseRateColl_149</v>
      </c>
    </row>
    <row r="78" spans="1:102">
      <c r="A78" s="21" t="str">
        <f>'Example 2A'!A78</f>
        <v>Collision Base Rate</v>
      </c>
      <c r="B78" s="4"/>
      <c r="C78" s="124" t="str">
        <f>'Example 1B'!C78</f>
        <v xml:space="preserve">enter   </v>
      </c>
      <c r="D78" s="124" t="str">
        <f>'Example 1B'!D78</f>
        <v xml:space="preserve">enter   </v>
      </c>
      <c r="E78" s="124" t="str">
        <f>'Example 1B'!E78</f>
        <v xml:space="preserve">enter   </v>
      </c>
      <c r="F78" s="124" t="str">
        <f>'Example 1B'!F78</f>
        <v xml:space="preserve">enter   </v>
      </c>
      <c r="G78" s="124" t="str">
        <f>'Example 1B'!G78</f>
        <v xml:space="preserve">enter   </v>
      </c>
      <c r="H78" s="124" t="str">
        <f>'Example 1B'!H78</f>
        <v xml:space="preserve">enter   </v>
      </c>
      <c r="I78" s="124" t="str">
        <f>'Example 1B'!I78</f>
        <v xml:space="preserve">enter   </v>
      </c>
      <c r="J78" s="124" t="str">
        <f>'Example 1B'!J78</f>
        <v xml:space="preserve">enter   </v>
      </c>
      <c r="K78" s="124" t="str">
        <f>'Example 1B'!K78</f>
        <v xml:space="preserve">enter   </v>
      </c>
      <c r="L78" s="124" t="str">
        <f>'Example 1B'!L78</f>
        <v xml:space="preserve">enter   </v>
      </c>
      <c r="M78" s="124" t="str">
        <f>'Example 1B'!M78</f>
        <v xml:space="preserve">enter   </v>
      </c>
      <c r="N78" s="124" t="str">
        <f>'Example 1B'!N78</f>
        <v xml:space="preserve">enter   </v>
      </c>
      <c r="O78" s="124" t="str">
        <f>'Example 1B'!O78</f>
        <v xml:space="preserve">enter   </v>
      </c>
      <c r="P78" s="124" t="str">
        <f>'Example 1B'!P78</f>
        <v xml:space="preserve">enter   </v>
      </c>
      <c r="Q78" s="124" t="str">
        <f>'Example 1B'!Q78</f>
        <v xml:space="preserve">enter   </v>
      </c>
      <c r="R78" s="124" t="str">
        <f>'Example 1B'!R78</f>
        <v xml:space="preserve">enter   </v>
      </c>
      <c r="S78" s="124" t="str">
        <f>'Example 1B'!S78</f>
        <v xml:space="preserve">enter   </v>
      </c>
      <c r="T78" s="124" t="str">
        <f>'Example 1B'!T78</f>
        <v xml:space="preserve">enter   </v>
      </c>
      <c r="U78" s="124" t="str">
        <f>'Example 1B'!U78</f>
        <v xml:space="preserve">enter   </v>
      </c>
      <c r="V78" s="124" t="str">
        <f>'Example 1B'!V78</f>
        <v xml:space="preserve">enter   </v>
      </c>
      <c r="W78" s="124" t="str">
        <f>'Example 1B'!W78</f>
        <v xml:space="preserve">enter   </v>
      </c>
      <c r="X78" s="124" t="str">
        <f>'Example 1B'!X78</f>
        <v xml:space="preserve">enter   </v>
      </c>
      <c r="Y78" s="124" t="str">
        <f>'Example 1B'!Y78</f>
        <v xml:space="preserve">enter   </v>
      </c>
      <c r="Z78" s="124" t="str">
        <f>'Example 1B'!Z78</f>
        <v xml:space="preserve">enter   </v>
      </c>
      <c r="AA78" s="124" t="str">
        <f>'Example 1B'!AA78</f>
        <v xml:space="preserve">enter   </v>
      </c>
      <c r="AB78" s="124" t="str">
        <f>'Example 1B'!AB78</f>
        <v xml:space="preserve">enter   </v>
      </c>
      <c r="AC78" s="124" t="str">
        <f>'Example 1B'!AC78</f>
        <v xml:space="preserve">enter   </v>
      </c>
      <c r="AD78" s="124" t="str">
        <f>'Example 1B'!AD78</f>
        <v xml:space="preserve">enter   </v>
      </c>
      <c r="AE78" s="124" t="str">
        <f>'Example 1B'!AE78</f>
        <v xml:space="preserve">enter   </v>
      </c>
      <c r="AF78" s="124" t="str">
        <f>'Example 1B'!AF78</f>
        <v xml:space="preserve">enter   </v>
      </c>
      <c r="AG78" s="124" t="str">
        <f>'Example 1B'!AG78</f>
        <v xml:space="preserve">enter   </v>
      </c>
      <c r="AH78" s="124" t="str">
        <f>'Example 1B'!AH78</f>
        <v xml:space="preserve">enter   </v>
      </c>
      <c r="AI78" s="124" t="str">
        <f>'Example 1B'!AI78</f>
        <v xml:space="preserve">enter   </v>
      </c>
      <c r="AJ78" s="124" t="str">
        <f>'Example 1B'!AJ78</f>
        <v xml:space="preserve">enter   </v>
      </c>
      <c r="AK78" s="124" t="str">
        <f>'Example 1B'!AK78</f>
        <v xml:space="preserve">enter   </v>
      </c>
      <c r="AL78" s="124" t="str">
        <f>'Example 1B'!AL78</f>
        <v xml:space="preserve">enter   </v>
      </c>
      <c r="AM78" s="124" t="str">
        <f>'Example 1B'!AM78</f>
        <v xml:space="preserve">enter   </v>
      </c>
      <c r="AN78" s="124" t="str">
        <f>'Example 1B'!AN78</f>
        <v xml:space="preserve">enter   </v>
      </c>
      <c r="AO78" s="124" t="str">
        <f>'Example 1B'!AO78</f>
        <v xml:space="preserve">enter   </v>
      </c>
      <c r="AP78" s="124" t="str">
        <f>'Example 1B'!AP78</f>
        <v xml:space="preserve">enter   </v>
      </c>
      <c r="AQ78" s="124" t="str">
        <f>'Example 1B'!AQ78</f>
        <v xml:space="preserve">enter   </v>
      </c>
      <c r="AR78" s="124" t="str">
        <f>'Example 1B'!AR78</f>
        <v xml:space="preserve">enter   </v>
      </c>
      <c r="AS78" s="124" t="str">
        <f>'Example 1B'!AS78</f>
        <v xml:space="preserve">enter   </v>
      </c>
      <c r="AT78" s="124" t="str">
        <f>'Example 1B'!AT78</f>
        <v xml:space="preserve">enter   </v>
      </c>
      <c r="AU78" s="124" t="str">
        <f>'Example 1B'!AU78</f>
        <v xml:space="preserve">enter   </v>
      </c>
      <c r="AV78" s="124" t="str">
        <f>'Example 1B'!AV78</f>
        <v xml:space="preserve">enter   </v>
      </c>
      <c r="AW78" s="124" t="str">
        <f>'Example 1B'!AW78</f>
        <v xml:space="preserve">enter   </v>
      </c>
      <c r="AX78" s="124" t="str">
        <f>'Example 1B'!AX78</f>
        <v xml:space="preserve">enter   </v>
      </c>
      <c r="AY78" s="124" t="str">
        <f>'Example 1B'!AY78</f>
        <v xml:space="preserve">enter   </v>
      </c>
      <c r="AZ78" s="375" t="str">
        <f t="shared" ref="AZ78:AZ89" si="289">A78</f>
        <v>Collision Base Rate</v>
      </c>
      <c r="BA78" s="4"/>
      <c r="BB78" s="124" t="str">
        <f>C78</f>
        <v xml:space="preserve">enter   </v>
      </c>
      <c r="BC78" s="124" t="str">
        <f t="shared" ref="BC78:CX78" si="290">D78</f>
        <v xml:space="preserve">enter   </v>
      </c>
      <c r="BD78" s="124" t="str">
        <f t="shared" si="290"/>
        <v xml:space="preserve">enter   </v>
      </c>
      <c r="BE78" s="124" t="str">
        <f t="shared" si="290"/>
        <v xml:space="preserve">enter   </v>
      </c>
      <c r="BF78" s="124" t="str">
        <f t="shared" si="290"/>
        <v xml:space="preserve">enter   </v>
      </c>
      <c r="BG78" s="124" t="str">
        <f t="shared" si="290"/>
        <v xml:space="preserve">enter   </v>
      </c>
      <c r="BH78" s="124" t="str">
        <f t="shared" si="290"/>
        <v xml:space="preserve">enter   </v>
      </c>
      <c r="BI78" s="124" t="str">
        <f t="shared" si="290"/>
        <v xml:space="preserve">enter   </v>
      </c>
      <c r="BJ78" s="124" t="str">
        <f t="shared" si="290"/>
        <v xml:space="preserve">enter   </v>
      </c>
      <c r="BK78" s="124" t="str">
        <f t="shared" si="290"/>
        <v xml:space="preserve">enter   </v>
      </c>
      <c r="BL78" s="124" t="str">
        <f t="shared" si="290"/>
        <v xml:space="preserve">enter   </v>
      </c>
      <c r="BM78" s="124" t="str">
        <f t="shared" si="290"/>
        <v xml:space="preserve">enter   </v>
      </c>
      <c r="BN78" s="124" t="str">
        <f t="shared" si="290"/>
        <v xml:space="preserve">enter   </v>
      </c>
      <c r="BO78" s="124" t="str">
        <f t="shared" si="290"/>
        <v xml:space="preserve">enter   </v>
      </c>
      <c r="BP78" s="124" t="str">
        <f t="shared" si="290"/>
        <v xml:space="preserve">enter   </v>
      </c>
      <c r="BQ78" s="124" t="str">
        <f t="shared" si="290"/>
        <v xml:space="preserve">enter   </v>
      </c>
      <c r="BR78" s="124" t="str">
        <f t="shared" si="290"/>
        <v xml:space="preserve">enter   </v>
      </c>
      <c r="BS78" s="124" t="str">
        <f t="shared" si="290"/>
        <v xml:space="preserve">enter   </v>
      </c>
      <c r="BT78" s="124" t="str">
        <f t="shared" si="290"/>
        <v xml:space="preserve">enter   </v>
      </c>
      <c r="BU78" s="124" t="str">
        <f t="shared" si="290"/>
        <v xml:space="preserve">enter   </v>
      </c>
      <c r="BV78" s="124" t="str">
        <f t="shared" si="290"/>
        <v xml:space="preserve">enter   </v>
      </c>
      <c r="BW78" s="124" t="str">
        <f t="shared" si="290"/>
        <v xml:space="preserve">enter   </v>
      </c>
      <c r="BX78" s="124" t="str">
        <f t="shared" si="290"/>
        <v xml:space="preserve">enter   </v>
      </c>
      <c r="BY78" s="124" t="str">
        <f t="shared" si="290"/>
        <v xml:space="preserve">enter   </v>
      </c>
      <c r="BZ78" s="124" t="str">
        <f t="shared" si="290"/>
        <v xml:space="preserve">enter   </v>
      </c>
      <c r="CA78" s="124" t="str">
        <f t="shared" si="290"/>
        <v xml:space="preserve">enter   </v>
      </c>
      <c r="CB78" s="124" t="str">
        <f t="shared" si="290"/>
        <v xml:space="preserve">enter   </v>
      </c>
      <c r="CC78" s="124" t="str">
        <f t="shared" si="290"/>
        <v xml:space="preserve">enter   </v>
      </c>
      <c r="CD78" s="124" t="str">
        <f t="shared" si="290"/>
        <v xml:space="preserve">enter   </v>
      </c>
      <c r="CE78" s="124" t="str">
        <f t="shared" si="290"/>
        <v xml:space="preserve">enter   </v>
      </c>
      <c r="CF78" s="124" t="str">
        <f t="shared" si="290"/>
        <v xml:space="preserve">enter   </v>
      </c>
      <c r="CG78" s="124" t="str">
        <f t="shared" si="290"/>
        <v xml:space="preserve">enter   </v>
      </c>
      <c r="CH78" s="124" t="str">
        <f t="shared" si="290"/>
        <v xml:space="preserve">enter   </v>
      </c>
      <c r="CI78" s="124" t="str">
        <f t="shared" si="290"/>
        <v xml:space="preserve">enter   </v>
      </c>
      <c r="CJ78" s="124" t="str">
        <f t="shared" si="290"/>
        <v xml:space="preserve">enter   </v>
      </c>
      <c r="CK78" s="124" t="str">
        <f t="shared" si="290"/>
        <v xml:space="preserve">enter   </v>
      </c>
      <c r="CL78" s="124" t="str">
        <f t="shared" si="290"/>
        <v xml:space="preserve">enter   </v>
      </c>
      <c r="CM78" s="124" t="str">
        <f t="shared" si="290"/>
        <v xml:space="preserve">enter   </v>
      </c>
      <c r="CN78" s="124" t="str">
        <f t="shared" si="290"/>
        <v xml:space="preserve">enter   </v>
      </c>
      <c r="CO78" s="124" t="str">
        <f t="shared" si="290"/>
        <v xml:space="preserve">enter   </v>
      </c>
      <c r="CP78" s="124" t="str">
        <f t="shared" si="290"/>
        <v xml:space="preserve">enter   </v>
      </c>
      <c r="CQ78" s="124" t="str">
        <f t="shared" si="290"/>
        <v xml:space="preserve">enter   </v>
      </c>
      <c r="CR78" s="124" t="str">
        <f t="shared" si="290"/>
        <v xml:space="preserve">enter   </v>
      </c>
      <c r="CS78" s="124" t="str">
        <f t="shared" si="290"/>
        <v xml:space="preserve">enter   </v>
      </c>
      <c r="CT78" s="124" t="str">
        <f t="shared" si="290"/>
        <v xml:space="preserve">enter   </v>
      </c>
      <c r="CU78" s="124" t="str">
        <f t="shared" si="290"/>
        <v xml:space="preserve">enter   </v>
      </c>
      <c r="CV78" s="124" t="str">
        <f t="shared" si="290"/>
        <v xml:space="preserve">enter   </v>
      </c>
      <c r="CW78" s="124" t="str">
        <f t="shared" si="290"/>
        <v xml:space="preserve">enter   </v>
      </c>
      <c r="CX78" s="124" t="str">
        <f t="shared" si="290"/>
        <v xml:space="preserve">enter   </v>
      </c>
    </row>
    <row r="79" spans="1:102">
      <c r="A79" s="3" t="str">
        <f>'Example 2A'!A79</f>
        <v>x Deductible Factor</v>
      </c>
      <c r="B79" s="4"/>
      <c r="C79" s="148" t="str">
        <f>'Example 2A'!C79</f>
        <v>-----</v>
      </c>
      <c r="D79" s="119" t="str">
        <f t="shared" ref="D79:AC79" si="291">C79</f>
        <v>-----</v>
      </c>
      <c r="E79" s="119" t="str">
        <f t="shared" si="291"/>
        <v>-----</v>
      </c>
      <c r="F79" s="119" t="str">
        <f t="shared" si="291"/>
        <v>-----</v>
      </c>
      <c r="G79" s="119" t="str">
        <f t="shared" si="291"/>
        <v>-----</v>
      </c>
      <c r="H79" s="119" t="str">
        <f t="shared" si="291"/>
        <v>-----</v>
      </c>
      <c r="I79" s="119" t="str">
        <f t="shared" si="291"/>
        <v>-----</v>
      </c>
      <c r="J79" s="119" t="str">
        <f t="shared" si="291"/>
        <v>-----</v>
      </c>
      <c r="K79" s="119" t="str">
        <f t="shared" si="291"/>
        <v>-----</v>
      </c>
      <c r="L79" s="119" t="str">
        <f t="shared" si="291"/>
        <v>-----</v>
      </c>
      <c r="M79" s="119" t="str">
        <f t="shared" si="291"/>
        <v>-----</v>
      </c>
      <c r="N79" s="119" t="str">
        <f t="shared" si="291"/>
        <v>-----</v>
      </c>
      <c r="O79" s="119" t="str">
        <f t="shared" si="291"/>
        <v>-----</v>
      </c>
      <c r="P79" s="119" t="str">
        <f t="shared" si="291"/>
        <v>-----</v>
      </c>
      <c r="Q79" s="119" t="str">
        <f t="shared" si="291"/>
        <v>-----</v>
      </c>
      <c r="R79" s="119" t="str">
        <f t="shared" si="291"/>
        <v>-----</v>
      </c>
      <c r="S79" s="119" t="str">
        <f t="shared" si="291"/>
        <v>-----</v>
      </c>
      <c r="T79" s="119" t="str">
        <f t="shared" si="291"/>
        <v>-----</v>
      </c>
      <c r="U79" s="119" t="str">
        <f t="shared" si="291"/>
        <v>-----</v>
      </c>
      <c r="V79" s="119" t="str">
        <f t="shared" si="291"/>
        <v>-----</v>
      </c>
      <c r="W79" s="119" t="str">
        <f t="shared" si="291"/>
        <v>-----</v>
      </c>
      <c r="X79" s="119" t="str">
        <f t="shared" si="291"/>
        <v>-----</v>
      </c>
      <c r="Y79" s="119" t="str">
        <f t="shared" si="291"/>
        <v>-----</v>
      </c>
      <c r="Z79" s="119" t="str">
        <f t="shared" si="291"/>
        <v>-----</v>
      </c>
      <c r="AA79" s="119" t="str">
        <f t="shared" si="291"/>
        <v>-----</v>
      </c>
      <c r="AB79" s="119" t="str">
        <f t="shared" si="291"/>
        <v>-----</v>
      </c>
      <c r="AC79" s="126" t="str">
        <f t="shared" si="291"/>
        <v>-----</v>
      </c>
      <c r="AD79" s="126" t="str">
        <f t="shared" ref="AD79:AK79" si="292">AC79</f>
        <v>-----</v>
      </c>
      <c r="AE79" s="126" t="str">
        <f t="shared" si="292"/>
        <v>-----</v>
      </c>
      <c r="AF79" s="126" t="str">
        <f t="shared" si="292"/>
        <v>-----</v>
      </c>
      <c r="AG79" s="126" t="str">
        <f t="shared" si="292"/>
        <v>-----</v>
      </c>
      <c r="AH79" s="126" t="str">
        <f t="shared" si="292"/>
        <v>-----</v>
      </c>
      <c r="AI79" s="126" t="str">
        <f t="shared" si="292"/>
        <v>-----</v>
      </c>
      <c r="AJ79" s="126" t="str">
        <f t="shared" si="292"/>
        <v>-----</v>
      </c>
      <c r="AK79" s="126" t="str">
        <f t="shared" si="292"/>
        <v>-----</v>
      </c>
      <c r="AL79" s="126" t="str">
        <f t="shared" ref="AL79:AP86" si="293">AK79</f>
        <v>-----</v>
      </c>
      <c r="AM79" s="126" t="str">
        <f t="shared" si="293"/>
        <v>-----</v>
      </c>
      <c r="AN79" s="126" t="str">
        <f t="shared" si="293"/>
        <v>-----</v>
      </c>
      <c r="AO79" s="126" t="str">
        <f t="shared" si="293"/>
        <v>-----</v>
      </c>
      <c r="AP79" s="126" t="str">
        <f t="shared" si="293"/>
        <v>-----</v>
      </c>
      <c r="AQ79" s="126" t="str">
        <f t="shared" ref="AQ79:AY79" si="294">AP79</f>
        <v>-----</v>
      </c>
      <c r="AR79" s="126" t="str">
        <f t="shared" si="294"/>
        <v>-----</v>
      </c>
      <c r="AS79" s="126" t="str">
        <f t="shared" si="294"/>
        <v>-----</v>
      </c>
      <c r="AT79" s="126" t="str">
        <f t="shared" si="294"/>
        <v>-----</v>
      </c>
      <c r="AU79" s="126" t="str">
        <f t="shared" si="294"/>
        <v>-----</v>
      </c>
      <c r="AV79" s="126" t="str">
        <f t="shared" si="294"/>
        <v>-----</v>
      </c>
      <c r="AW79" s="126" t="str">
        <f t="shared" si="294"/>
        <v>-----</v>
      </c>
      <c r="AX79" s="126" t="str">
        <f t="shared" si="294"/>
        <v>-----</v>
      </c>
      <c r="AY79" s="126" t="str">
        <f t="shared" si="294"/>
        <v>-----</v>
      </c>
      <c r="AZ79" s="83" t="str">
        <f t="shared" si="289"/>
        <v>x Deductible Factor</v>
      </c>
      <c r="BA79" s="4"/>
      <c r="BB79" s="148" t="str">
        <f>'Example 2A'!BB79</f>
        <v>-----</v>
      </c>
      <c r="BC79" s="126" t="str">
        <f t="shared" ref="BC79:CX79" si="295">BB79</f>
        <v>-----</v>
      </c>
      <c r="BD79" s="126" t="str">
        <f t="shared" si="295"/>
        <v>-----</v>
      </c>
      <c r="BE79" s="126" t="str">
        <f t="shared" si="295"/>
        <v>-----</v>
      </c>
      <c r="BF79" s="126" t="str">
        <f t="shared" si="295"/>
        <v>-----</v>
      </c>
      <c r="BG79" s="126" t="str">
        <f t="shared" si="295"/>
        <v>-----</v>
      </c>
      <c r="BH79" s="126" t="str">
        <f t="shared" si="295"/>
        <v>-----</v>
      </c>
      <c r="BI79" s="126" t="str">
        <f t="shared" si="295"/>
        <v>-----</v>
      </c>
      <c r="BJ79" s="126" t="str">
        <f t="shared" si="295"/>
        <v>-----</v>
      </c>
      <c r="BK79" s="126" t="str">
        <f t="shared" si="295"/>
        <v>-----</v>
      </c>
      <c r="BL79" s="126" t="str">
        <f t="shared" si="295"/>
        <v>-----</v>
      </c>
      <c r="BM79" s="126" t="str">
        <f t="shared" si="295"/>
        <v>-----</v>
      </c>
      <c r="BN79" s="126" t="str">
        <f t="shared" si="295"/>
        <v>-----</v>
      </c>
      <c r="BO79" s="126" t="str">
        <f t="shared" si="295"/>
        <v>-----</v>
      </c>
      <c r="BP79" s="126" t="str">
        <f t="shared" si="295"/>
        <v>-----</v>
      </c>
      <c r="BQ79" s="126" t="str">
        <f t="shared" si="295"/>
        <v>-----</v>
      </c>
      <c r="BR79" s="126" t="str">
        <f t="shared" si="295"/>
        <v>-----</v>
      </c>
      <c r="BS79" s="126" t="str">
        <f t="shared" si="295"/>
        <v>-----</v>
      </c>
      <c r="BT79" s="126" t="str">
        <f t="shared" si="295"/>
        <v>-----</v>
      </c>
      <c r="BU79" s="126" t="str">
        <f t="shared" si="295"/>
        <v>-----</v>
      </c>
      <c r="BV79" s="126" t="str">
        <f t="shared" si="295"/>
        <v>-----</v>
      </c>
      <c r="BW79" s="126" t="str">
        <f t="shared" si="295"/>
        <v>-----</v>
      </c>
      <c r="BX79" s="126" t="str">
        <f t="shared" si="295"/>
        <v>-----</v>
      </c>
      <c r="BY79" s="126" t="str">
        <f t="shared" si="295"/>
        <v>-----</v>
      </c>
      <c r="BZ79" s="126" t="str">
        <f t="shared" si="295"/>
        <v>-----</v>
      </c>
      <c r="CA79" s="126" t="str">
        <f t="shared" si="295"/>
        <v>-----</v>
      </c>
      <c r="CB79" s="126" t="str">
        <f t="shared" si="295"/>
        <v>-----</v>
      </c>
      <c r="CC79" s="126" t="str">
        <f t="shared" si="295"/>
        <v>-----</v>
      </c>
      <c r="CD79" s="126" t="str">
        <f t="shared" si="295"/>
        <v>-----</v>
      </c>
      <c r="CE79" s="126" t="str">
        <f t="shared" si="295"/>
        <v>-----</v>
      </c>
      <c r="CF79" s="126" t="str">
        <f t="shared" si="295"/>
        <v>-----</v>
      </c>
      <c r="CG79" s="126" t="str">
        <f t="shared" si="295"/>
        <v>-----</v>
      </c>
      <c r="CH79" s="126" t="str">
        <f t="shared" si="295"/>
        <v>-----</v>
      </c>
      <c r="CI79" s="126" t="str">
        <f t="shared" si="295"/>
        <v>-----</v>
      </c>
      <c r="CJ79" s="126" t="str">
        <f t="shared" si="295"/>
        <v>-----</v>
      </c>
      <c r="CK79" s="126" t="str">
        <f t="shared" si="295"/>
        <v>-----</v>
      </c>
      <c r="CL79" s="126" t="str">
        <f t="shared" si="295"/>
        <v>-----</v>
      </c>
      <c r="CM79" s="126" t="str">
        <f t="shared" si="295"/>
        <v>-----</v>
      </c>
      <c r="CN79" s="126" t="str">
        <f t="shared" si="295"/>
        <v>-----</v>
      </c>
      <c r="CO79" s="126" t="str">
        <f t="shared" si="295"/>
        <v>-----</v>
      </c>
      <c r="CP79" s="126" t="str">
        <f t="shared" si="295"/>
        <v>-----</v>
      </c>
      <c r="CQ79" s="126" t="str">
        <f t="shared" si="295"/>
        <v>-----</v>
      </c>
      <c r="CR79" s="126" t="str">
        <f t="shared" si="295"/>
        <v>-----</v>
      </c>
      <c r="CS79" s="126" t="str">
        <f t="shared" si="295"/>
        <v>-----</v>
      </c>
      <c r="CT79" s="126" t="str">
        <f t="shared" si="295"/>
        <v>-----</v>
      </c>
      <c r="CU79" s="126" t="str">
        <f t="shared" si="295"/>
        <v>-----</v>
      </c>
      <c r="CV79" s="126" t="str">
        <f t="shared" si="295"/>
        <v>-----</v>
      </c>
      <c r="CW79" s="126" t="str">
        <f t="shared" si="295"/>
        <v>-----</v>
      </c>
      <c r="CX79" s="126" t="str">
        <f t="shared" si="295"/>
        <v>-----</v>
      </c>
    </row>
    <row r="80" spans="1:102">
      <c r="A80" s="3" t="str">
        <f>'Example 2A'!A80</f>
        <v>x Tier Factor</v>
      </c>
      <c r="B80" s="4"/>
      <c r="C80" s="148" t="str">
        <f>'Example 2A'!C80</f>
        <v>-----</v>
      </c>
      <c r="D80" s="119" t="str">
        <f t="shared" ref="D80:AC80" si="296">C80</f>
        <v>-----</v>
      </c>
      <c r="E80" s="119" t="str">
        <f t="shared" si="296"/>
        <v>-----</v>
      </c>
      <c r="F80" s="119" t="str">
        <f t="shared" si="296"/>
        <v>-----</v>
      </c>
      <c r="G80" s="119" t="str">
        <f t="shared" si="296"/>
        <v>-----</v>
      </c>
      <c r="H80" s="119" t="str">
        <f t="shared" si="296"/>
        <v>-----</v>
      </c>
      <c r="I80" s="119" t="str">
        <f t="shared" si="296"/>
        <v>-----</v>
      </c>
      <c r="J80" s="119" t="str">
        <f t="shared" si="296"/>
        <v>-----</v>
      </c>
      <c r="K80" s="119" t="str">
        <f t="shared" si="296"/>
        <v>-----</v>
      </c>
      <c r="L80" s="119" t="str">
        <f t="shared" si="296"/>
        <v>-----</v>
      </c>
      <c r="M80" s="119" t="str">
        <f t="shared" si="296"/>
        <v>-----</v>
      </c>
      <c r="N80" s="119" t="str">
        <f t="shared" si="296"/>
        <v>-----</v>
      </c>
      <c r="O80" s="119" t="str">
        <f t="shared" si="296"/>
        <v>-----</v>
      </c>
      <c r="P80" s="119" t="str">
        <f t="shared" si="296"/>
        <v>-----</v>
      </c>
      <c r="Q80" s="119" t="str">
        <f t="shared" si="296"/>
        <v>-----</v>
      </c>
      <c r="R80" s="119" t="str">
        <f t="shared" si="296"/>
        <v>-----</v>
      </c>
      <c r="S80" s="119" t="str">
        <f t="shared" si="296"/>
        <v>-----</v>
      </c>
      <c r="T80" s="119" t="str">
        <f t="shared" si="296"/>
        <v>-----</v>
      </c>
      <c r="U80" s="119" t="str">
        <f t="shared" si="296"/>
        <v>-----</v>
      </c>
      <c r="V80" s="119" t="str">
        <f t="shared" si="296"/>
        <v>-----</v>
      </c>
      <c r="W80" s="119" t="str">
        <f t="shared" si="296"/>
        <v>-----</v>
      </c>
      <c r="X80" s="119" t="str">
        <f t="shared" si="296"/>
        <v>-----</v>
      </c>
      <c r="Y80" s="119" t="str">
        <f t="shared" si="296"/>
        <v>-----</v>
      </c>
      <c r="Z80" s="119" t="str">
        <f t="shared" si="296"/>
        <v>-----</v>
      </c>
      <c r="AA80" s="119" t="str">
        <f t="shared" si="296"/>
        <v>-----</v>
      </c>
      <c r="AB80" s="119" t="str">
        <f t="shared" si="296"/>
        <v>-----</v>
      </c>
      <c r="AC80" s="126" t="str">
        <f t="shared" si="296"/>
        <v>-----</v>
      </c>
      <c r="AD80" s="126" t="str">
        <f t="shared" ref="AD80:AK80" si="297">AC80</f>
        <v>-----</v>
      </c>
      <c r="AE80" s="126" t="str">
        <f t="shared" si="297"/>
        <v>-----</v>
      </c>
      <c r="AF80" s="126" t="str">
        <f t="shared" si="297"/>
        <v>-----</v>
      </c>
      <c r="AG80" s="126" t="str">
        <f t="shared" si="297"/>
        <v>-----</v>
      </c>
      <c r="AH80" s="126" t="str">
        <f t="shared" si="297"/>
        <v>-----</v>
      </c>
      <c r="AI80" s="126" t="str">
        <f t="shared" si="297"/>
        <v>-----</v>
      </c>
      <c r="AJ80" s="126" t="str">
        <f t="shared" si="297"/>
        <v>-----</v>
      </c>
      <c r="AK80" s="126" t="str">
        <f t="shared" si="297"/>
        <v>-----</v>
      </c>
      <c r="AL80" s="126" t="str">
        <f t="shared" si="293"/>
        <v>-----</v>
      </c>
      <c r="AM80" s="126" t="str">
        <f t="shared" si="293"/>
        <v>-----</v>
      </c>
      <c r="AN80" s="126" t="str">
        <f t="shared" si="293"/>
        <v>-----</v>
      </c>
      <c r="AO80" s="126" t="str">
        <f t="shared" si="293"/>
        <v>-----</v>
      </c>
      <c r="AP80" s="126" t="str">
        <f t="shared" si="293"/>
        <v>-----</v>
      </c>
      <c r="AQ80" s="126" t="str">
        <f t="shared" ref="AQ80:AY80" si="298">AP80</f>
        <v>-----</v>
      </c>
      <c r="AR80" s="126" t="str">
        <f t="shared" si="298"/>
        <v>-----</v>
      </c>
      <c r="AS80" s="126" t="str">
        <f t="shared" si="298"/>
        <v>-----</v>
      </c>
      <c r="AT80" s="126" t="str">
        <f t="shared" si="298"/>
        <v>-----</v>
      </c>
      <c r="AU80" s="126" t="str">
        <f t="shared" si="298"/>
        <v>-----</v>
      </c>
      <c r="AV80" s="126" t="str">
        <f t="shared" si="298"/>
        <v>-----</v>
      </c>
      <c r="AW80" s="126" t="str">
        <f t="shared" si="298"/>
        <v>-----</v>
      </c>
      <c r="AX80" s="126" t="str">
        <f t="shared" si="298"/>
        <v>-----</v>
      </c>
      <c r="AY80" s="126" t="str">
        <f t="shared" si="298"/>
        <v>-----</v>
      </c>
      <c r="AZ80" s="83" t="str">
        <f t="shared" si="289"/>
        <v>x Tier Factor</v>
      </c>
      <c r="BA80" s="4"/>
      <c r="BB80" s="148" t="str">
        <f>'Example 2A'!BB80</f>
        <v>-----</v>
      </c>
      <c r="BC80" s="126" t="str">
        <f t="shared" ref="BC80:CX80" si="299">BB80</f>
        <v>-----</v>
      </c>
      <c r="BD80" s="126" t="str">
        <f t="shared" si="299"/>
        <v>-----</v>
      </c>
      <c r="BE80" s="126" t="str">
        <f t="shared" si="299"/>
        <v>-----</v>
      </c>
      <c r="BF80" s="126" t="str">
        <f t="shared" si="299"/>
        <v>-----</v>
      </c>
      <c r="BG80" s="126" t="str">
        <f t="shared" si="299"/>
        <v>-----</v>
      </c>
      <c r="BH80" s="126" t="str">
        <f t="shared" si="299"/>
        <v>-----</v>
      </c>
      <c r="BI80" s="126" t="str">
        <f t="shared" si="299"/>
        <v>-----</v>
      </c>
      <c r="BJ80" s="126" t="str">
        <f t="shared" si="299"/>
        <v>-----</v>
      </c>
      <c r="BK80" s="126" t="str">
        <f t="shared" si="299"/>
        <v>-----</v>
      </c>
      <c r="BL80" s="126" t="str">
        <f t="shared" si="299"/>
        <v>-----</v>
      </c>
      <c r="BM80" s="126" t="str">
        <f t="shared" si="299"/>
        <v>-----</v>
      </c>
      <c r="BN80" s="126" t="str">
        <f t="shared" si="299"/>
        <v>-----</v>
      </c>
      <c r="BO80" s="126" t="str">
        <f t="shared" si="299"/>
        <v>-----</v>
      </c>
      <c r="BP80" s="126" t="str">
        <f t="shared" si="299"/>
        <v>-----</v>
      </c>
      <c r="BQ80" s="126" t="str">
        <f t="shared" si="299"/>
        <v>-----</v>
      </c>
      <c r="BR80" s="126" t="str">
        <f t="shared" si="299"/>
        <v>-----</v>
      </c>
      <c r="BS80" s="126" t="str">
        <f t="shared" si="299"/>
        <v>-----</v>
      </c>
      <c r="BT80" s="126" t="str">
        <f t="shared" si="299"/>
        <v>-----</v>
      </c>
      <c r="BU80" s="126" t="str">
        <f t="shared" si="299"/>
        <v>-----</v>
      </c>
      <c r="BV80" s="126" t="str">
        <f t="shared" si="299"/>
        <v>-----</v>
      </c>
      <c r="BW80" s="126" t="str">
        <f t="shared" si="299"/>
        <v>-----</v>
      </c>
      <c r="BX80" s="126" t="str">
        <f t="shared" si="299"/>
        <v>-----</v>
      </c>
      <c r="BY80" s="126" t="str">
        <f t="shared" si="299"/>
        <v>-----</v>
      </c>
      <c r="BZ80" s="126" t="str">
        <f t="shared" si="299"/>
        <v>-----</v>
      </c>
      <c r="CA80" s="126" t="str">
        <f t="shared" si="299"/>
        <v>-----</v>
      </c>
      <c r="CB80" s="126" t="str">
        <f t="shared" si="299"/>
        <v>-----</v>
      </c>
      <c r="CC80" s="126" t="str">
        <f t="shared" si="299"/>
        <v>-----</v>
      </c>
      <c r="CD80" s="126" t="str">
        <f t="shared" si="299"/>
        <v>-----</v>
      </c>
      <c r="CE80" s="126" t="str">
        <f t="shared" si="299"/>
        <v>-----</v>
      </c>
      <c r="CF80" s="126" t="str">
        <f t="shared" si="299"/>
        <v>-----</v>
      </c>
      <c r="CG80" s="126" t="str">
        <f t="shared" si="299"/>
        <v>-----</v>
      </c>
      <c r="CH80" s="126" t="str">
        <f t="shared" si="299"/>
        <v>-----</v>
      </c>
      <c r="CI80" s="126" t="str">
        <f t="shared" si="299"/>
        <v>-----</v>
      </c>
      <c r="CJ80" s="126" t="str">
        <f t="shared" si="299"/>
        <v>-----</v>
      </c>
      <c r="CK80" s="126" t="str">
        <f t="shared" si="299"/>
        <v>-----</v>
      </c>
      <c r="CL80" s="126" t="str">
        <f t="shared" si="299"/>
        <v>-----</v>
      </c>
      <c r="CM80" s="126" t="str">
        <f t="shared" si="299"/>
        <v>-----</v>
      </c>
      <c r="CN80" s="126" t="str">
        <f t="shared" si="299"/>
        <v>-----</v>
      </c>
      <c r="CO80" s="126" t="str">
        <f t="shared" si="299"/>
        <v>-----</v>
      </c>
      <c r="CP80" s="126" t="str">
        <f t="shared" si="299"/>
        <v>-----</v>
      </c>
      <c r="CQ80" s="126" t="str">
        <f t="shared" si="299"/>
        <v>-----</v>
      </c>
      <c r="CR80" s="126" t="str">
        <f t="shared" si="299"/>
        <v>-----</v>
      </c>
      <c r="CS80" s="126" t="str">
        <f t="shared" si="299"/>
        <v>-----</v>
      </c>
      <c r="CT80" s="126" t="str">
        <f t="shared" si="299"/>
        <v>-----</v>
      </c>
      <c r="CU80" s="126" t="str">
        <f t="shared" si="299"/>
        <v>-----</v>
      </c>
      <c r="CV80" s="126" t="str">
        <f t="shared" si="299"/>
        <v>-----</v>
      </c>
      <c r="CW80" s="126" t="str">
        <f t="shared" si="299"/>
        <v>-----</v>
      </c>
      <c r="CX80" s="126" t="str">
        <f t="shared" si="299"/>
        <v>-----</v>
      </c>
    </row>
    <row r="81" spans="1:102">
      <c r="A81" s="3" t="str">
        <f>'Example 2A'!A81</f>
        <v>x Class Factor</v>
      </c>
      <c r="B81" s="4"/>
      <c r="C81" s="148" t="str">
        <f>'Example 2A'!C81</f>
        <v>-----</v>
      </c>
      <c r="D81" s="119" t="str">
        <f t="shared" ref="D81:AC81" si="300">C81</f>
        <v>-----</v>
      </c>
      <c r="E81" s="119" t="str">
        <f t="shared" si="300"/>
        <v>-----</v>
      </c>
      <c r="F81" s="119" t="str">
        <f t="shared" si="300"/>
        <v>-----</v>
      </c>
      <c r="G81" s="119" t="str">
        <f t="shared" si="300"/>
        <v>-----</v>
      </c>
      <c r="H81" s="119" t="str">
        <f t="shared" si="300"/>
        <v>-----</v>
      </c>
      <c r="I81" s="119" t="str">
        <f t="shared" si="300"/>
        <v>-----</v>
      </c>
      <c r="J81" s="119" t="str">
        <f t="shared" si="300"/>
        <v>-----</v>
      </c>
      <c r="K81" s="119" t="str">
        <f t="shared" si="300"/>
        <v>-----</v>
      </c>
      <c r="L81" s="119" t="str">
        <f t="shared" si="300"/>
        <v>-----</v>
      </c>
      <c r="M81" s="119" t="str">
        <f t="shared" si="300"/>
        <v>-----</v>
      </c>
      <c r="N81" s="119" t="str">
        <f t="shared" si="300"/>
        <v>-----</v>
      </c>
      <c r="O81" s="119" t="str">
        <f t="shared" si="300"/>
        <v>-----</v>
      </c>
      <c r="P81" s="119" t="str">
        <f t="shared" si="300"/>
        <v>-----</v>
      </c>
      <c r="Q81" s="119" t="str">
        <f t="shared" si="300"/>
        <v>-----</v>
      </c>
      <c r="R81" s="119" t="str">
        <f t="shared" si="300"/>
        <v>-----</v>
      </c>
      <c r="S81" s="119" t="str">
        <f t="shared" si="300"/>
        <v>-----</v>
      </c>
      <c r="T81" s="119" t="str">
        <f t="shared" si="300"/>
        <v>-----</v>
      </c>
      <c r="U81" s="119" t="str">
        <f t="shared" si="300"/>
        <v>-----</v>
      </c>
      <c r="V81" s="119" t="str">
        <f t="shared" si="300"/>
        <v>-----</v>
      </c>
      <c r="W81" s="119" t="str">
        <f t="shared" si="300"/>
        <v>-----</v>
      </c>
      <c r="X81" s="119" t="str">
        <f t="shared" si="300"/>
        <v>-----</v>
      </c>
      <c r="Y81" s="119" t="str">
        <f t="shared" si="300"/>
        <v>-----</v>
      </c>
      <c r="Z81" s="119" t="str">
        <f t="shared" si="300"/>
        <v>-----</v>
      </c>
      <c r="AA81" s="119" t="str">
        <f t="shared" si="300"/>
        <v>-----</v>
      </c>
      <c r="AB81" s="119" t="str">
        <f t="shared" si="300"/>
        <v>-----</v>
      </c>
      <c r="AC81" s="126" t="str">
        <f t="shared" si="300"/>
        <v>-----</v>
      </c>
      <c r="AD81" s="126" t="str">
        <f t="shared" ref="AD81:AK81" si="301">AC81</f>
        <v>-----</v>
      </c>
      <c r="AE81" s="126" t="str">
        <f t="shared" si="301"/>
        <v>-----</v>
      </c>
      <c r="AF81" s="126" t="str">
        <f t="shared" si="301"/>
        <v>-----</v>
      </c>
      <c r="AG81" s="126" t="str">
        <f t="shared" si="301"/>
        <v>-----</v>
      </c>
      <c r="AH81" s="126" t="str">
        <f t="shared" si="301"/>
        <v>-----</v>
      </c>
      <c r="AI81" s="126" t="str">
        <f t="shared" si="301"/>
        <v>-----</v>
      </c>
      <c r="AJ81" s="126" t="str">
        <f t="shared" si="301"/>
        <v>-----</v>
      </c>
      <c r="AK81" s="126" t="str">
        <f t="shared" si="301"/>
        <v>-----</v>
      </c>
      <c r="AL81" s="126" t="str">
        <f t="shared" si="293"/>
        <v>-----</v>
      </c>
      <c r="AM81" s="126" t="str">
        <f t="shared" si="293"/>
        <v>-----</v>
      </c>
      <c r="AN81" s="126" t="str">
        <f t="shared" si="293"/>
        <v>-----</v>
      </c>
      <c r="AO81" s="126" t="str">
        <f t="shared" si="293"/>
        <v>-----</v>
      </c>
      <c r="AP81" s="126" t="str">
        <f t="shared" si="293"/>
        <v>-----</v>
      </c>
      <c r="AQ81" s="126" t="str">
        <f t="shared" ref="AQ81:AY81" si="302">AP81</f>
        <v>-----</v>
      </c>
      <c r="AR81" s="126" t="str">
        <f t="shared" si="302"/>
        <v>-----</v>
      </c>
      <c r="AS81" s="126" t="str">
        <f t="shared" si="302"/>
        <v>-----</v>
      </c>
      <c r="AT81" s="126" t="str">
        <f t="shared" si="302"/>
        <v>-----</v>
      </c>
      <c r="AU81" s="126" t="str">
        <f t="shared" si="302"/>
        <v>-----</v>
      </c>
      <c r="AV81" s="126" t="str">
        <f t="shared" si="302"/>
        <v>-----</v>
      </c>
      <c r="AW81" s="126" t="str">
        <f t="shared" si="302"/>
        <v>-----</v>
      </c>
      <c r="AX81" s="126" t="str">
        <f t="shared" si="302"/>
        <v>-----</v>
      </c>
      <c r="AY81" s="126" t="str">
        <f t="shared" si="302"/>
        <v>-----</v>
      </c>
      <c r="AZ81" s="83" t="str">
        <f t="shared" si="289"/>
        <v>x Class Factor</v>
      </c>
      <c r="BA81" s="4"/>
      <c r="BB81" s="148" t="str">
        <f>'Example 2A'!BB81</f>
        <v>-----</v>
      </c>
      <c r="BC81" s="126" t="str">
        <f t="shared" ref="BC81:CX81" si="303">BB81</f>
        <v>-----</v>
      </c>
      <c r="BD81" s="126" t="str">
        <f t="shared" si="303"/>
        <v>-----</v>
      </c>
      <c r="BE81" s="126" t="str">
        <f t="shared" si="303"/>
        <v>-----</v>
      </c>
      <c r="BF81" s="126" t="str">
        <f t="shared" si="303"/>
        <v>-----</v>
      </c>
      <c r="BG81" s="126" t="str">
        <f t="shared" si="303"/>
        <v>-----</v>
      </c>
      <c r="BH81" s="126" t="str">
        <f t="shared" si="303"/>
        <v>-----</v>
      </c>
      <c r="BI81" s="126" t="str">
        <f t="shared" si="303"/>
        <v>-----</v>
      </c>
      <c r="BJ81" s="126" t="str">
        <f t="shared" si="303"/>
        <v>-----</v>
      </c>
      <c r="BK81" s="126" t="str">
        <f t="shared" si="303"/>
        <v>-----</v>
      </c>
      <c r="BL81" s="126" t="str">
        <f t="shared" si="303"/>
        <v>-----</v>
      </c>
      <c r="BM81" s="126" t="str">
        <f t="shared" si="303"/>
        <v>-----</v>
      </c>
      <c r="BN81" s="126" t="str">
        <f t="shared" si="303"/>
        <v>-----</v>
      </c>
      <c r="BO81" s="126" t="str">
        <f t="shared" si="303"/>
        <v>-----</v>
      </c>
      <c r="BP81" s="126" t="str">
        <f t="shared" si="303"/>
        <v>-----</v>
      </c>
      <c r="BQ81" s="126" t="str">
        <f t="shared" si="303"/>
        <v>-----</v>
      </c>
      <c r="BR81" s="126" t="str">
        <f t="shared" si="303"/>
        <v>-----</v>
      </c>
      <c r="BS81" s="126" t="str">
        <f t="shared" si="303"/>
        <v>-----</v>
      </c>
      <c r="BT81" s="126" t="str">
        <f t="shared" si="303"/>
        <v>-----</v>
      </c>
      <c r="BU81" s="126" t="str">
        <f t="shared" si="303"/>
        <v>-----</v>
      </c>
      <c r="BV81" s="126" t="str">
        <f t="shared" si="303"/>
        <v>-----</v>
      </c>
      <c r="BW81" s="126" t="str">
        <f t="shared" si="303"/>
        <v>-----</v>
      </c>
      <c r="BX81" s="126" t="str">
        <f t="shared" si="303"/>
        <v>-----</v>
      </c>
      <c r="BY81" s="126" t="str">
        <f t="shared" si="303"/>
        <v>-----</v>
      </c>
      <c r="BZ81" s="126" t="str">
        <f t="shared" si="303"/>
        <v>-----</v>
      </c>
      <c r="CA81" s="126" t="str">
        <f t="shared" si="303"/>
        <v>-----</v>
      </c>
      <c r="CB81" s="126" t="str">
        <f t="shared" si="303"/>
        <v>-----</v>
      </c>
      <c r="CC81" s="126" t="str">
        <f t="shared" si="303"/>
        <v>-----</v>
      </c>
      <c r="CD81" s="126" t="str">
        <f t="shared" si="303"/>
        <v>-----</v>
      </c>
      <c r="CE81" s="126" t="str">
        <f t="shared" si="303"/>
        <v>-----</v>
      </c>
      <c r="CF81" s="126" t="str">
        <f t="shared" si="303"/>
        <v>-----</v>
      </c>
      <c r="CG81" s="126" t="str">
        <f t="shared" si="303"/>
        <v>-----</v>
      </c>
      <c r="CH81" s="126" t="str">
        <f t="shared" si="303"/>
        <v>-----</v>
      </c>
      <c r="CI81" s="126" t="str">
        <f t="shared" si="303"/>
        <v>-----</v>
      </c>
      <c r="CJ81" s="126" t="str">
        <f t="shared" si="303"/>
        <v>-----</v>
      </c>
      <c r="CK81" s="126" t="str">
        <f t="shared" si="303"/>
        <v>-----</v>
      </c>
      <c r="CL81" s="126" t="str">
        <f t="shared" si="303"/>
        <v>-----</v>
      </c>
      <c r="CM81" s="126" t="str">
        <f t="shared" si="303"/>
        <v>-----</v>
      </c>
      <c r="CN81" s="126" t="str">
        <f t="shared" si="303"/>
        <v>-----</v>
      </c>
      <c r="CO81" s="126" t="str">
        <f t="shared" si="303"/>
        <v>-----</v>
      </c>
      <c r="CP81" s="126" t="str">
        <f t="shared" si="303"/>
        <v>-----</v>
      </c>
      <c r="CQ81" s="126" t="str">
        <f t="shared" si="303"/>
        <v>-----</v>
      </c>
      <c r="CR81" s="126" t="str">
        <f t="shared" si="303"/>
        <v>-----</v>
      </c>
      <c r="CS81" s="126" t="str">
        <f t="shared" si="303"/>
        <v>-----</v>
      </c>
      <c r="CT81" s="126" t="str">
        <f t="shared" si="303"/>
        <v>-----</v>
      </c>
      <c r="CU81" s="126" t="str">
        <f t="shared" si="303"/>
        <v>-----</v>
      </c>
      <c r="CV81" s="126" t="str">
        <f t="shared" si="303"/>
        <v>-----</v>
      </c>
      <c r="CW81" s="126" t="str">
        <f t="shared" si="303"/>
        <v>-----</v>
      </c>
      <c r="CX81" s="126" t="str">
        <f t="shared" si="303"/>
        <v>-----</v>
      </c>
    </row>
    <row r="82" spans="1:102">
      <c r="A82" s="3" t="str">
        <f>'Example 2A'!A82</f>
        <v>x Model Year Factor</v>
      </c>
      <c r="B82" s="4"/>
      <c r="C82" s="148" t="str">
        <f>'Example 2A'!C82</f>
        <v>-----</v>
      </c>
      <c r="D82" s="119" t="str">
        <f t="shared" ref="D82:AC82" si="304">C82</f>
        <v>-----</v>
      </c>
      <c r="E82" s="119" t="str">
        <f t="shared" si="304"/>
        <v>-----</v>
      </c>
      <c r="F82" s="119" t="str">
        <f t="shared" si="304"/>
        <v>-----</v>
      </c>
      <c r="G82" s="119" t="str">
        <f t="shared" si="304"/>
        <v>-----</v>
      </c>
      <c r="H82" s="119" t="str">
        <f t="shared" si="304"/>
        <v>-----</v>
      </c>
      <c r="I82" s="119" t="str">
        <f t="shared" si="304"/>
        <v>-----</v>
      </c>
      <c r="J82" s="119" t="str">
        <f t="shared" si="304"/>
        <v>-----</v>
      </c>
      <c r="K82" s="119" t="str">
        <f t="shared" si="304"/>
        <v>-----</v>
      </c>
      <c r="L82" s="119" t="str">
        <f t="shared" si="304"/>
        <v>-----</v>
      </c>
      <c r="M82" s="119" t="str">
        <f t="shared" si="304"/>
        <v>-----</v>
      </c>
      <c r="N82" s="119" t="str">
        <f t="shared" si="304"/>
        <v>-----</v>
      </c>
      <c r="O82" s="119" t="str">
        <f t="shared" si="304"/>
        <v>-----</v>
      </c>
      <c r="P82" s="119" t="str">
        <f t="shared" si="304"/>
        <v>-----</v>
      </c>
      <c r="Q82" s="119" t="str">
        <f t="shared" si="304"/>
        <v>-----</v>
      </c>
      <c r="R82" s="119" t="str">
        <f t="shared" si="304"/>
        <v>-----</v>
      </c>
      <c r="S82" s="119" t="str">
        <f t="shared" si="304"/>
        <v>-----</v>
      </c>
      <c r="T82" s="119" t="str">
        <f t="shared" si="304"/>
        <v>-----</v>
      </c>
      <c r="U82" s="119" t="str">
        <f t="shared" si="304"/>
        <v>-----</v>
      </c>
      <c r="V82" s="119" t="str">
        <f t="shared" si="304"/>
        <v>-----</v>
      </c>
      <c r="W82" s="119" t="str">
        <f t="shared" si="304"/>
        <v>-----</v>
      </c>
      <c r="X82" s="119" t="str">
        <f t="shared" si="304"/>
        <v>-----</v>
      </c>
      <c r="Y82" s="119" t="str">
        <f t="shared" si="304"/>
        <v>-----</v>
      </c>
      <c r="Z82" s="119" t="str">
        <f t="shared" si="304"/>
        <v>-----</v>
      </c>
      <c r="AA82" s="119" t="str">
        <f t="shared" si="304"/>
        <v>-----</v>
      </c>
      <c r="AB82" s="119" t="str">
        <f t="shared" si="304"/>
        <v>-----</v>
      </c>
      <c r="AC82" s="126" t="str">
        <f t="shared" si="304"/>
        <v>-----</v>
      </c>
      <c r="AD82" s="126" t="str">
        <f t="shared" ref="AD82:AK82" si="305">AC82</f>
        <v>-----</v>
      </c>
      <c r="AE82" s="126" t="str">
        <f t="shared" si="305"/>
        <v>-----</v>
      </c>
      <c r="AF82" s="126" t="str">
        <f t="shared" si="305"/>
        <v>-----</v>
      </c>
      <c r="AG82" s="126" t="str">
        <f t="shared" si="305"/>
        <v>-----</v>
      </c>
      <c r="AH82" s="126" t="str">
        <f t="shared" si="305"/>
        <v>-----</v>
      </c>
      <c r="AI82" s="126" t="str">
        <f t="shared" si="305"/>
        <v>-----</v>
      </c>
      <c r="AJ82" s="126" t="str">
        <f t="shared" si="305"/>
        <v>-----</v>
      </c>
      <c r="AK82" s="126" t="str">
        <f t="shared" si="305"/>
        <v>-----</v>
      </c>
      <c r="AL82" s="126" t="str">
        <f t="shared" si="293"/>
        <v>-----</v>
      </c>
      <c r="AM82" s="126" t="str">
        <f t="shared" si="293"/>
        <v>-----</v>
      </c>
      <c r="AN82" s="126" t="str">
        <f t="shared" si="293"/>
        <v>-----</v>
      </c>
      <c r="AO82" s="126" t="str">
        <f t="shared" si="293"/>
        <v>-----</v>
      </c>
      <c r="AP82" s="126" t="str">
        <f t="shared" si="293"/>
        <v>-----</v>
      </c>
      <c r="AQ82" s="126" t="str">
        <f t="shared" ref="AQ82:AY82" si="306">AP82</f>
        <v>-----</v>
      </c>
      <c r="AR82" s="126" t="str">
        <f t="shared" si="306"/>
        <v>-----</v>
      </c>
      <c r="AS82" s="126" t="str">
        <f t="shared" si="306"/>
        <v>-----</v>
      </c>
      <c r="AT82" s="126" t="str">
        <f t="shared" si="306"/>
        <v>-----</v>
      </c>
      <c r="AU82" s="126" t="str">
        <f t="shared" si="306"/>
        <v>-----</v>
      </c>
      <c r="AV82" s="126" t="str">
        <f t="shared" si="306"/>
        <v>-----</v>
      </c>
      <c r="AW82" s="126" t="str">
        <f t="shared" si="306"/>
        <v>-----</v>
      </c>
      <c r="AX82" s="126" t="str">
        <f t="shared" si="306"/>
        <v>-----</v>
      </c>
      <c r="AY82" s="126" t="str">
        <f t="shared" si="306"/>
        <v>-----</v>
      </c>
      <c r="AZ82" s="83" t="str">
        <f t="shared" si="289"/>
        <v>x Model Year Factor</v>
      </c>
      <c r="BA82" s="4"/>
      <c r="BB82" s="148" t="str">
        <f>'Example 2A'!BB82</f>
        <v>-----</v>
      </c>
      <c r="BC82" s="126" t="str">
        <f t="shared" ref="BC82:CX82" si="307">BB82</f>
        <v>-----</v>
      </c>
      <c r="BD82" s="126" t="str">
        <f t="shared" si="307"/>
        <v>-----</v>
      </c>
      <c r="BE82" s="126" t="str">
        <f t="shared" si="307"/>
        <v>-----</v>
      </c>
      <c r="BF82" s="126" t="str">
        <f t="shared" si="307"/>
        <v>-----</v>
      </c>
      <c r="BG82" s="126" t="str">
        <f t="shared" si="307"/>
        <v>-----</v>
      </c>
      <c r="BH82" s="126" t="str">
        <f t="shared" si="307"/>
        <v>-----</v>
      </c>
      <c r="BI82" s="126" t="str">
        <f t="shared" si="307"/>
        <v>-----</v>
      </c>
      <c r="BJ82" s="126" t="str">
        <f t="shared" si="307"/>
        <v>-----</v>
      </c>
      <c r="BK82" s="126" t="str">
        <f t="shared" si="307"/>
        <v>-----</v>
      </c>
      <c r="BL82" s="126" t="str">
        <f t="shared" si="307"/>
        <v>-----</v>
      </c>
      <c r="BM82" s="126" t="str">
        <f t="shared" si="307"/>
        <v>-----</v>
      </c>
      <c r="BN82" s="126" t="str">
        <f t="shared" si="307"/>
        <v>-----</v>
      </c>
      <c r="BO82" s="126" t="str">
        <f t="shared" si="307"/>
        <v>-----</v>
      </c>
      <c r="BP82" s="126" t="str">
        <f t="shared" si="307"/>
        <v>-----</v>
      </c>
      <c r="BQ82" s="126" t="str">
        <f t="shared" si="307"/>
        <v>-----</v>
      </c>
      <c r="BR82" s="126" t="str">
        <f t="shared" si="307"/>
        <v>-----</v>
      </c>
      <c r="BS82" s="126" t="str">
        <f t="shared" si="307"/>
        <v>-----</v>
      </c>
      <c r="BT82" s="126" t="str">
        <f t="shared" si="307"/>
        <v>-----</v>
      </c>
      <c r="BU82" s="126" t="str">
        <f t="shared" si="307"/>
        <v>-----</v>
      </c>
      <c r="BV82" s="126" t="str">
        <f t="shared" si="307"/>
        <v>-----</v>
      </c>
      <c r="BW82" s="126" t="str">
        <f t="shared" si="307"/>
        <v>-----</v>
      </c>
      <c r="BX82" s="126" t="str">
        <f t="shared" si="307"/>
        <v>-----</v>
      </c>
      <c r="BY82" s="126" t="str">
        <f t="shared" si="307"/>
        <v>-----</v>
      </c>
      <c r="BZ82" s="126" t="str">
        <f t="shared" si="307"/>
        <v>-----</v>
      </c>
      <c r="CA82" s="126" t="str">
        <f t="shared" si="307"/>
        <v>-----</v>
      </c>
      <c r="CB82" s="126" t="str">
        <f t="shared" si="307"/>
        <v>-----</v>
      </c>
      <c r="CC82" s="126" t="str">
        <f t="shared" si="307"/>
        <v>-----</v>
      </c>
      <c r="CD82" s="126" t="str">
        <f t="shared" si="307"/>
        <v>-----</v>
      </c>
      <c r="CE82" s="126" t="str">
        <f t="shared" si="307"/>
        <v>-----</v>
      </c>
      <c r="CF82" s="126" t="str">
        <f t="shared" si="307"/>
        <v>-----</v>
      </c>
      <c r="CG82" s="126" t="str">
        <f t="shared" si="307"/>
        <v>-----</v>
      </c>
      <c r="CH82" s="126" t="str">
        <f t="shared" si="307"/>
        <v>-----</v>
      </c>
      <c r="CI82" s="126" t="str">
        <f t="shared" si="307"/>
        <v>-----</v>
      </c>
      <c r="CJ82" s="126" t="str">
        <f t="shared" si="307"/>
        <v>-----</v>
      </c>
      <c r="CK82" s="126" t="str">
        <f t="shared" si="307"/>
        <v>-----</v>
      </c>
      <c r="CL82" s="126" t="str">
        <f t="shared" si="307"/>
        <v>-----</v>
      </c>
      <c r="CM82" s="126" t="str">
        <f t="shared" si="307"/>
        <v>-----</v>
      </c>
      <c r="CN82" s="126" t="str">
        <f t="shared" si="307"/>
        <v>-----</v>
      </c>
      <c r="CO82" s="126" t="str">
        <f t="shared" si="307"/>
        <v>-----</v>
      </c>
      <c r="CP82" s="126" t="str">
        <f t="shared" si="307"/>
        <v>-----</v>
      </c>
      <c r="CQ82" s="126" t="str">
        <f t="shared" si="307"/>
        <v>-----</v>
      </c>
      <c r="CR82" s="126" t="str">
        <f t="shared" si="307"/>
        <v>-----</v>
      </c>
      <c r="CS82" s="126" t="str">
        <f t="shared" si="307"/>
        <v>-----</v>
      </c>
      <c r="CT82" s="126" t="str">
        <f t="shared" si="307"/>
        <v>-----</v>
      </c>
      <c r="CU82" s="126" t="str">
        <f t="shared" si="307"/>
        <v>-----</v>
      </c>
      <c r="CV82" s="126" t="str">
        <f t="shared" si="307"/>
        <v>-----</v>
      </c>
      <c r="CW82" s="126" t="str">
        <f t="shared" si="307"/>
        <v>-----</v>
      </c>
      <c r="CX82" s="126" t="str">
        <f t="shared" si="307"/>
        <v>-----</v>
      </c>
    </row>
    <row r="83" spans="1:102">
      <c r="A83" s="3" t="str">
        <f>'Example 2A'!A83</f>
        <v>x Symbol Factor</v>
      </c>
      <c r="B83" s="4"/>
      <c r="C83" s="148" t="str">
        <f>'Example 2A'!C83</f>
        <v>-----</v>
      </c>
      <c r="D83" s="119" t="str">
        <f t="shared" ref="D83:AC84" si="308">C83</f>
        <v>-----</v>
      </c>
      <c r="E83" s="119" t="str">
        <f t="shared" si="308"/>
        <v>-----</v>
      </c>
      <c r="F83" s="119" t="str">
        <f t="shared" si="308"/>
        <v>-----</v>
      </c>
      <c r="G83" s="119" t="str">
        <f t="shared" si="308"/>
        <v>-----</v>
      </c>
      <c r="H83" s="119" t="str">
        <f t="shared" si="308"/>
        <v>-----</v>
      </c>
      <c r="I83" s="119" t="str">
        <f t="shared" si="308"/>
        <v>-----</v>
      </c>
      <c r="J83" s="119" t="str">
        <f t="shared" si="308"/>
        <v>-----</v>
      </c>
      <c r="K83" s="119" t="str">
        <f t="shared" si="308"/>
        <v>-----</v>
      </c>
      <c r="L83" s="119" t="str">
        <f t="shared" si="308"/>
        <v>-----</v>
      </c>
      <c r="M83" s="119" t="str">
        <f t="shared" si="308"/>
        <v>-----</v>
      </c>
      <c r="N83" s="119" t="str">
        <f t="shared" si="308"/>
        <v>-----</v>
      </c>
      <c r="O83" s="119" t="str">
        <f t="shared" si="308"/>
        <v>-----</v>
      </c>
      <c r="P83" s="119" t="str">
        <f t="shared" si="308"/>
        <v>-----</v>
      </c>
      <c r="Q83" s="119" t="str">
        <f t="shared" si="308"/>
        <v>-----</v>
      </c>
      <c r="R83" s="119" t="str">
        <f t="shared" si="308"/>
        <v>-----</v>
      </c>
      <c r="S83" s="119" t="str">
        <f t="shared" si="308"/>
        <v>-----</v>
      </c>
      <c r="T83" s="119" t="str">
        <f t="shared" si="308"/>
        <v>-----</v>
      </c>
      <c r="U83" s="119" t="str">
        <f t="shared" si="308"/>
        <v>-----</v>
      </c>
      <c r="V83" s="119" t="str">
        <f t="shared" si="308"/>
        <v>-----</v>
      </c>
      <c r="W83" s="119" t="str">
        <f t="shared" si="308"/>
        <v>-----</v>
      </c>
      <c r="X83" s="119" t="str">
        <f t="shared" si="308"/>
        <v>-----</v>
      </c>
      <c r="Y83" s="119" t="str">
        <f t="shared" si="308"/>
        <v>-----</v>
      </c>
      <c r="Z83" s="119" t="str">
        <f t="shared" si="308"/>
        <v>-----</v>
      </c>
      <c r="AA83" s="119" t="str">
        <f t="shared" si="308"/>
        <v>-----</v>
      </c>
      <c r="AB83" s="119" t="str">
        <f t="shared" si="308"/>
        <v>-----</v>
      </c>
      <c r="AC83" s="126" t="str">
        <f t="shared" si="308"/>
        <v>-----</v>
      </c>
      <c r="AD83" s="126" t="str">
        <f t="shared" ref="AD83:AK83" si="309">AC83</f>
        <v>-----</v>
      </c>
      <c r="AE83" s="126" t="str">
        <f t="shared" si="309"/>
        <v>-----</v>
      </c>
      <c r="AF83" s="126" t="str">
        <f t="shared" si="309"/>
        <v>-----</v>
      </c>
      <c r="AG83" s="126" t="str">
        <f t="shared" si="309"/>
        <v>-----</v>
      </c>
      <c r="AH83" s="126" t="str">
        <f t="shared" si="309"/>
        <v>-----</v>
      </c>
      <c r="AI83" s="126" t="str">
        <f t="shared" si="309"/>
        <v>-----</v>
      </c>
      <c r="AJ83" s="126" t="str">
        <f t="shared" si="309"/>
        <v>-----</v>
      </c>
      <c r="AK83" s="126" t="str">
        <f t="shared" si="309"/>
        <v>-----</v>
      </c>
      <c r="AL83" s="126" t="str">
        <f t="shared" si="293"/>
        <v>-----</v>
      </c>
      <c r="AM83" s="126" t="str">
        <f t="shared" si="293"/>
        <v>-----</v>
      </c>
      <c r="AN83" s="126" t="str">
        <f t="shared" si="293"/>
        <v>-----</v>
      </c>
      <c r="AO83" s="126" t="str">
        <f t="shared" si="293"/>
        <v>-----</v>
      </c>
      <c r="AP83" s="126" t="str">
        <f t="shared" si="293"/>
        <v>-----</v>
      </c>
      <c r="AQ83" s="126" t="str">
        <f t="shared" ref="AQ83:AY83" si="310">AP83</f>
        <v>-----</v>
      </c>
      <c r="AR83" s="126" t="str">
        <f t="shared" si="310"/>
        <v>-----</v>
      </c>
      <c r="AS83" s="126" t="str">
        <f t="shared" si="310"/>
        <v>-----</v>
      </c>
      <c r="AT83" s="126" t="str">
        <f t="shared" si="310"/>
        <v>-----</v>
      </c>
      <c r="AU83" s="126" t="str">
        <f t="shared" si="310"/>
        <v>-----</v>
      </c>
      <c r="AV83" s="126" t="str">
        <f t="shared" si="310"/>
        <v>-----</v>
      </c>
      <c r="AW83" s="126" t="str">
        <f t="shared" si="310"/>
        <v>-----</v>
      </c>
      <c r="AX83" s="126" t="str">
        <f t="shared" si="310"/>
        <v>-----</v>
      </c>
      <c r="AY83" s="126" t="str">
        <f t="shared" si="310"/>
        <v>-----</v>
      </c>
      <c r="AZ83" s="3" t="str">
        <f t="shared" si="289"/>
        <v>x Symbol Factor</v>
      </c>
      <c r="BA83" s="4"/>
      <c r="BB83" s="148" t="str">
        <f>'Example 2A'!BB83</f>
        <v>-----</v>
      </c>
      <c r="BC83" s="126" t="str">
        <f t="shared" ref="BC83:CX83" si="311">BB83</f>
        <v>-----</v>
      </c>
      <c r="BD83" s="126" t="str">
        <f t="shared" si="311"/>
        <v>-----</v>
      </c>
      <c r="BE83" s="126" t="str">
        <f t="shared" si="311"/>
        <v>-----</v>
      </c>
      <c r="BF83" s="126" t="str">
        <f t="shared" si="311"/>
        <v>-----</v>
      </c>
      <c r="BG83" s="126" t="str">
        <f t="shared" si="311"/>
        <v>-----</v>
      </c>
      <c r="BH83" s="126" t="str">
        <f t="shared" si="311"/>
        <v>-----</v>
      </c>
      <c r="BI83" s="126" t="str">
        <f t="shared" si="311"/>
        <v>-----</v>
      </c>
      <c r="BJ83" s="126" t="str">
        <f t="shared" si="311"/>
        <v>-----</v>
      </c>
      <c r="BK83" s="126" t="str">
        <f t="shared" si="311"/>
        <v>-----</v>
      </c>
      <c r="BL83" s="126" t="str">
        <f t="shared" si="311"/>
        <v>-----</v>
      </c>
      <c r="BM83" s="126" t="str">
        <f t="shared" si="311"/>
        <v>-----</v>
      </c>
      <c r="BN83" s="126" t="str">
        <f t="shared" si="311"/>
        <v>-----</v>
      </c>
      <c r="BO83" s="126" t="str">
        <f t="shared" si="311"/>
        <v>-----</v>
      </c>
      <c r="BP83" s="126" t="str">
        <f t="shared" si="311"/>
        <v>-----</v>
      </c>
      <c r="BQ83" s="126" t="str">
        <f t="shared" si="311"/>
        <v>-----</v>
      </c>
      <c r="BR83" s="126" t="str">
        <f t="shared" si="311"/>
        <v>-----</v>
      </c>
      <c r="BS83" s="126" t="str">
        <f t="shared" si="311"/>
        <v>-----</v>
      </c>
      <c r="BT83" s="126" t="str">
        <f t="shared" si="311"/>
        <v>-----</v>
      </c>
      <c r="BU83" s="126" t="str">
        <f t="shared" si="311"/>
        <v>-----</v>
      </c>
      <c r="BV83" s="126" t="str">
        <f t="shared" si="311"/>
        <v>-----</v>
      </c>
      <c r="BW83" s="126" t="str">
        <f t="shared" si="311"/>
        <v>-----</v>
      </c>
      <c r="BX83" s="126" t="str">
        <f t="shared" si="311"/>
        <v>-----</v>
      </c>
      <c r="BY83" s="126" t="str">
        <f t="shared" si="311"/>
        <v>-----</v>
      </c>
      <c r="BZ83" s="126" t="str">
        <f t="shared" si="311"/>
        <v>-----</v>
      </c>
      <c r="CA83" s="126" t="str">
        <f t="shared" si="311"/>
        <v>-----</v>
      </c>
      <c r="CB83" s="126" t="str">
        <f t="shared" si="311"/>
        <v>-----</v>
      </c>
      <c r="CC83" s="126" t="str">
        <f t="shared" si="311"/>
        <v>-----</v>
      </c>
      <c r="CD83" s="126" t="str">
        <f t="shared" si="311"/>
        <v>-----</v>
      </c>
      <c r="CE83" s="126" t="str">
        <f t="shared" si="311"/>
        <v>-----</v>
      </c>
      <c r="CF83" s="126" t="str">
        <f t="shared" si="311"/>
        <v>-----</v>
      </c>
      <c r="CG83" s="126" t="str">
        <f t="shared" si="311"/>
        <v>-----</v>
      </c>
      <c r="CH83" s="126" t="str">
        <f t="shared" si="311"/>
        <v>-----</v>
      </c>
      <c r="CI83" s="126" t="str">
        <f t="shared" si="311"/>
        <v>-----</v>
      </c>
      <c r="CJ83" s="126" t="str">
        <f t="shared" si="311"/>
        <v>-----</v>
      </c>
      <c r="CK83" s="126" t="str">
        <f t="shared" si="311"/>
        <v>-----</v>
      </c>
      <c r="CL83" s="126" t="str">
        <f t="shared" si="311"/>
        <v>-----</v>
      </c>
      <c r="CM83" s="126" t="str">
        <f t="shared" si="311"/>
        <v>-----</v>
      </c>
      <c r="CN83" s="126" t="str">
        <f t="shared" si="311"/>
        <v>-----</v>
      </c>
      <c r="CO83" s="126" t="str">
        <f t="shared" si="311"/>
        <v>-----</v>
      </c>
      <c r="CP83" s="126" t="str">
        <f t="shared" si="311"/>
        <v>-----</v>
      </c>
      <c r="CQ83" s="126" t="str">
        <f t="shared" si="311"/>
        <v>-----</v>
      </c>
      <c r="CR83" s="126" t="str">
        <f t="shared" si="311"/>
        <v>-----</v>
      </c>
      <c r="CS83" s="126" t="str">
        <f t="shared" si="311"/>
        <v>-----</v>
      </c>
      <c r="CT83" s="126" t="str">
        <f t="shared" si="311"/>
        <v>-----</v>
      </c>
      <c r="CU83" s="126" t="str">
        <f t="shared" si="311"/>
        <v>-----</v>
      </c>
      <c r="CV83" s="126" t="str">
        <f t="shared" si="311"/>
        <v>-----</v>
      </c>
      <c r="CW83" s="126" t="str">
        <f t="shared" si="311"/>
        <v>-----</v>
      </c>
      <c r="CX83" s="126" t="str">
        <f t="shared" si="311"/>
        <v>-----</v>
      </c>
    </row>
    <row r="84" spans="1:102">
      <c r="A84" s="3" t="str">
        <f>'Example 2A'!A84</f>
        <v>x</v>
      </c>
      <c r="B84" s="4"/>
      <c r="C84" s="148" t="str">
        <f>'Example 2A'!C84</f>
        <v>-----</v>
      </c>
      <c r="D84" s="119" t="str">
        <f t="shared" si="308"/>
        <v>-----</v>
      </c>
      <c r="E84" s="119" t="str">
        <f t="shared" si="308"/>
        <v>-----</v>
      </c>
      <c r="F84" s="119" t="str">
        <f t="shared" si="308"/>
        <v>-----</v>
      </c>
      <c r="G84" s="119" t="str">
        <f t="shared" si="308"/>
        <v>-----</v>
      </c>
      <c r="H84" s="119" t="str">
        <f t="shared" si="308"/>
        <v>-----</v>
      </c>
      <c r="I84" s="119" t="str">
        <f t="shared" si="308"/>
        <v>-----</v>
      </c>
      <c r="J84" s="119" t="str">
        <f t="shared" si="308"/>
        <v>-----</v>
      </c>
      <c r="K84" s="119" t="str">
        <f t="shared" si="308"/>
        <v>-----</v>
      </c>
      <c r="L84" s="119" t="str">
        <f t="shared" si="308"/>
        <v>-----</v>
      </c>
      <c r="M84" s="119" t="str">
        <f t="shared" si="308"/>
        <v>-----</v>
      </c>
      <c r="N84" s="119" t="str">
        <f t="shared" si="308"/>
        <v>-----</v>
      </c>
      <c r="O84" s="119" t="str">
        <f t="shared" si="308"/>
        <v>-----</v>
      </c>
      <c r="P84" s="119" t="str">
        <f t="shared" si="308"/>
        <v>-----</v>
      </c>
      <c r="Q84" s="119" t="str">
        <f t="shared" si="308"/>
        <v>-----</v>
      </c>
      <c r="R84" s="119" t="str">
        <f t="shared" si="308"/>
        <v>-----</v>
      </c>
      <c r="S84" s="119" t="str">
        <f t="shared" si="308"/>
        <v>-----</v>
      </c>
      <c r="T84" s="119" t="str">
        <f t="shared" si="308"/>
        <v>-----</v>
      </c>
      <c r="U84" s="119" t="str">
        <f t="shared" si="308"/>
        <v>-----</v>
      </c>
      <c r="V84" s="119" t="str">
        <f t="shared" si="308"/>
        <v>-----</v>
      </c>
      <c r="W84" s="119" t="str">
        <f t="shared" si="308"/>
        <v>-----</v>
      </c>
      <c r="X84" s="119" t="str">
        <f t="shared" si="308"/>
        <v>-----</v>
      </c>
      <c r="Y84" s="119" t="str">
        <f t="shared" si="308"/>
        <v>-----</v>
      </c>
      <c r="Z84" s="119" t="str">
        <f t="shared" si="308"/>
        <v>-----</v>
      </c>
      <c r="AA84" s="119" t="str">
        <f t="shared" si="308"/>
        <v>-----</v>
      </c>
      <c r="AB84" s="119" t="str">
        <f t="shared" si="308"/>
        <v>-----</v>
      </c>
      <c r="AC84" s="126" t="str">
        <f t="shared" si="308"/>
        <v>-----</v>
      </c>
      <c r="AD84" s="126" t="str">
        <f t="shared" ref="AD84:AK84" si="312">AC84</f>
        <v>-----</v>
      </c>
      <c r="AE84" s="126" t="str">
        <f t="shared" si="312"/>
        <v>-----</v>
      </c>
      <c r="AF84" s="126" t="str">
        <f t="shared" si="312"/>
        <v>-----</v>
      </c>
      <c r="AG84" s="126" t="str">
        <f t="shared" si="312"/>
        <v>-----</v>
      </c>
      <c r="AH84" s="126" t="str">
        <f t="shared" si="312"/>
        <v>-----</v>
      </c>
      <c r="AI84" s="126" t="str">
        <f t="shared" si="312"/>
        <v>-----</v>
      </c>
      <c r="AJ84" s="126" t="str">
        <f t="shared" si="312"/>
        <v>-----</v>
      </c>
      <c r="AK84" s="126" t="str">
        <f t="shared" si="312"/>
        <v>-----</v>
      </c>
      <c r="AL84" s="126" t="str">
        <f t="shared" si="293"/>
        <v>-----</v>
      </c>
      <c r="AM84" s="126" t="str">
        <f t="shared" si="293"/>
        <v>-----</v>
      </c>
      <c r="AN84" s="126" t="str">
        <f t="shared" si="293"/>
        <v>-----</v>
      </c>
      <c r="AO84" s="126" t="str">
        <f t="shared" si="293"/>
        <v>-----</v>
      </c>
      <c r="AP84" s="126" t="str">
        <f t="shared" si="293"/>
        <v>-----</v>
      </c>
      <c r="AQ84" s="126" t="str">
        <f t="shared" ref="AQ84:AY84" si="313">AP84</f>
        <v>-----</v>
      </c>
      <c r="AR84" s="126" t="str">
        <f t="shared" si="313"/>
        <v>-----</v>
      </c>
      <c r="AS84" s="126" t="str">
        <f t="shared" si="313"/>
        <v>-----</v>
      </c>
      <c r="AT84" s="126" t="str">
        <f t="shared" si="313"/>
        <v>-----</v>
      </c>
      <c r="AU84" s="126" t="str">
        <f t="shared" si="313"/>
        <v>-----</v>
      </c>
      <c r="AV84" s="126" t="str">
        <f t="shared" si="313"/>
        <v>-----</v>
      </c>
      <c r="AW84" s="126" t="str">
        <f t="shared" si="313"/>
        <v>-----</v>
      </c>
      <c r="AX84" s="126" t="str">
        <f t="shared" si="313"/>
        <v>-----</v>
      </c>
      <c r="AY84" s="126" t="str">
        <f t="shared" si="313"/>
        <v>-----</v>
      </c>
      <c r="AZ84" s="3" t="str">
        <f t="shared" si="289"/>
        <v>x</v>
      </c>
      <c r="BA84" s="4"/>
      <c r="BB84" s="148" t="str">
        <f>'Example 2A'!BB84</f>
        <v>-----</v>
      </c>
      <c r="BC84" s="126" t="str">
        <f t="shared" ref="BC84:CX84" si="314">BB84</f>
        <v>-----</v>
      </c>
      <c r="BD84" s="126" t="str">
        <f t="shared" si="314"/>
        <v>-----</v>
      </c>
      <c r="BE84" s="126" t="str">
        <f t="shared" si="314"/>
        <v>-----</v>
      </c>
      <c r="BF84" s="126" t="str">
        <f t="shared" si="314"/>
        <v>-----</v>
      </c>
      <c r="BG84" s="126" t="str">
        <f t="shared" si="314"/>
        <v>-----</v>
      </c>
      <c r="BH84" s="126" t="str">
        <f t="shared" si="314"/>
        <v>-----</v>
      </c>
      <c r="BI84" s="126" t="str">
        <f t="shared" si="314"/>
        <v>-----</v>
      </c>
      <c r="BJ84" s="126" t="str">
        <f t="shared" si="314"/>
        <v>-----</v>
      </c>
      <c r="BK84" s="126" t="str">
        <f t="shared" si="314"/>
        <v>-----</v>
      </c>
      <c r="BL84" s="126" t="str">
        <f t="shared" si="314"/>
        <v>-----</v>
      </c>
      <c r="BM84" s="126" t="str">
        <f t="shared" si="314"/>
        <v>-----</v>
      </c>
      <c r="BN84" s="126" t="str">
        <f t="shared" si="314"/>
        <v>-----</v>
      </c>
      <c r="BO84" s="126" t="str">
        <f t="shared" si="314"/>
        <v>-----</v>
      </c>
      <c r="BP84" s="126" t="str">
        <f t="shared" si="314"/>
        <v>-----</v>
      </c>
      <c r="BQ84" s="126" t="str">
        <f t="shared" si="314"/>
        <v>-----</v>
      </c>
      <c r="BR84" s="126" t="str">
        <f t="shared" si="314"/>
        <v>-----</v>
      </c>
      <c r="BS84" s="126" t="str">
        <f t="shared" si="314"/>
        <v>-----</v>
      </c>
      <c r="BT84" s="126" t="str">
        <f t="shared" si="314"/>
        <v>-----</v>
      </c>
      <c r="BU84" s="126" t="str">
        <f t="shared" si="314"/>
        <v>-----</v>
      </c>
      <c r="BV84" s="126" t="str">
        <f t="shared" si="314"/>
        <v>-----</v>
      </c>
      <c r="BW84" s="126" t="str">
        <f t="shared" si="314"/>
        <v>-----</v>
      </c>
      <c r="BX84" s="126" t="str">
        <f t="shared" si="314"/>
        <v>-----</v>
      </c>
      <c r="BY84" s="126" t="str">
        <f t="shared" si="314"/>
        <v>-----</v>
      </c>
      <c r="BZ84" s="126" t="str">
        <f t="shared" si="314"/>
        <v>-----</v>
      </c>
      <c r="CA84" s="126" t="str">
        <f t="shared" si="314"/>
        <v>-----</v>
      </c>
      <c r="CB84" s="126" t="str">
        <f t="shared" si="314"/>
        <v>-----</v>
      </c>
      <c r="CC84" s="126" t="str">
        <f t="shared" si="314"/>
        <v>-----</v>
      </c>
      <c r="CD84" s="126" t="str">
        <f t="shared" si="314"/>
        <v>-----</v>
      </c>
      <c r="CE84" s="126" t="str">
        <f t="shared" si="314"/>
        <v>-----</v>
      </c>
      <c r="CF84" s="126" t="str">
        <f t="shared" si="314"/>
        <v>-----</v>
      </c>
      <c r="CG84" s="126" t="str">
        <f t="shared" si="314"/>
        <v>-----</v>
      </c>
      <c r="CH84" s="126" t="str">
        <f t="shared" si="314"/>
        <v>-----</v>
      </c>
      <c r="CI84" s="126" t="str">
        <f t="shared" si="314"/>
        <v>-----</v>
      </c>
      <c r="CJ84" s="126" t="str">
        <f t="shared" si="314"/>
        <v>-----</v>
      </c>
      <c r="CK84" s="126" t="str">
        <f t="shared" si="314"/>
        <v>-----</v>
      </c>
      <c r="CL84" s="126" t="str">
        <f t="shared" si="314"/>
        <v>-----</v>
      </c>
      <c r="CM84" s="126" t="str">
        <f t="shared" si="314"/>
        <v>-----</v>
      </c>
      <c r="CN84" s="126" t="str">
        <f t="shared" si="314"/>
        <v>-----</v>
      </c>
      <c r="CO84" s="126" t="str">
        <f t="shared" si="314"/>
        <v>-----</v>
      </c>
      <c r="CP84" s="126" t="str">
        <f t="shared" si="314"/>
        <v>-----</v>
      </c>
      <c r="CQ84" s="126" t="str">
        <f t="shared" si="314"/>
        <v>-----</v>
      </c>
      <c r="CR84" s="126" t="str">
        <f t="shared" si="314"/>
        <v>-----</v>
      </c>
      <c r="CS84" s="126" t="str">
        <f t="shared" si="314"/>
        <v>-----</v>
      </c>
      <c r="CT84" s="126" t="str">
        <f t="shared" si="314"/>
        <v>-----</v>
      </c>
      <c r="CU84" s="126" t="str">
        <f t="shared" si="314"/>
        <v>-----</v>
      </c>
      <c r="CV84" s="126" t="str">
        <f t="shared" si="314"/>
        <v>-----</v>
      </c>
      <c r="CW84" s="126" t="str">
        <f t="shared" si="314"/>
        <v>-----</v>
      </c>
      <c r="CX84" s="126" t="str">
        <f t="shared" si="314"/>
        <v>-----</v>
      </c>
    </row>
    <row r="85" spans="1:102">
      <c r="A85" s="3" t="str">
        <f>'Example 2A'!A85</f>
        <v>x</v>
      </c>
      <c r="B85" s="4"/>
      <c r="C85" s="148" t="str">
        <f>'Example 2A'!C85</f>
        <v>-----</v>
      </c>
      <c r="D85" s="119" t="str">
        <f t="shared" ref="D85:AC85" si="315">C85</f>
        <v>-----</v>
      </c>
      <c r="E85" s="119" t="str">
        <f t="shared" si="315"/>
        <v>-----</v>
      </c>
      <c r="F85" s="119" t="str">
        <f t="shared" si="315"/>
        <v>-----</v>
      </c>
      <c r="G85" s="119" t="str">
        <f t="shared" si="315"/>
        <v>-----</v>
      </c>
      <c r="H85" s="119" t="str">
        <f t="shared" si="315"/>
        <v>-----</v>
      </c>
      <c r="I85" s="119" t="str">
        <f t="shared" si="315"/>
        <v>-----</v>
      </c>
      <c r="J85" s="119" t="str">
        <f t="shared" si="315"/>
        <v>-----</v>
      </c>
      <c r="K85" s="119" t="str">
        <f t="shared" si="315"/>
        <v>-----</v>
      </c>
      <c r="L85" s="119" t="str">
        <f t="shared" si="315"/>
        <v>-----</v>
      </c>
      <c r="M85" s="119" t="str">
        <f t="shared" si="315"/>
        <v>-----</v>
      </c>
      <c r="N85" s="119" t="str">
        <f t="shared" si="315"/>
        <v>-----</v>
      </c>
      <c r="O85" s="119" t="str">
        <f t="shared" si="315"/>
        <v>-----</v>
      </c>
      <c r="P85" s="119" t="str">
        <f t="shared" si="315"/>
        <v>-----</v>
      </c>
      <c r="Q85" s="119" t="str">
        <f t="shared" si="315"/>
        <v>-----</v>
      </c>
      <c r="R85" s="119" t="str">
        <f t="shared" si="315"/>
        <v>-----</v>
      </c>
      <c r="S85" s="119" t="str">
        <f t="shared" si="315"/>
        <v>-----</v>
      </c>
      <c r="T85" s="119" t="str">
        <f t="shared" si="315"/>
        <v>-----</v>
      </c>
      <c r="U85" s="119" t="str">
        <f t="shared" si="315"/>
        <v>-----</v>
      </c>
      <c r="V85" s="119" t="str">
        <f t="shared" si="315"/>
        <v>-----</v>
      </c>
      <c r="W85" s="119" t="str">
        <f t="shared" si="315"/>
        <v>-----</v>
      </c>
      <c r="X85" s="119" t="str">
        <f t="shared" si="315"/>
        <v>-----</v>
      </c>
      <c r="Y85" s="119" t="str">
        <f t="shared" si="315"/>
        <v>-----</v>
      </c>
      <c r="Z85" s="119" t="str">
        <f t="shared" si="315"/>
        <v>-----</v>
      </c>
      <c r="AA85" s="119" t="str">
        <f t="shared" si="315"/>
        <v>-----</v>
      </c>
      <c r="AB85" s="119" t="str">
        <f t="shared" si="315"/>
        <v>-----</v>
      </c>
      <c r="AC85" s="126" t="str">
        <f t="shared" si="315"/>
        <v>-----</v>
      </c>
      <c r="AD85" s="126" t="str">
        <f t="shared" ref="AD85:AK85" si="316">AC85</f>
        <v>-----</v>
      </c>
      <c r="AE85" s="126" t="str">
        <f t="shared" si="316"/>
        <v>-----</v>
      </c>
      <c r="AF85" s="126" t="str">
        <f t="shared" si="316"/>
        <v>-----</v>
      </c>
      <c r="AG85" s="126" t="str">
        <f t="shared" si="316"/>
        <v>-----</v>
      </c>
      <c r="AH85" s="126" t="str">
        <f t="shared" si="316"/>
        <v>-----</v>
      </c>
      <c r="AI85" s="126" t="str">
        <f t="shared" si="316"/>
        <v>-----</v>
      </c>
      <c r="AJ85" s="126" t="str">
        <f t="shared" si="316"/>
        <v>-----</v>
      </c>
      <c r="AK85" s="126" t="str">
        <f t="shared" si="316"/>
        <v>-----</v>
      </c>
      <c r="AL85" s="126" t="str">
        <f t="shared" si="293"/>
        <v>-----</v>
      </c>
      <c r="AM85" s="126" t="str">
        <f t="shared" si="293"/>
        <v>-----</v>
      </c>
      <c r="AN85" s="126" t="str">
        <f t="shared" si="293"/>
        <v>-----</v>
      </c>
      <c r="AO85" s="126" t="str">
        <f t="shared" si="293"/>
        <v>-----</v>
      </c>
      <c r="AP85" s="126" t="str">
        <f t="shared" si="293"/>
        <v>-----</v>
      </c>
      <c r="AQ85" s="126" t="str">
        <f t="shared" ref="AQ85:AY85" si="317">AP85</f>
        <v>-----</v>
      </c>
      <c r="AR85" s="126" t="str">
        <f t="shared" si="317"/>
        <v>-----</v>
      </c>
      <c r="AS85" s="126" t="str">
        <f t="shared" si="317"/>
        <v>-----</v>
      </c>
      <c r="AT85" s="126" t="str">
        <f t="shared" si="317"/>
        <v>-----</v>
      </c>
      <c r="AU85" s="126" t="str">
        <f t="shared" si="317"/>
        <v>-----</v>
      </c>
      <c r="AV85" s="126" t="str">
        <f t="shared" si="317"/>
        <v>-----</v>
      </c>
      <c r="AW85" s="126" t="str">
        <f t="shared" si="317"/>
        <v>-----</v>
      </c>
      <c r="AX85" s="126" t="str">
        <f t="shared" si="317"/>
        <v>-----</v>
      </c>
      <c r="AY85" s="126" t="str">
        <f t="shared" si="317"/>
        <v>-----</v>
      </c>
      <c r="AZ85" s="3" t="str">
        <f t="shared" si="289"/>
        <v>x</v>
      </c>
      <c r="BA85" s="4"/>
      <c r="BB85" s="148" t="str">
        <f>'Example 2A'!BB85</f>
        <v>-----</v>
      </c>
      <c r="BC85" s="126" t="str">
        <f t="shared" ref="BC85:CX85" si="318">BB85</f>
        <v>-----</v>
      </c>
      <c r="BD85" s="126" t="str">
        <f t="shared" si="318"/>
        <v>-----</v>
      </c>
      <c r="BE85" s="126" t="str">
        <f t="shared" si="318"/>
        <v>-----</v>
      </c>
      <c r="BF85" s="126" t="str">
        <f t="shared" si="318"/>
        <v>-----</v>
      </c>
      <c r="BG85" s="126" t="str">
        <f t="shared" si="318"/>
        <v>-----</v>
      </c>
      <c r="BH85" s="126" t="str">
        <f t="shared" si="318"/>
        <v>-----</v>
      </c>
      <c r="BI85" s="126" t="str">
        <f t="shared" si="318"/>
        <v>-----</v>
      </c>
      <c r="BJ85" s="126" t="str">
        <f t="shared" si="318"/>
        <v>-----</v>
      </c>
      <c r="BK85" s="126" t="str">
        <f t="shared" si="318"/>
        <v>-----</v>
      </c>
      <c r="BL85" s="126" t="str">
        <f t="shared" si="318"/>
        <v>-----</v>
      </c>
      <c r="BM85" s="126" t="str">
        <f t="shared" si="318"/>
        <v>-----</v>
      </c>
      <c r="BN85" s="126" t="str">
        <f t="shared" si="318"/>
        <v>-----</v>
      </c>
      <c r="BO85" s="126" t="str">
        <f t="shared" si="318"/>
        <v>-----</v>
      </c>
      <c r="BP85" s="126" t="str">
        <f t="shared" si="318"/>
        <v>-----</v>
      </c>
      <c r="BQ85" s="126" t="str">
        <f t="shared" si="318"/>
        <v>-----</v>
      </c>
      <c r="BR85" s="126" t="str">
        <f t="shared" si="318"/>
        <v>-----</v>
      </c>
      <c r="BS85" s="126" t="str">
        <f t="shared" si="318"/>
        <v>-----</v>
      </c>
      <c r="BT85" s="126" t="str">
        <f t="shared" si="318"/>
        <v>-----</v>
      </c>
      <c r="BU85" s="126" t="str">
        <f t="shared" si="318"/>
        <v>-----</v>
      </c>
      <c r="BV85" s="126" t="str">
        <f t="shared" si="318"/>
        <v>-----</v>
      </c>
      <c r="BW85" s="126" t="str">
        <f t="shared" si="318"/>
        <v>-----</v>
      </c>
      <c r="BX85" s="126" t="str">
        <f t="shared" si="318"/>
        <v>-----</v>
      </c>
      <c r="BY85" s="126" t="str">
        <f t="shared" si="318"/>
        <v>-----</v>
      </c>
      <c r="BZ85" s="126" t="str">
        <f t="shared" si="318"/>
        <v>-----</v>
      </c>
      <c r="CA85" s="126" t="str">
        <f t="shared" si="318"/>
        <v>-----</v>
      </c>
      <c r="CB85" s="126" t="str">
        <f t="shared" si="318"/>
        <v>-----</v>
      </c>
      <c r="CC85" s="126" t="str">
        <f t="shared" si="318"/>
        <v>-----</v>
      </c>
      <c r="CD85" s="126" t="str">
        <f t="shared" si="318"/>
        <v>-----</v>
      </c>
      <c r="CE85" s="126" t="str">
        <f t="shared" si="318"/>
        <v>-----</v>
      </c>
      <c r="CF85" s="126" t="str">
        <f t="shared" si="318"/>
        <v>-----</v>
      </c>
      <c r="CG85" s="126" t="str">
        <f t="shared" si="318"/>
        <v>-----</v>
      </c>
      <c r="CH85" s="126" t="str">
        <f t="shared" si="318"/>
        <v>-----</v>
      </c>
      <c r="CI85" s="126" t="str">
        <f t="shared" si="318"/>
        <v>-----</v>
      </c>
      <c r="CJ85" s="126" t="str">
        <f t="shared" si="318"/>
        <v>-----</v>
      </c>
      <c r="CK85" s="126" t="str">
        <f t="shared" si="318"/>
        <v>-----</v>
      </c>
      <c r="CL85" s="126" t="str">
        <f t="shared" si="318"/>
        <v>-----</v>
      </c>
      <c r="CM85" s="126" t="str">
        <f t="shared" si="318"/>
        <v>-----</v>
      </c>
      <c r="CN85" s="126" t="str">
        <f t="shared" si="318"/>
        <v>-----</v>
      </c>
      <c r="CO85" s="126" t="str">
        <f t="shared" si="318"/>
        <v>-----</v>
      </c>
      <c r="CP85" s="126" t="str">
        <f t="shared" si="318"/>
        <v>-----</v>
      </c>
      <c r="CQ85" s="126" t="str">
        <f t="shared" si="318"/>
        <v>-----</v>
      </c>
      <c r="CR85" s="126" t="str">
        <f t="shared" si="318"/>
        <v>-----</v>
      </c>
      <c r="CS85" s="126" t="str">
        <f t="shared" si="318"/>
        <v>-----</v>
      </c>
      <c r="CT85" s="126" t="str">
        <f t="shared" si="318"/>
        <v>-----</v>
      </c>
      <c r="CU85" s="126" t="str">
        <f t="shared" si="318"/>
        <v>-----</v>
      </c>
      <c r="CV85" s="126" t="str">
        <f t="shared" si="318"/>
        <v>-----</v>
      </c>
      <c r="CW85" s="126" t="str">
        <f t="shared" si="318"/>
        <v>-----</v>
      </c>
      <c r="CX85" s="126" t="str">
        <f t="shared" si="318"/>
        <v>-----</v>
      </c>
    </row>
    <row r="86" spans="1:102">
      <c r="A86" s="3" t="str">
        <f>'Example 2A'!A86</f>
        <v>x</v>
      </c>
      <c r="B86" s="4"/>
      <c r="C86" s="148" t="str">
        <f>'Example 2A'!C86</f>
        <v>-----</v>
      </c>
      <c r="D86" s="119" t="str">
        <f t="shared" ref="D86:AC86" si="319">C86</f>
        <v>-----</v>
      </c>
      <c r="E86" s="119" t="str">
        <f t="shared" si="319"/>
        <v>-----</v>
      </c>
      <c r="F86" s="119" t="str">
        <f t="shared" si="319"/>
        <v>-----</v>
      </c>
      <c r="G86" s="119" t="str">
        <f t="shared" si="319"/>
        <v>-----</v>
      </c>
      <c r="H86" s="119" t="str">
        <f t="shared" si="319"/>
        <v>-----</v>
      </c>
      <c r="I86" s="119" t="str">
        <f t="shared" si="319"/>
        <v>-----</v>
      </c>
      <c r="J86" s="119" t="str">
        <f t="shared" si="319"/>
        <v>-----</v>
      </c>
      <c r="K86" s="119" t="str">
        <f t="shared" si="319"/>
        <v>-----</v>
      </c>
      <c r="L86" s="119" t="str">
        <f t="shared" si="319"/>
        <v>-----</v>
      </c>
      <c r="M86" s="119" t="str">
        <f t="shared" si="319"/>
        <v>-----</v>
      </c>
      <c r="N86" s="119" t="str">
        <f t="shared" si="319"/>
        <v>-----</v>
      </c>
      <c r="O86" s="119" t="str">
        <f t="shared" si="319"/>
        <v>-----</v>
      </c>
      <c r="P86" s="119" t="str">
        <f t="shared" si="319"/>
        <v>-----</v>
      </c>
      <c r="Q86" s="119" t="str">
        <f t="shared" si="319"/>
        <v>-----</v>
      </c>
      <c r="R86" s="119" t="str">
        <f t="shared" si="319"/>
        <v>-----</v>
      </c>
      <c r="S86" s="119" t="str">
        <f t="shared" si="319"/>
        <v>-----</v>
      </c>
      <c r="T86" s="119" t="str">
        <f t="shared" si="319"/>
        <v>-----</v>
      </c>
      <c r="U86" s="119" t="str">
        <f t="shared" si="319"/>
        <v>-----</v>
      </c>
      <c r="V86" s="119" t="str">
        <f t="shared" si="319"/>
        <v>-----</v>
      </c>
      <c r="W86" s="119" t="str">
        <f t="shared" si="319"/>
        <v>-----</v>
      </c>
      <c r="X86" s="119" t="str">
        <f t="shared" si="319"/>
        <v>-----</v>
      </c>
      <c r="Y86" s="119" t="str">
        <f t="shared" si="319"/>
        <v>-----</v>
      </c>
      <c r="Z86" s="119" t="str">
        <f t="shared" si="319"/>
        <v>-----</v>
      </c>
      <c r="AA86" s="119" t="str">
        <f t="shared" si="319"/>
        <v>-----</v>
      </c>
      <c r="AB86" s="119" t="str">
        <f t="shared" si="319"/>
        <v>-----</v>
      </c>
      <c r="AC86" s="126" t="str">
        <f t="shared" si="319"/>
        <v>-----</v>
      </c>
      <c r="AD86" s="126" t="str">
        <f t="shared" ref="AD86:AK86" si="320">AC86</f>
        <v>-----</v>
      </c>
      <c r="AE86" s="126" t="str">
        <f t="shared" si="320"/>
        <v>-----</v>
      </c>
      <c r="AF86" s="126" t="str">
        <f t="shared" si="320"/>
        <v>-----</v>
      </c>
      <c r="AG86" s="126" t="str">
        <f t="shared" si="320"/>
        <v>-----</v>
      </c>
      <c r="AH86" s="126" t="str">
        <f t="shared" si="320"/>
        <v>-----</v>
      </c>
      <c r="AI86" s="126" t="str">
        <f t="shared" si="320"/>
        <v>-----</v>
      </c>
      <c r="AJ86" s="126" t="str">
        <f t="shared" si="320"/>
        <v>-----</v>
      </c>
      <c r="AK86" s="126" t="str">
        <f t="shared" si="320"/>
        <v>-----</v>
      </c>
      <c r="AL86" s="126" t="str">
        <f t="shared" si="293"/>
        <v>-----</v>
      </c>
      <c r="AM86" s="126" t="str">
        <f t="shared" si="293"/>
        <v>-----</v>
      </c>
      <c r="AN86" s="126" t="str">
        <f t="shared" si="293"/>
        <v>-----</v>
      </c>
      <c r="AO86" s="126" t="str">
        <f t="shared" si="293"/>
        <v>-----</v>
      </c>
      <c r="AP86" s="126" t="str">
        <f t="shared" si="293"/>
        <v>-----</v>
      </c>
      <c r="AQ86" s="126" t="str">
        <f t="shared" ref="AQ86:AY86" si="321">AP86</f>
        <v>-----</v>
      </c>
      <c r="AR86" s="126" t="str">
        <f t="shared" si="321"/>
        <v>-----</v>
      </c>
      <c r="AS86" s="126" t="str">
        <f t="shared" si="321"/>
        <v>-----</v>
      </c>
      <c r="AT86" s="126" t="str">
        <f t="shared" si="321"/>
        <v>-----</v>
      </c>
      <c r="AU86" s="126" t="str">
        <f t="shared" si="321"/>
        <v>-----</v>
      </c>
      <c r="AV86" s="126" t="str">
        <f t="shared" si="321"/>
        <v>-----</v>
      </c>
      <c r="AW86" s="126" t="str">
        <f t="shared" si="321"/>
        <v>-----</v>
      </c>
      <c r="AX86" s="126" t="str">
        <f t="shared" si="321"/>
        <v>-----</v>
      </c>
      <c r="AY86" s="126" t="str">
        <f t="shared" si="321"/>
        <v>-----</v>
      </c>
      <c r="AZ86" s="3" t="str">
        <f t="shared" si="289"/>
        <v>x</v>
      </c>
      <c r="BA86" s="4"/>
      <c r="BB86" s="148" t="str">
        <f>'Example 2A'!BB86</f>
        <v>-----</v>
      </c>
      <c r="BC86" s="126" t="str">
        <f t="shared" ref="BC86:CX86" si="322">BB86</f>
        <v>-----</v>
      </c>
      <c r="BD86" s="126" t="str">
        <f t="shared" si="322"/>
        <v>-----</v>
      </c>
      <c r="BE86" s="126" t="str">
        <f t="shared" si="322"/>
        <v>-----</v>
      </c>
      <c r="BF86" s="126" t="str">
        <f t="shared" si="322"/>
        <v>-----</v>
      </c>
      <c r="BG86" s="126" t="str">
        <f t="shared" si="322"/>
        <v>-----</v>
      </c>
      <c r="BH86" s="126" t="str">
        <f t="shared" si="322"/>
        <v>-----</v>
      </c>
      <c r="BI86" s="126" t="str">
        <f t="shared" si="322"/>
        <v>-----</v>
      </c>
      <c r="BJ86" s="126" t="str">
        <f t="shared" si="322"/>
        <v>-----</v>
      </c>
      <c r="BK86" s="126" t="str">
        <f t="shared" si="322"/>
        <v>-----</v>
      </c>
      <c r="BL86" s="126" t="str">
        <f t="shared" si="322"/>
        <v>-----</v>
      </c>
      <c r="BM86" s="126" t="str">
        <f t="shared" si="322"/>
        <v>-----</v>
      </c>
      <c r="BN86" s="126" t="str">
        <f t="shared" si="322"/>
        <v>-----</v>
      </c>
      <c r="BO86" s="126" t="str">
        <f t="shared" si="322"/>
        <v>-----</v>
      </c>
      <c r="BP86" s="126" t="str">
        <f t="shared" si="322"/>
        <v>-----</v>
      </c>
      <c r="BQ86" s="126" t="str">
        <f t="shared" si="322"/>
        <v>-----</v>
      </c>
      <c r="BR86" s="126" t="str">
        <f t="shared" si="322"/>
        <v>-----</v>
      </c>
      <c r="BS86" s="126" t="str">
        <f t="shared" si="322"/>
        <v>-----</v>
      </c>
      <c r="BT86" s="126" t="str">
        <f t="shared" si="322"/>
        <v>-----</v>
      </c>
      <c r="BU86" s="126" t="str">
        <f t="shared" si="322"/>
        <v>-----</v>
      </c>
      <c r="BV86" s="126" t="str">
        <f t="shared" si="322"/>
        <v>-----</v>
      </c>
      <c r="BW86" s="126" t="str">
        <f t="shared" si="322"/>
        <v>-----</v>
      </c>
      <c r="BX86" s="126" t="str">
        <f t="shared" si="322"/>
        <v>-----</v>
      </c>
      <c r="BY86" s="126" t="str">
        <f t="shared" si="322"/>
        <v>-----</v>
      </c>
      <c r="BZ86" s="126" t="str">
        <f t="shared" si="322"/>
        <v>-----</v>
      </c>
      <c r="CA86" s="126" t="str">
        <f t="shared" si="322"/>
        <v>-----</v>
      </c>
      <c r="CB86" s="126" t="str">
        <f t="shared" si="322"/>
        <v>-----</v>
      </c>
      <c r="CC86" s="126" t="str">
        <f t="shared" si="322"/>
        <v>-----</v>
      </c>
      <c r="CD86" s="126" t="str">
        <f t="shared" si="322"/>
        <v>-----</v>
      </c>
      <c r="CE86" s="126" t="str">
        <f t="shared" si="322"/>
        <v>-----</v>
      </c>
      <c r="CF86" s="126" t="str">
        <f t="shared" si="322"/>
        <v>-----</v>
      </c>
      <c r="CG86" s="126" t="str">
        <f t="shared" si="322"/>
        <v>-----</v>
      </c>
      <c r="CH86" s="126" t="str">
        <f t="shared" si="322"/>
        <v>-----</v>
      </c>
      <c r="CI86" s="126" t="str">
        <f t="shared" si="322"/>
        <v>-----</v>
      </c>
      <c r="CJ86" s="126" t="str">
        <f t="shared" si="322"/>
        <v>-----</v>
      </c>
      <c r="CK86" s="126" t="str">
        <f t="shared" si="322"/>
        <v>-----</v>
      </c>
      <c r="CL86" s="126" t="str">
        <f t="shared" si="322"/>
        <v>-----</v>
      </c>
      <c r="CM86" s="126" t="str">
        <f t="shared" si="322"/>
        <v>-----</v>
      </c>
      <c r="CN86" s="126" t="str">
        <f t="shared" si="322"/>
        <v>-----</v>
      </c>
      <c r="CO86" s="126" t="str">
        <f t="shared" si="322"/>
        <v>-----</v>
      </c>
      <c r="CP86" s="126" t="str">
        <f t="shared" si="322"/>
        <v>-----</v>
      </c>
      <c r="CQ86" s="126" t="str">
        <f t="shared" si="322"/>
        <v>-----</v>
      </c>
      <c r="CR86" s="126" t="str">
        <f t="shared" si="322"/>
        <v>-----</v>
      </c>
      <c r="CS86" s="126" t="str">
        <f t="shared" si="322"/>
        <v>-----</v>
      </c>
      <c r="CT86" s="126" t="str">
        <f t="shared" si="322"/>
        <v>-----</v>
      </c>
      <c r="CU86" s="126" t="str">
        <f t="shared" si="322"/>
        <v>-----</v>
      </c>
      <c r="CV86" s="126" t="str">
        <f t="shared" si="322"/>
        <v>-----</v>
      </c>
      <c r="CW86" s="126" t="str">
        <f t="shared" si="322"/>
        <v>-----</v>
      </c>
      <c r="CX86" s="126" t="str">
        <f t="shared" si="322"/>
        <v>-----</v>
      </c>
    </row>
    <row r="87" spans="1:102">
      <c r="A87" s="3" t="str">
        <f>'Example 2A'!A87</f>
        <v>+ Expense Fee</v>
      </c>
      <c r="B87" s="4"/>
      <c r="C87" s="371" t="str">
        <f>$D87</f>
        <v>enter</v>
      </c>
      <c r="D87" s="157" t="str">
        <f>ExpFeeColl</f>
        <v>enter</v>
      </c>
      <c r="E87" s="157" t="str">
        <f t="shared" ref="E87:AY87" si="323">$D87</f>
        <v>enter</v>
      </c>
      <c r="F87" s="157" t="str">
        <f t="shared" si="323"/>
        <v>enter</v>
      </c>
      <c r="G87" s="157" t="str">
        <f t="shared" si="323"/>
        <v>enter</v>
      </c>
      <c r="H87" s="157" t="str">
        <f t="shared" si="323"/>
        <v>enter</v>
      </c>
      <c r="I87" s="157" t="str">
        <f t="shared" si="323"/>
        <v>enter</v>
      </c>
      <c r="J87" s="157" t="str">
        <f t="shared" si="323"/>
        <v>enter</v>
      </c>
      <c r="K87" s="157" t="str">
        <f t="shared" si="323"/>
        <v>enter</v>
      </c>
      <c r="L87" s="157" t="str">
        <f t="shared" si="323"/>
        <v>enter</v>
      </c>
      <c r="M87" s="157" t="str">
        <f t="shared" si="323"/>
        <v>enter</v>
      </c>
      <c r="N87" s="157" t="str">
        <f t="shared" si="323"/>
        <v>enter</v>
      </c>
      <c r="O87" s="157" t="str">
        <f t="shared" si="323"/>
        <v>enter</v>
      </c>
      <c r="P87" s="157" t="str">
        <f t="shared" si="323"/>
        <v>enter</v>
      </c>
      <c r="Q87" s="157" t="str">
        <f t="shared" si="323"/>
        <v>enter</v>
      </c>
      <c r="R87" s="157" t="str">
        <f t="shared" si="323"/>
        <v>enter</v>
      </c>
      <c r="S87" s="157" t="str">
        <f t="shared" si="323"/>
        <v>enter</v>
      </c>
      <c r="T87" s="157" t="str">
        <f t="shared" si="323"/>
        <v>enter</v>
      </c>
      <c r="U87" s="157" t="str">
        <f t="shared" si="323"/>
        <v>enter</v>
      </c>
      <c r="V87" s="157" t="str">
        <f t="shared" si="323"/>
        <v>enter</v>
      </c>
      <c r="W87" s="157" t="str">
        <f t="shared" si="323"/>
        <v>enter</v>
      </c>
      <c r="X87" s="157" t="str">
        <f t="shared" si="323"/>
        <v>enter</v>
      </c>
      <c r="Y87" s="157" t="str">
        <f t="shared" si="323"/>
        <v>enter</v>
      </c>
      <c r="Z87" s="157" t="str">
        <f t="shared" si="323"/>
        <v>enter</v>
      </c>
      <c r="AA87" s="157" t="str">
        <f t="shared" si="323"/>
        <v>enter</v>
      </c>
      <c r="AB87" s="157" t="str">
        <f t="shared" si="323"/>
        <v>enter</v>
      </c>
      <c r="AC87" s="158" t="str">
        <f t="shared" si="323"/>
        <v>enter</v>
      </c>
      <c r="AD87" s="158" t="str">
        <f t="shared" si="323"/>
        <v>enter</v>
      </c>
      <c r="AE87" s="158" t="str">
        <f t="shared" si="323"/>
        <v>enter</v>
      </c>
      <c r="AF87" s="158" t="str">
        <f t="shared" si="323"/>
        <v>enter</v>
      </c>
      <c r="AG87" s="158" t="str">
        <f t="shared" si="323"/>
        <v>enter</v>
      </c>
      <c r="AH87" s="158" t="str">
        <f t="shared" si="323"/>
        <v>enter</v>
      </c>
      <c r="AI87" s="158" t="str">
        <f t="shared" si="323"/>
        <v>enter</v>
      </c>
      <c r="AJ87" s="158" t="str">
        <f t="shared" si="323"/>
        <v>enter</v>
      </c>
      <c r="AK87" s="158" t="str">
        <f t="shared" si="323"/>
        <v>enter</v>
      </c>
      <c r="AL87" s="158" t="str">
        <f t="shared" si="323"/>
        <v>enter</v>
      </c>
      <c r="AM87" s="158" t="str">
        <f t="shared" si="323"/>
        <v>enter</v>
      </c>
      <c r="AN87" s="158" t="str">
        <f t="shared" si="323"/>
        <v>enter</v>
      </c>
      <c r="AO87" s="158" t="str">
        <f t="shared" si="323"/>
        <v>enter</v>
      </c>
      <c r="AP87" s="158" t="str">
        <f t="shared" si="323"/>
        <v>enter</v>
      </c>
      <c r="AQ87" s="158" t="str">
        <f t="shared" si="323"/>
        <v>enter</v>
      </c>
      <c r="AR87" s="158" t="str">
        <f t="shared" si="323"/>
        <v>enter</v>
      </c>
      <c r="AS87" s="158" t="str">
        <f t="shared" si="323"/>
        <v>enter</v>
      </c>
      <c r="AT87" s="158" t="str">
        <f t="shared" si="323"/>
        <v>enter</v>
      </c>
      <c r="AU87" s="158" t="str">
        <f t="shared" si="323"/>
        <v>enter</v>
      </c>
      <c r="AV87" s="158" t="str">
        <f t="shared" si="323"/>
        <v>enter</v>
      </c>
      <c r="AW87" s="158" t="str">
        <f t="shared" si="323"/>
        <v>enter</v>
      </c>
      <c r="AX87" s="158" t="str">
        <f t="shared" si="323"/>
        <v>enter</v>
      </c>
      <c r="AY87" s="158" t="str">
        <f t="shared" si="323"/>
        <v>enter</v>
      </c>
      <c r="AZ87" s="3" t="str">
        <f t="shared" si="289"/>
        <v>+ Expense Fee</v>
      </c>
      <c r="BA87" s="4"/>
      <c r="BB87" s="371" t="str">
        <f>$D87</f>
        <v>enter</v>
      </c>
      <c r="BC87" s="371" t="str">
        <f t="shared" ref="BC87:CX87" si="324">$D87</f>
        <v>enter</v>
      </c>
      <c r="BD87" s="371" t="str">
        <f t="shared" si="324"/>
        <v>enter</v>
      </c>
      <c r="BE87" s="371" t="str">
        <f t="shared" si="324"/>
        <v>enter</v>
      </c>
      <c r="BF87" s="371" t="str">
        <f t="shared" si="324"/>
        <v>enter</v>
      </c>
      <c r="BG87" s="371" t="str">
        <f t="shared" si="324"/>
        <v>enter</v>
      </c>
      <c r="BH87" s="371" t="str">
        <f t="shared" si="324"/>
        <v>enter</v>
      </c>
      <c r="BI87" s="371" t="str">
        <f t="shared" si="324"/>
        <v>enter</v>
      </c>
      <c r="BJ87" s="371" t="str">
        <f t="shared" si="324"/>
        <v>enter</v>
      </c>
      <c r="BK87" s="371" t="str">
        <f t="shared" si="324"/>
        <v>enter</v>
      </c>
      <c r="BL87" s="371" t="str">
        <f t="shared" si="324"/>
        <v>enter</v>
      </c>
      <c r="BM87" s="371" t="str">
        <f t="shared" si="324"/>
        <v>enter</v>
      </c>
      <c r="BN87" s="371" t="str">
        <f t="shared" si="324"/>
        <v>enter</v>
      </c>
      <c r="BO87" s="371" t="str">
        <f t="shared" si="324"/>
        <v>enter</v>
      </c>
      <c r="BP87" s="371" t="str">
        <f t="shared" si="324"/>
        <v>enter</v>
      </c>
      <c r="BQ87" s="371" t="str">
        <f t="shared" si="324"/>
        <v>enter</v>
      </c>
      <c r="BR87" s="371" t="str">
        <f t="shared" si="324"/>
        <v>enter</v>
      </c>
      <c r="BS87" s="371" t="str">
        <f t="shared" si="324"/>
        <v>enter</v>
      </c>
      <c r="BT87" s="371" t="str">
        <f t="shared" si="324"/>
        <v>enter</v>
      </c>
      <c r="BU87" s="371" t="str">
        <f t="shared" si="324"/>
        <v>enter</v>
      </c>
      <c r="BV87" s="371" t="str">
        <f t="shared" si="324"/>
        <v>enter</v>
      </c>
      <c r="BW87" s="371" t="str">
        <f t="shared" si="324"/>
        <v>enter</v>
      </c>
      <c r="BX87" s="371" t="str">
        <f t="shared" si="324"/>
        <v>enter</v>
      </c>
      <c r="BY87" s="371" t="str">
        <f t="shared" si="324"/>
        <v>enter</v>
      </c>
      <c r="BZ87" s="371" t="str">
        <f t="shared" si="324"/>
        <v>enter</v>
      </c>
      <c r="CA87" s="371" t="str">
        <f t="shared" si="324"/>
        <v>enter</v>
      </c>
      <c r="CB87" s="371" t="str">
        <f t="shared" si="324"/>
        <v>enter</v>
      </c>
      <c r="CC87" s="371" t="str">
        <f t="shared" si="324"/>
        <v>enter</v>
      </c>
      <c r="CD87" s="371" t="str">
        <f t="shared" si="324"/>
        <v>enter</v>
      </c>
      <c r="CE87" s="371" t="str">
        <f t="shared" si="324"/>
        <v>enter</v>
      </c>
      <c r="CF87" s="371" t="str">
        <f t="shared" si="324"/>
        <v>enter</v>
      </c>
      <c r="CG87" s="371" t="str">
        <f t="shared" si="324"/>
        <v>enter</v>
      </c>
      <c r="CH87" s="371" t="str">
        <f t="shared" si="324"/>
        <v>enter</v>
      </c>
      <c r="CI87" s="371" t="str">
        <f t="shared" si="324"/>
        <v>enter</v>
      </c>
      <c r="CJ87" s="371" t="str">
        <f t="shared" si="324"/>
        <v>enter</v>
      </c>
      <c r="CK87" s="371" t="str">
        <f t="shared" si="324"/>
        <v>enter</v>
      </c>
      <c r="CL87" s="371" t="str">
        <f t="shared" si="324"/>
        <v>enter</v>
      </c>
      <c r="CM87" s="371" t="str">
        <f t="shared" si="324"/>
        <v>enter</v>
      </c>
      <c r="CN87" s="371" t="str">
        <f t="shared" si="324"/>
        <v>enter</v>
      </c>
      <c r="CO87" s="371" t="str">
        <f t="shared" si="324"/>
        <v>enter</v>
      </c>
      <c r="CP87" s="371" t="str">
        <f t="shared" si="324"/>
        <v>enter</v>
      </c>
      <c r="CQ87" s="371" t="str">
        <f t="shared" si="324"/>
        <v>enter</v>
      </c>
      <c r="CR87" s="371" t="str">
        <f t="shared" si="324"/>
        <v>enter</v>
      </c>
      <c r="CS87" s="371" t="str">
        <f t="shared" si="324"/>
        <v>enter</v>
      </c>
      <c r="CT87" s="371" t="str">
        <f t="shared" si="324"/>
        <v>enter</v>
      </c>
      <c r="CU87" s="371" t="str">
        <f t="shared" si="324"/>
        <v>enter</v>
      </c>
      <c r="CV87" s="371" t="str">
        <f t="shared" si="324"/>
        <v>enter</v>
      </c>
      <c r="CW87" s="371" t="str">
        <f t="shared" si="324"/>
        <v>enter</v>
      </c>
      <c r="CX87" s="90" t="str">
        <f t="shared" si="324"/>
        <v>enter</v>
      </c>
    </row>
    <row r="88" spans="1:102">
      <c r="A88" s="3" t="str">
        <f>'Example 2A'!A88</f>
        <v>x</v>
      </c>
      <c r="B88" s="4"/>
      <c r="C88" s="148" t="str">
        <f>'Example 2A'!C88</f>
        <v>-----</v>
      </c>
      <c r="D88" s="119" t="str">
        <f t="shared" ref="D88:AC88" si="325">C88</f>
        <v>-----</v>
      </c>
      <c r="E88" s="119" t="str">
        <f t="shared" si="325"/>
        <v>-----</v>
      </c>
      <c r="F88" s="119" t="str">
        <f t="shared" si="325"/>
        <v>-----</v>
      </c>
      <c r="G88" s="119" t="str">
        <f t="shared" si="325"/>
        <v>-----</v>
      </c>
      <c r="H88" s="119" t="str">
        <f t="shared" si="325"/>
        <v>-----</v>
      </c>
      <c r="I88" s="119" t="str">
        <f t="shared" si="325"/>
        <v>-----</v>
      </c>
      <c r="J88" s="119" t="str">
        <f t="shared" si="325"/>
        <v>-----</v>
      </c>
      <c r="K88" s="119" t="str">
        <f t="shared" si="325"/>
        <v>-----</v>
      </c>
      <c r="L88" s="119" t="str">
        <f t="shared" si="325"/>
        <v>-----</v>
      </c>
      <c r="M88" s="119" t="str">
        <f t="shared" si="325"/>
        <v>-----</v>
      </c>
      <c r="N88" s="119" t="str">
        <f t="shared" si="325"/>
        <v>-----</v>
      </c>
      <c r="O88" s="119" t="str">
        <f t="shared" si="325"/>
        <v>-----</v>
      </c>
      <c r="P88" s="119" t="str">
        <f t="shared" si="325"/>
        <v>-----</v>
      </c>
      <c r="Q88" s="119" t="str">
        <f t="shared" si="325"/>
        <v>-----</v>
      </c>
      <c r="R88" s="119" t="str">
        <f t="shared" si="325"/>
        <v>-----</v>
      </c>
      <c r="S88" s="119" t="str">
        <f t="shared" si="325"/>
        <v>-----</v>
      </c>
      <c r="T88" s="119" t="str">
        <f t="shared" si="325"/>
        <v>-----</v>
      </c>
      <c r="U88" s="119" t="str">
        <f t="shared" si="325"/>
        <v>-----</v>
      </c>
      <c r="V88" s="119" t="str">
        <f t="shared" si="325"/>
        <v>-----</v>
      </c>
      <c r="W88" s="119" t="str">
        <f t="shared" si="325"/>
        <v>-----</v>
      </c>
      <c r="X88" s="119" t="str">
        <f t="shared" si="325"/>
        <v>-----</v>
      </c>
      <c r="Y88" s="119" t="str">
        <f t="shared" si="325"/>
        <v>-----</v>
      </c>
      <c r="Z88" s="119" t="str">
        <f t="shared" si="325"/>
        <v>-----</v>
      </c>
      <c r="AA88" s="119" t="str">
        <f t="shared" si="325"/>
        <v>-----</v>
      </c>
      <c r="AB88" s="119" t="str">
        <f t="shared" si="325"/>
        <v>-----</v>
      </c>
      <c r="AC88" s="126" t="str">
        <f t="shared" si="325"/>
        <v>-----</v>
      </c>
      <c r="AD88" s="126" t="str">
        <f t="shared" ref="AD88:AK88" si="326">AC88</f>
        <v>-----</v>
      </c>
      <c r="AE88" s="126" t="str">
        <f t="shared" si="326"/>
        <v>-----</v>
      </c>
      <c r="AF88" s="126" t="str">
        <f t="shared" si="326"/>
        <v>-----</v>
      </c>
      <c r="AG88" s="126" t="str">
        <f t="shared" si="326"/>
        <v>-----</v>
      </c>
      <c r="AH88" s="126" t="str">
        <f t="shared" si="326"/>
        <v>-----</v>
      </c>
      <c r="AI88" s="126" t="str">
        <f t="shared" si="326"/>
        <v>-----</v>
      </c>
      <c r="AJ88" s="126" t="str">
        <f t="shared" si="326"/>
        <v>-----</v>
      </c>
      <c r="AK88" s="126" t="str">
        <f t="shared" si="326"/>
        <v>-----</v>
      </c>
      <c r="AL88" s="126" t="str">
        <f>AK88</f>
        <v>-----</v>
      </c>
      <c r="AM88" s="126" t="str">
        <f>AL88</f>
        <v>-----</v>
      </c>
      <c r="AN88" s="126" t="str">
        <f>AM88</f>
        <v>-----</v>
      </c>
      <c r="AO88" s="126" t="str">
        <f>AN88</f>
        <v>-----</v>
      </c>
      <c r="AP88" s="126" t="str">
        <f>AO88</f>
        <v>-----</v>
      </c>
      <c r="AQ88" s="126" t="str">
        <f t="shared" ref="AQ88:AY88" si="327">AP88</f>
        <v>-----</v>
      </c>
      <c r="AR88" s="126" t="str">
        <f t="shared" si="327"/>
        <v>-----</v>
      </c>
      <c r="AS88" s="126" t="str">
        <f t="shared" si="327"/>
        <v>-----</v>
      </c>
      <c r="AT88" s="126" t="str">
        <f t="shared" si="327"/>
        <v>-----</v>
      </c>
      <c r="AU88" s="126" t="str">
        <f t="shared" si="327"/>
        <v>-----</v>
      </c>
      <c r="AV88" s="126" t="str">
        <f t="shared" si="327"/>
        <v>-----</v>
      </c>
      <c r="AW88" s="126" t="str">
        <f t="shared" si="327"/>
        <v>-----</v>
      </c>
      <c r="AX88" s="126" t="str">
        <f t="shared" si="327"/>
        <v>-----</v>
      </c>
      <c r="AY88" s="126" t="str">
        <f t="shared" si="327"/>
        <v>-----</v>
      </c>
      <c r="AZ88" s="3" t="str">
        <f t="shared" si="289"/>
        <v>x</v>
      </c>
      <c r="BA88" s="4"/>
      <c r="BB88" s="148" t="str">
        <f>'Example 2A'!BB88</f>
        <v>-----</v>
      </c>
      <c r="BC88" s="119" t="str">
        <f t="shared" ref="BC88:CB88" si="328">BB88</f>
        <v>-----</v>
      </c>
      <c r="BD88" s="119" t="str">
        <f t="shared" si="328"/>
        <v>-----</v>
      </c>
      <c r="BE88" s="119" t="str">
        <f t="shared" si="328"/>
        <v>-----</v>
      </c>
      <c r="BF88" s="119" t="str">
        <f t="shared" si="328"/>
        <v>-----</v>
      </c>
      <c r="BG88" s="119" t="str">
        <f t="shared" si="328"/>
        <v>-----</v>
      </c>
      <c r="BH88" s="119" t="str">
        <f t="shared" si="328"/>
        <v>-----</v>
      </c>
      <c r="BI88" s="119" t="str">
        <f t="shared" si="328"/>
        <v>-----</v>
      </c>
      <c r="BJ88" s="119" t="str">
        <f t="shared" si="328"/>
        <v>-----</v>
      </c>
      <c r="BK88" s="119" t="str">
        <f t="shared" si="328"/>
        <v>-----</v>
      </c>
      <c r="BL88" s="119" t="str">
        <f t="shared" si="328"/>
        <v>-----</v>
      </c>
      <c r="BM88" s="119" t="str">
        <f t="shared" si="328"/>
        <v>-----</v>
      </c>
      <c r="BN88" s="119" t="str">
        <f t="shared" si="328"/>
        <v>-----</v>
      </c>
      <c r="BO88" s="119" t="str">
        <f t="shared" si="328"/>
        <v>-----</v>
      </c>
      <c r="BP88" s="119" t="str">
        <f t="shared" si="328"/>
        <v>-----</v>
      </c>
      <c r="BQ88" s="119" t="str">
        <f t="shared" si="328"/>
        <v>-----</v>
      </c>
      <c r="BR88" s="119" t="str">
        <f t="shared" si="328"/>
        <v>-----</v>
      </c>
      <c r="BS88" s="119" t="str">
        <f t="shared" si="328"/>
        <v>-----</v>
      </c>
      <c r="BT88" s="119" t="str">
        <f t="shared" si="328"/>
        <v>-----</v>
      </c>
      <c r="BU88" s="119" t="str">
        <f t="shared" si="328"/>
        <v>-----</v>
      </c>
      <c r="BV88" s="119" t="str">
        <f t="shared" si="328"/>
        <v>-----</v>
      </c>
      <c r="BW88" s="119" t="str">
        <f t="shared" si="328"/>
        <v>-----</v>
      </c>
      <c r="BX88" s="119" t="str">
        <f t="shared" si="328"/>
        <v>-----</v>
      </c>
      <c r="BY88" s="119" t="str">
        <f t="shared" si="328"/>
        <v>-----</v>
      </c>
      <c r="BZ88" s="119" t="str">
        <f t="shared" si="328"/>
        <v>-----</v>
      </c>
      <c r="CA88" s="119" t="str">
        <f t="shared" si="328"/>
        <v>-----</v>
      </c>
      <c r="CB88" s="123" t="str">
        <f t="shared" si="328"/>
        <v>-----</v>
      </c>
      <c r="CC88" s="123" t="str">
        <f t="shared" ref="CC88:CM88" si="329">CB88</f>
        <v>-----</v>
      </c>
      <c r="CD88" s="123" t="str">
        <f t="shared" si="329"/>
        <v>-----</v>
      </c>
      <c r="CE88" s="123" t="str">
        <f t="shared" si="329"/>
        <v>-----</v>
      </c>
      <c r="CF88" s="123" t="str">
        <f t="shared" si="329"/>
        <v>-----</v>
      </c>
      <c r="CG88" s="123" t="str">
        <f t="shared" si="329"/>
        <v>-----</v>
      </c>
      <c r="CH88" s="123" t="str">
        <f t="shared" si="329"/>
        <v>-----</v>
      </c>
      <c r="CI88" s="123" t="str">
        <f t="shared" si="329"/>
        <v>-----</v>
      </c>
      <c r="CJ88" s="123" t="str">
        <f t="shared" si="329"/>
        <v>-----</v>
      </c>
      <c r="CK88" s="123" t="str">
        <f t="shared" si="329"/>
        <v>-----</v>
      </c>
      <c r="CL88" s="123" t="str">
        <f t="shared" si="329"/>
        <v>-----</v>
      </c>
      <c r="CM88" s="123" t="str">
        <f t="shared" si="329"/>
        <v>-----</v>
      </c>
      <c r="CN88" s="123" t="str">
        <f t="shared" ref="CN88:CX88" si="330">CM88</f>
        <v>-----</v>
      </c>
      <c r="CO88" s="123" t="str">
        <f t="shared" si="330"/>
        <v>-----</v>
      </c>
      <c r="CP88" s="123" t="str">
        <f t="shared" si="330"/>
        <v>-----</v>
      </c>
      <c r="CQ88" s="123" t="str">
        <f t="shared" si="330"/>
        <v>-----</v>
      </c>
      <c r="CR88" s="123" t="str">
        <f t="shared" si="330"/>
        <v>-----</v>
      </c>
      <c r="CS88" s="123" t="str">
        <f t="shared" si="330"/>
        <v>-----</v>
      </c>
      <c r="CT88" s="123" t="str">
        <f t="shared" si="330"/>
        <v>-----</v>
      </c>
      <c r="CU88" s="123" t="str">
        <f t="shared" si="330"/>
        <v>-----</v>
      </c>
      <c r="CV88" s="123" t="str">
        <f t="shared" si="330"/>
        <v>-----</v>
      </c>
      <c r="CW88" s="123" t="str">
        <f t="shared" si="330"/>
        <v>-----</v>
      </c>
      <c r="CX88" s="123" t="str">
        <f t="shared" si="330"/>
        <v>-----</v>
      </c>
    </row>
    <row r="89" spans="1:102" ht="16.2" thickBot="1">
      <c r="A89" s="11" t="str">
        <f>'Example 2A'!A89</f>
        <v>= Collision Rate</v>
      </c>
      <c r="B89" s="12"/>
      <c r="C89" s="38" t="e">
        <f>PRODUCT(PRODUCT(C78:C86)+C87,C88)</f>
        <v>#VALUE!</v>
      </c>
      <c r="D89" s="38" t="e">
        <f t="shared" ref="D89:AC89" si="331">PRODUCT(PRODUCT(D78:D86)+D87,D88)</f>
        <v>#VALUE!</v>
      </c>
      <c r="E89" s="38" t="e">
        <f t="shared" si="331"/>
        <v>#VALUE!</v>
      </c>
      <c r="F89" s="38" t="e">
        <f t="shared" si="331"/>
        <v>#VALUE!</v>
      </c>
      <c r="G89" s="38" t="e">
        <f t="shared" si="331"/>
        <v>#VALUE!</v>
      </c>
      <c r="H89" s="38" t="e">
        <f t="shared" si="331"/>
        <v>#VALUE!</v>
      </c>
      <c r="I89" s="38" t="e">
        <f t="shared" si="331"/>
        <v>#VALUE!</v>
      </c>
      <c r="J89" s="38" t="e">
        <f t="shared" si="331"/>
        <v>#VALUE!</v>
      </c>
      <c r="K89" s="38" t="e">
        <f t="shared" si="331"/>
        <v>#VALUE!</v>
      </c>
      <c r="L89" s="38" t="e">
        <f t="shared" si="331"/>
        <v>#VALUE!</v>
      </c>
      <c r="M89" s="38" t="e">
        <f t="shared" si="331"/>
        <v>#VALUE!</v>
      </c>
      <c r="N89" s="38" t="e">
        <f t="shared" si="331"/>
        <v>#VALUE!</v>
      </c>
      <c r="O89" s="38" t="e">
        <f t="shared" si="331"/>
        <v>#VALUE!</v>
      </c>
      <c r="P89" s="38" t="e">
        <f t="shared" si="331"/>
        <v>#VALUE!</v>
      </c>
      <c r="Q89" s="38" t="e">
        <f t="shared" si="331"/>
        <v>#VALUE!</v>
      </c>
      <c r="R89" s="38" t="e">
        <f t="shared" si="331"/>
        <v>#VALUE!</v>
      </c>
      <c r="S89" s="38" t="e">
        <f t="shared" si="331"/>
        <v>#VALUE!</v>
      </c>
      <c r="T89" s="38" t="e">
        <f t="shared" si="331"/>
        <v>#VALUE!</v>
      </c>
      <c r="U89" s="38" t="e">
        <f t="shared" si="331"/>
        <v>#VALUE!</v>
      </c>
      <c r="V89" s="38" t="e">
        <f t="shared" si="331"/>
        <v>#VALUE!</v>
      </c>
      <c r="W89" s="38" t="e">
        <f t="shared" si="331"/>
        <v>#VALUE!</v>
      </c>
      <c r="X89" s="38" t="e">
        <f t="shared" si="331"/>
        <v>#VALUE!</v>
      </c>
      <c r="Y89" s="38" t="e">
        <f t="shared" si="331"/>
        <v>#VALUE!</v>
      </c>
      <c r="Z89" s="38" t="e">
        <f t="shared" si="331"/>
        <v>#VALUE!</v>
      </c>
      <c r="AA89" s="38" t="e">
        <f t="shared" si="331"/>
        <v>#VALUE!</v>
      </c>
      <c r="AB89" s="38" t="e">
        <f t="shared" si="331"/>
        <v>#VALUE!</v>
      </c>
      <c r="AC89" s="39" t="e">
        <f t="shared" si="331"/>
        <v>#VALUE!</v>
      </c>
      <c r="AD89" s="39" t="e">
        <f t="shared" ref="AD89:AY89" si="332">PRODUCT(PRODUCT(AD78:AD86)+AD87,AD88)</f>
        <v>#VALUE!</v>
      </c>
      <c r="AE89" s="39" t="e">
        <f t="shared" si="332"/>
        <v>#VALUE!</v>
      </c>
      <c r="AF89" s="39" t="e">
        <f t="shared" si="332"/>
        <v>#VALUE!</v>
      </c>
      <c r="AG89" s="39" t="e">
        <f t="shared" si="332"/>
        <v>#VALUE!</v>
      </c>
      <c r="AH89" s="39" t="e">
        <f t="shared" si="332"/>
        <v>#VALUE!</v>
      </c>
      <c r="AI89" s="39" t="e">
        <f t="shared" si="332"/>
        <v>#VALUE!</v>
      </c>
      <c r="AJ89" s="39" t="e">
        <f t="shared" si="332"/>
        <v>#VALUE!</v>
      </c>
      <c r="AK89" s="39" t="e">
        <f t="shared" si="332"/>
        <v>#VALUE!</v>
      </c>
      <c r="AL89" s="39" t="e">
        <f t="shared" si="332"/>
        <v>#VALUE!</v>
      </c>
      <c r="AM89" s="39" t="e">
        <f t="shared" si="332"/>
        <v>#VALUE!</v>
      </c>
      <c r="AN89" s="39" t="e">
        <f t="shared" si="332"/>
        <v>#VALUE!</v>
      </c>
      <c r="AO89" s="39" t="e">
        <f t="shared" si="332"/>
        <v>#VALUE!</v>
      </c>
      <c r="AP89" s="39" t="e">
        <f t="shared" si="332"/>
        <v>#VALUE!</v>
      </c>
      <c r="AQ89" s="39" t="e">
        <f t="shared" si="332"/>
        <v>#VALUE!</v>
      </c>
      <c r="AR89" s="39" t="e">
        <f t="shared" si="332"/>
        <v>#VALUE!</v>
      </c>
      <c r="AS89" s="39" t="e">
        <f t="shared" si="332"/>
        <v>#VALUE!</v>
      </c>
      <c r="AT89" s="39" t="e">
        <f t="shared" si="332"/>
        <v>#VALUE!</v>
      </c>
      <c r="AU89" s="39" t="e">
        <f t="shared" si="332"/>
        <v>#VALUE!</v>
      </c>
      <c r="AV89" s="39" t="e">
        <f t="shared" si="332"/>
        <v>#VALUE!</v>
      </c>
      <c r="AW89" s="39" t="e">
        <f t="shared" si="332"/>
        <v>#VALUE!</v>
      </c>
      <c r="AX89" s="39" t="e">
        <f t="shared" si="332"/>
        <v>#VALUE!</v>
      </c>
      <c r="AY89" s="39" t="e">
        <f t="shared" si="332"/>
        <v>#VALUE!</v>
      </c>
      <c r="AZ89" s="11" t="str">
        <f t="shared" si="289"/>
        <v>= Collision Rate</v>
      </c>
      <c r="BA89" s="12"/>
      <c r="BB89" s="39" t="e">
        <f t="shared" ref="BB89:CG89" si="333">PRODUCT(PRODUCT(BB78:BB86)+BB87,BB88)</f>
        <v>#VALUE!</v>
      </c>
      <c r="BC89" s="39" t="e">
        <f t="shared" si="333"/>
        <v>#VALUE!</v>
      </c>
      <c r="BD89" s="39" t="e">
        <f t="shared" si="333"/>
        <v>#VALUE!</v>
      </c>
      <c r="BE89" s="39" t="e">
        <f t="shared" si="333"/>
        <v>#VALUE!</v>
      </c>
      <c r="BF89" s="39" t="e">
        <f t="shared" si="333"/>
        <v>#VALUE!</v>
      </c>
      <c r="BG89" s="39" t="e">
        <f t="shared" si="333"/>
        <v>#VALUE!</v>
      </c>
      <c r="BH89" s="39" t="e">
        <f t="shared" si="333"/>
        <v>#VALUE!</v>
      </c>
      <c r="BI89" s="39" t="e">
        <f t="shared" si="333"/>
        <v>#VALUE!</v>
      </c>
      <c r="BJ89" s="39" t="e">
        <f t="shared" si="333"/>
        <v>#VALUE!</v>
      </c>
      <c r="BK89" s="39" t="e">
        <f t="shared" si="333"/>
        <v>#VALUE!</v>
      </c>
      <c r="BL89" s="39" t="e">
        <f t="shared" si="333"/>
        <v>#VALUE!</v>
      </c>
      <c r="BM89" s="39" t="e">
        <f t="shared" si="333"/>
        <v>#VALUE!</v>
      </c>
      <c r="BN89" s="39" t="e">
        <f t="shared" si="333"/>
        <v>#VALUE!</v>
      </c>
      <c r="BO89" s="39" t="e">
        <f t="shared" si="333"/>
        <v>#VALUE!</v>
      </c>
      <c r="BP89" s="39" t="e">
        <f t="shared" si="333"/>
        <v>#VALUE!</v>
      </c>
      <c r="BQ89" s="39" t="e">
        <f t="shared" si="333"/>
        <v>#VALUE!</v>
      </c>
      <c r="BR89" s="39" t="e">
        <f t="shared" si="333"/>
        <v>#VALUE!</v>
      </c>
      <c r="BS89" s="39" t="e">
        <f t="shared" si="333"/>
        <v>#VALUE!</v>
      </c>
      <c r="BT89" s="39" t="e">
        <f t="shared" si="333"/>
        <v>#VALUE!</v>
      </c>
      <c r="BU89" s="39" t="e">
        <f t="shared" si="333"/>
        <v>#VALUE!</v>
      </c>
      <c r="BV89" s="39" t="e">
        <f t="shared" si="333"/>
        <v>#VALUE!</v>
      </c>
      <c r="BW89" s="39" t="e">
        <f t="shared" si="333"/>
        <v>#VALUE!</v>
      </c>
      <c r="BX89" s="39" t="e">
        <f t="shared" si="333"/>
        <v>#VALUE!</v>
      </c>
      <c r="BY89" s="39" t="e">
        <f t="shared" si="333"/>
        <v>#VALUE!</v>
      </c>
      <c r="BZ89" s="39" t="e">
        <f t="shared" si="333"/>
        <v>#VALUE!</v>
      </c>
      <c r="CA89" s="39" t="e">
        <f t="shared" si="333"/>
        <v>#VALUE!</v>
      </c>
      <c r="CB89" s="39" t="e">
        <f t="shared" si="333"/>
        <v>#VALUE!</v>
      </c>
      <c r="CC89" s="39" t="e">
        <f t="shared" si="333"/>
        <v>#VALUE!</v>
      </c>
      <c r="CD89" s="39" t="e">
        <f t="shared" si="333"/>
        <v>#VALUE!</v>
      </c>
      <c r="CE89" s="39" t="e">
        <f t="shared" si="333"/>
        <v>#VALUE!</v>
      </c>
      <c r="CF89" s="39" t="e">
        <f t="shared" si="333"/>
        <v>#VALUE!</v>
      </c>
      <c r="CG89" s="39" t="e">
        <f t="shared" si="333"/>
        <v>#VALUE!</v>
      </c>
      <c r="CH89" s="39" t="e">
        <f t="shared" ref="CH89:CX89" si="334">PRODUCT(PRODUCT(CH78:CH86)+CH87,CH88)</f>
        <v>#VALUE!</v>
      </c>
      <c r="CI89" s="39" t="e">
        <f t="shared" si="334"/>
        <v>#VALUE!</v>
      </c>
      <c r="CJ89" s="39" t="e">
        <f t="shared" si="334"/>
        <v>#VALUE!</v>
      </c>
      <c r="CK89" s="39" t="e">
        <f t="shared" si="334"/>
        <v>#VALUE!</v>
      </c>
      <c r="CL89" s="39" t="e">
        <f t="shared" si="334"/>
        <v>#VALUE!</v>
      </c>
      <c r="CM89" s="39" t="e">
        <f t="shared" si="334"/>
        <v>#VALUE!</v>
      </c>
      <c r="CN89" s="39" t="e">
        <f t="shared" si="334"/>
        <v>#VALUE!</v>
      </c>
      <c r="CO89" s="39" t="e">
        <f t="shared" si="334"/>
        <v>#VALUE!</v>
      </c>
      <c r="CP89" s="39" t="e">
        <f t="shared" si="334"/>
        <v>#VALUE!</v>
      </c>
      <c r="CQ89" s="39" t="e">
        <f t="shared" si="334"/>
        <v>#VALUE!</v>
      </c>
      <c r="CR89" s="39" t="e">
        <f t="shared" si="334"/>
        <v>#VALUE!</v>
      </c>
      <c r="CS89" s="39" t="e">
        <f t="shared" si="334"/>
        <v>#VALUE!</v>
      </c>
      <c r="CT89" s="39" t="e">
        <f t="shared" si="334"/>
        <v>#VALUE!</v>
      </c>
      <c r="CU89" s="39" t="e">
        <f t="shared" si="334"/>
        <v>#VALUE!</v>
      </c>
      <c r="CV89" s="39" t="e">
        <f t="shared" si="334"/>
        <v>#VALUE!</v>
      </c>
      <c r="CW89" s="39" t="e">
        <f t="shared" si="334"/>
        <v>#VALUE!</v>
      </c>
      <c r="CX89" s="39" t="e">
        <f t="shared" si="334"/>
        <v>#VALUE!</v>
      </c>
    </row>
    <row r="90" spans="1:102" ht="16.2" thickTop="1">
      <c r="A90" s="52" t="str">
        <f>'Example 2A'!A90</f>
        <v/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5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91"/>
      <c r="CC90" s="91"/>
      <c r="CD90" s="91"/>
      <c r="CE90" s="91"/>
      <c r="CF90" s="91"/>
      <c r="CG90" s="91"/>
      <c r="CH90" s="91"/>
      <c r="CI90" s="91"/>
      <c r="CJ90" s="91"/>
      <c r="CK90" s="91"/>
      <c r="CL90" s="91"/>
      <c r="CM90" s="91"/>
      <c r="CN90" s="91"/>
      <c r="CO90" s="91"/>
      <c r="CP90" s="91"/>
      <c r="CQ90" s="91"/>
      <c r="CR90" s="91"/>
      <c r="CS90" s="91"/>
      <c r="CT90" s="91"/>
      <c r="CU90" s="91"/>
      <c r="CV90" s="91"/>
      <c r="CW90" s="91"/>
      <c r="CX90" s="91"/>
    </row>
    <row r="91" spans="1:102">
      <c r="A91" s="3" t="str">
        <f>'Example 2A'!A91</f>
        <v>Liability</v>
      </c>
      <c r="B91" s="4"/>
      <c r="C91" s="48" t="e">
        <f t="shared" ref="C91:AC91" si="335">(C31+C42+C55+C54+C62)</f>
        <v>#VALUE!</v>
      </c>
      <c r="D91" s="48" t="e">
        <f t="shared" si="335"/>
        <v>#VALUE!</v>
      </c>
      <c r="E91" s="48" t="e">
        <f t="shared" si="335"/>
        <v>#VALUE!</v>
      </c>
      <c r="F91" s="48" t="e">
        <f t="shared" si="335"/>
        <v>#VALUE!</v>
      </c>
      <c r="G91" s="48" t="e">
        <f t="shared" si="335"/>
        <v>#VALUE!</v>
      </c>
      <c r="H91" s="48" t="e">
        <f t="shared" si="335"/>
        <v>#VALUE!</v>
      </c>
      <c r="I91" s="48" t="e">
        <f t="shared" si="335"/>
        <v>#VALUE!</v>
      </c>
      <c r="J91" s="48" t="e">
        <f t="shared" si="335"/>
        <v>#VALUE!</v>
      </c>
      <c r="K91" s="48" t="e">
        <f t="shared" si="335"/>
        <v>#VALUE!</v>
      </c>
      <c r="L91" s="48" t="e">
        <f t="shared" si="335"/>
        <v>#VALUE!</v>
      </c>
      <c r="M91" s="48" t="e">
        <f t="shared" si="335"/>
        <v>#VALUE!</v>
      </c>
      <c r="N91" s="48" t="e">
        <f t="shared" si="335"/>
        <v>#VALUE!</v>
      </c>
      <c r="O91" s="48" t="e">
        <f t="shared" si="335"/>
        <v>#VALUE!</v>
      </c>
      <c r="P91" s="48" t="e">
        <f t="shared" si="335"/>
        <v>#VALUE!</v>
      </c>
      <c r="Q91" s="48" t="e">
        <f t="shared" si="335"/>
        <v>#VALUE!</v>
      </c>
      <c r="R91" s="48" t="e">
        <f t="shared" si="335"/>
        <v>#VALUE!</v>
      </c>
      <c r="S91" s="48" t="e">
        <f t="shared" si="335"/>
        <v>#VALUE!</v>
      </c>
      <c r="T91" s="48" t="e">
        <f t="shared" si="335"/>
        <v>#VALUE!</v>
      </c>
      <c r="U91" s="48" t="e">
        <f t="shared" si="335"/>
        <v>#VALUE!</v>
      </c>
      <c r="V91" s="48" t="e">
        <f t="shared" si="335"/>
        <v>#VALUE!</v>
      </c>
      <c r="W91" s="48" t="e">
        <f t="shared" si="335"/>
        <v>#VALUE!</v>
      </c>
      <c r="X91" s="48" t="e">
        <f t="shared" si="335"/>
        <v>#VALUE!</v>
      </c>
      <c r="Y91" s="48" t="e">
        <f t="shared" si="335"/>
        <v>#VALUE!</v>
      </c>
      <c r="Z91" s="48" t="e">
        <f t="shared" si="335"/>
        <v>#VALUE!</v>
      </c>
      <c r="AA91" s="48" t="e">
        <f t="shared" si="335"/>
        <v>#VALUE!</v>
      </c>
      <c r="AB91" s="48" t="e">
        <f t="shared" si="335"/>
        <v>#VALUE!</v>
      </c>
      <c r="AC91" s="49" t="e">
        <f t="shared" si="335"/>
        <v>#VALUE!</v>
      </c>
      <c r="AD91" s="49" t="e">
        <f t="shared" ref="AD91:AK91" si="336">(AD31+AD42+AD55+AD54+AD62)</f>
        <v>#VALUE!</v>
      </c>
      <c r="AE91" s="49" t="e">
        <f t="shared" si="336"/>
        <v>#VALUE!</v>
      </c>
      <c r="AF91" s="49" t="e">
        <f t="shared" si="336"/>
        <v>#VALUE!</v>
      </c>
      <c r="AG91" s="49" t="e">
        <f t="shared" si="336"/>
        <v>#VALUE!</v>
      </c>
      <c r="AH91" s="49" t="e">
        <f t="shared" si="336"/>
        <v>#VALUE!</v>
      </c>
      <c r="AI91" s="49" t="e">
        <f t="shared" si="336"/>
        <v>#VALUE!</v>
      </c>
      <c r="AJ91" s="49" t="e">
        <f t="shared" si="336"/>
        <v>#VALUE!</v>
      </c>
      <c r="AK91" s="49" t="e">
        <f t="shared" si="336"/>
        <v>#VALUE!</v>
      </c>
      <c r="AL91" s="49" t="e">
        <f>(AL31+AL42+AL55+AL54+AL62)</f>
        <v>#VALUE!</v>
      </c>
      <c r="AM91" s="49" t="e">
        <f>(AM31+AM42+AM55+AM54+AM62)</f>
        <v>#VALUE!</v>
      </c>
      <c r="AN91" s="49" t="e">
        <f>(AN31+AN42+AN55+AN54+AN62)</f>
        <v>#VALUE!</v>
      </c>
      <c r="AO91" s="49" t="e">
        <f>(AO31+AO42+AO55+AO54+AO62)</f>
        <v>#VALUE!</v>
      </c>
      <c r="AP91" s="49" t="e">
        <f>(AP31+AP42+AP55+AP54+AP62)</f>
        <v>#VALUE!</v>
      </c>
      <c r="AQ91" s="49" t="e">
        <f t="shared" ref="AQ91:AY91" si="337">(AQ31+AQ42+AQ55+AQ54+AQ62)</f>
        <v>#VALUE!</v>
      </c>
      <c r="AR91" s="49" t="e">
        <f t="shared" si="337"/>
        <v>#VALUE!</v>
      </c>
      <c r="AS91" s="49" t="e">
        <f t="shared" si="337"/>
        <v>#VALUE!</v>
      </c>
      <c r="AT91" s="49" t="e">
        <f t="shared" si="337"/>
        <v>#VALUE!</v>
      </c>
      <c r="AU91" s="49" t="e">
        <f t="shared" si="337"/>
        <v>#VALUE!</v>
      </c>
      <c r="AV91" s="49" t="e">
        <f t="shared" si="337"/>
        <v>#VALUE!</v>
      </c>
      <c r="AW91" s="49" t="e">
        <f t="shared" si="337"/>
        <v>#VALUE!</v>
      </c>
      <c r="AX91" s="49" t="e">
        <f t="shared" si="337"/>
        <v>#VALUE!</v>
      </c>
      <c r="AY91" s="49" t="e">
        <f t="shared" si="337"/>
        <v>#VALUE!</v>
      </c>
      <c r="AZ91" s="8" t="str">
        <f>A91</f>
        <v>Liability</v>
      </c>
      <c r="BA91" s="4"/>
      <c r="BB91" s="48" t="e">
        <f t="shared" ref="BB91:CB91" si="338">(BB31+BB42+BB55+BB54+BB62)</f>
        <v>#VALUE!</v>
      </c>
      <c r="BC91" s="48" t="e">
        <f t="shared" si="338"/>
        <v>#VALUE!</v>
      </c>
      <c r="BD91" s="48" t="e">
        <f t="shared" si="338"/>
        <v>#VALUE!</v>
      </c>
      <c r="BE91" s="48" t="e">
        <f t="shared" si="338"/>
        <v>#VALUE!</v>
      </c>
      <c r="BF91" s="48" t="e">
        <f t="shared" si="338"/>
        <v>#VALUE!</v>
      </c>
      <c r="BG91" s="48" t="e">
        <f t="shared" si="338"/>
        <v>#VALUE!</v>
      </c>
      <c r="BH91" s="48" t="e">
        <f t="shared" si="338"/>
        <v>#VALUE!</v>
      </c>
      <c r="BI91" s="48" t="e">
        <f t="shared" si="338"/>
        <v>#VALUE!</v>
      </c>
      <c r="BJ91" s="48" t="e">
        <f t="shared" si="338"/>
        <v>#VALUE!</v>
      </c>
      <c r="BK91" s="48" t="e">
        <f t="shared" si="338"/>
        <v>#VALUE!</v>
      </c>
      <c r="BL91" s="48" t="e">
        <f t="shared" si="338"/>
        <v>#VALUE!</v>
      </c>
      <c r="BM91" s="48" t="e">
        <f t="shared" si="338"/>
        <v>#VALUE!</v>
      </c>
      <c r="BN91" s="48" t="e">
        <f t="shared" si="338"/>
        <v>#VALUE!</v>
      </c>
      <c r="BO91" s="48" t="e">
        <f t="shared" si="338"/>
        <v>#VALUE!</v>
      </c>
      <c r="BP91" s="48" t="e">
        <f t="shared" si="338"/>
        <v>#VALUE!</v>
      </c>
      <c r="BQ91" s="48" t="e">
        <f t="shared" si="338"/>
        <v>#VALUE!</v>
      </c>
      <c r="BR91" s="48" t="e">
        <f t="shared" si="338"/>
        <v>#VALUE!</v>
      </c>
      <c r="BS91" s="48" t="e">
        <f t="shared" si="338"/>
        <v>#VALUE!</v>
      </c>
      <c r="BT91" s="48" t="e">
        <f t="shared" si="338"/>
        <v>#VALUE!</v>
      </c>
      <c r="BU91" s="48" t="e">
        <f t="shared" si="338"/>
        <v>#VALUE!</v>
      </c>
      <c r="BV91" s="48" t="e">
        <f t="shared" si="338"/>
        <v>#VALUE!</v>
      </c>
      <c r="BW91" s="48" t="e">
        <f t="shared" si="338"/>
        <v>#VALUE!</v>
      </c>
      <c r="BX91" s="48" t="e">
        <f t="shared" si="338"/>
        <v>#VALUE!</v>
      </c>
      <c r="BY91" s="48" t="e">
        <f t="shared" si="338"/>
        <v>#VALUE!</v>
      </c>
      <c r="BZ91" s="48" t="e">
        <f t="shared" si="338"/>
        <v>#VALUE!</v>
      </c>
      <c r="CA91" s="48" t="e">
        <f t="shared" si="338"/>
        <v>#VALUE!</v>
      </c>
      <c r="CB91" s="92" t="e">
        <f t="shared" si="338"/>
        <v>#VALUE!</v>
      </c>
      <c r="CC91" s="92" t="e">
        <f t="shared" ref="CC91:CM91" si="339">(CC31+CC42+CC55+CC54+CC62)</f>
        <v>#VALUE!</v>
      </c>
      <c r="CD91" s="92" t="e">
        <f t="shared" si="339"/>
        <v>#VALUE!</v>
      </c>
      <c r="CE91" s="92" t="e">
        <f t="shared" si="339"/>
        <v>#VALUE!</v>
      </c>
      <c r="CF91" s="92" t="e">
        <f t="shared" si="339"/>
        <v>#VALUE!</v>
      </c>
      <c r="CG91" s="92" t="e">
        <f t="shared" si="339"/>
        <v>#VALUE!</v>
      </c>
      <c r="CH91" s="92" t="e">
        <f t="shared" si="339"/>
        <v>#VALUE!</v>
      </c>
      <c r="CI91" s="92" t="e">
        <f t="shared" si="339"/>
        <v>#VALUE!</v>
      </c>
      <c r="CJ91" s="92" t="e">
        <f t="shared" si="339"/>
        <v>#VALUE!</v>
      </c>
      <c r="CK91" s="92" t="e">
        <f t="shared" si="339"/>
        <v>#VALUE!</v>
      </c>
      <c r="CL91" s="92" t="e">
        <f t="shared" si="339"/>
        <v>#VALUE!</v>
      </c>
      <c r="CM91" s="92" t="e">
        <f t="shared" si="339"/>
        <v>#VALUE!</v>
      </c>
      <c r="CN91" s="92" t="e">
        <f t="shared" ref="CN91:CX91" si="340">(CN31+CN42+CN55+CN54+CN62)</f>
        <v>#VALUE!</v>
      </c>
      <c r="CO91" s="92" t="e">
        <f t="shared" si="340"/>
        <v>#VALUE!</v>
      </c>
      <c r="CP91" s="92" t="e">
        <f t="shared" si="340"/>
        <v>#VALUE!</v>
      </c>
      <c r="CQ91" s="92" t="e">
        <f t="shared" si="340"/>
        <v>#VALUE!</v>
      </c>
      <c r="CR91" s="92" t="e">
        <f t="shared" si="340"/>
        <v>#VALUE!</v>
      </c>
      <c r="CS91" s="92" t="e">
        <f t="shared" si="340"/>
        <v>#VALUE!</v>
      </c>
      <c r="CT91" s="92" t="e">
        <f t="shared" si="340"/>
        <v>#VALUE!</v>
      </c>
      <c r="CU91" s="92" t="e">
        <f t="shared" si="340"/>
        <v>#VALUE!</v>
      </c>
      <c r="CV91" s="92" t="e">
        <f t="shared" si="340"/>
        <v>#VALUE!</v>
      </c>
      <c r="CW91" s="92" t="e">
        <f t="shared" si="340"/>
        <v>#VALUE!</v>
      </c>
      <c r="CX91" s="92" t="e">
        <f t="shared" si="340"/>
        <v>#VALUE!</v>
      </c>
    </row>
    <row r="92" spans="1:102" ht="16.2" thickBot="1">
      <c r="A92" s="3" t="str">
        <f>'Example 2A'!A92</f>
        <v>Physical Damage</v>
      </c>
      <c r="B92" s="4"/>
      <c r="C92" s="48" t="e">
        <f t="shared" ref="C92:AC92" si="341">(C76+C89)</f>
        <v>#VALUE!</v>
      </c>
      <c r="D92" s="48" t="e">
        <f t="shared" si="341"/>
        <v>#VALUE!</v>
      </c>
      <c r="E92" s="48" t="e">
        <f t="shared" si="341"/>
        <v>#VALUE!</v>
      </c>
      <c r="F92" s="48" t="e">
        <f t="shared" si="341"/>
        <v>#VALUE!</v>
      </c>
      <c r="G92" s="48" t="e">
        <f t="shared" si="341"/>
        <v>#VALUE!</v>
      </c>
      <c r="H92" s="48" t="e">
        <f t="shared" si="341"/>
        <v>#VALUE!</v>
      </c>
      <c r="I92" s="48" t="e">
        <f t="shared" si="341"/>
        <v>#VALUE!</v>
      </c>
      <c r="J92" s="48" t="e">
        <f t="shared" si="341"/>
        <v>#VALUE!</v>
      </c>
      <c r="K92" s="48" t="e">
        <f t="shared" si="341"/>
        <v>#VALUE!</v>
      </c>
      <c r="L92" s="48" t="e">
        <f t="shared" si="341"/>
        <v>#VALUE!</v>
      </c>
      <c r="M92" s="48" t="e">
        <f t="shared" si="341"/>
        <v>#VALUE!</v>
      </c>
      <c r="N92" s="48" t="e">
        <f t="shared" si="341"/>
        <v>#VALUE!</v>
      </c>
      <c r="O92" s="48" t="e">
        <f t="shared" si="341"/>
        <v>#VALUE!</v>
      </c>
      <c r="P92" s="48" t="e">
        <f t="shared" si="341"/>
        <v>#VALUE!</v>
      </c>
      <c r="Q92" s="48" t="e">
        <f t="shared" si="341"/>
        <v>#VALUE!</v>
      </c>
      <c r="R92" s="48" t="e">
        <f t="shared" si="341"/>
        <v>#VALUE!</v>
      </c>
      <c r="S92" s="48" t="e">
        <f t="shared" si="341"/>
        <v>#VALUE!</v>
      </c>
      <c r="T92" s="48" t="e">
        <f t="shared" si="341"/>
        <v>#VALUE!</v>
      </c>
      <c r="U92" s="48" t="e">
        <f t="shared" si="341"/>
        <v>#VALUE!</v>
      </c>
      <c r="V92" s="48" t="e">
        <f t="shared" si="341"/>
        <v>#VALUE!</v>
      </c>
      <c r="W92" s="48" t="e">
        <f t="shared" si="341"/>
        <v>#VALUE!</v>
      </c>
      <c r="X92" s="48" t="e">
        <f t="shared" si="341"/>
        <v>#VALUE!</v>
      </c>
      <c r="Y92" s="48" t="e">
        <f t="shared" si="341"/>
        <v>#VALUE!</v>
      </c>
      <c r="Z92" s="48" t="e">
        <f t="shared" si="341"/>
        <v>#VALUE!</v>
      </c>
      <c r="AA92" s="48" t="e">
        <f t="shared" si="341"/>
        <v>#VALUE!</v>
      </c>
      <c r="AB92" s="48" t="e">
        <f t="shared" si="341"/>
        <v>#VALUE!</v>
      </c>
      <c r="AC92" s="49" t="e">
        <f t="shared" si="341"/>
        <v>#VALUE!</v>
      </c>
      <c r="AD92" s="49" t="e">
        <f t="shared" ref="AD92:AK92" si="342">(AD76+AD89)</f>
        <v>#VALUE!</v>
      </c>
      <c r="AE92" s="49" t="e">
        <f t="shared" si="342"/>
        <v>#VALUE!</v>
      </c>
      <c r="AF92" s="49" t="e">
        <f t="shared" si="342"/>
        <v>#VALUE!</v>
      </c>
      <c r="AG92" s="49" t="e">
        <f t="shared" si="342"/>
        <v>#VALUE!</v>
      </c>
      <c r="AH92" s="49" t="e">
        <f t="shared" si="342"/>
        <v>#VALUE!</v>
      </c>
      <c r="AI92" s="49" t="e">
        <f t="shared" si="342"/>
        <v>#VALUE!</v>
      </c>
      <c r="AJ92" s="49" t="e">
        <f t="shared" si="342"/>
        <v>#VALUE!</v>
      </c>
      <c r="AK92" s="49" t="e">
        <f t="shared" si="342"/>
        <v>#VALUE!</v>
      </c>
      <c r="AL92" s="49" t="e">
        <f>(AL76+AL89)</f>
        <v>#VALUE!</v>
      </c>
      <c r="AM92" s="49" t="e">
        <f>(AM76+AM89)</f>
        <v>#VALUE!</v>
      </c>
      <c r="AN92" s="49" t="e">
        <f>(AN76+AN89)</f>
        <v>#VALUE!</v>
      </c>
      <c r="AO92" s="49" t="e">
        <f>(AO76+AO89)</f>
        <v>#VALUE!</v>
      </c>
      <c r="AP92" s="49" t="e">
        <f>(AP76+AP89)</f>
        <v>#VALUE!</v>
      </c>
      <c r="AQ92" s="49" t="e">
        <f t="shared" ref="AQ92:AY92" si="343">(AQ76+AQ89)</f>
        <v>#VALUE!</v>
      </c>
      <c r="AR92" s="49" t="e">
        <f t="shared" si="343"/>
        <v>#VALUE!</v>
      </c>
      <c r="AS92" s="49" t="e">
        <f t="shared" si="343"/>
        <v>#VALUE!</v>
      </c>
      <c r="AT92" s="49" t="e">
        <f t="shared" si="343"/>
        <v>#VALUE!</v>
      </c>
      <c r="AU92" s="49" t="e">
        <f t="shared" si="343"/>
        <v>#VALUE!</v>
      </c>
      <c r="AV92" s="49" t="e">
        <f t="shared" si="343"/>
        <v>#VALUE!</v>
      </c>
      <c r="AW92" s="49" t="e">
        <f t="shared" si="343"/>
        <v>#VALUE!</v>
      </c>
      <c r="AX92" s="49" t="e">
        <f t="shared" si="343"/>
        <v>#VALUE!</v>
      </c>
      <c r="AY92" s="49" t="e">
        <f t="shared" si="343"/>
        <v>#VALUE!</v>
      </c>
      <c r="AZ92" s="8" t="str">
        <f>A92</f>
        <v>Physical Damage</v>
      </c>
      <c r="BA92" s="4"/>
      <c r="BB92" s="48" t="e">
        <f t="shared" ref="BB92:CB92" si="344">(BB76+BB89)</f>
        <v>#VALUE!</v>
      </c>
      <c r="BC92" s="48" t="e">
        <f t="shared" si="344"/>
        <v>#VALUE!</v>
      </c>
      <c r="BD92" s="48" t="e">
        <f t="shared" si="344"/>
        <v>#VALUE!</v>
      </c>
      <c r="BE92" s="48" t="e">
        <f t="shared" si="344"/>
        <v>#VALUE!</v>
      </c>
      <c r="BF92" s="48" t="e">
        <f t="shared" si="344"/>
        <v>#VALUE!</v>
      </c>
      <c r="BG92" s="48" t="e">
        <f t="shared" si="344"/>
        <v>#VALUE!</v>
      </c>
      <c r="BH92" s="48" t="e">
        <f t="shared" si="344"/>
        <v>#VALUE!</v>
      </c>
      <c r="BI92" s="48" t="e">
        <f t="shared" si="344"/>
        <v>#VALUE!</v>
      </c>
      <c r="BJ92" s="48" t="e">
        <f t="shared" si="344"/>
        <v>#VALUE!</v>
      </c>
      <c r="BK92" s="48" t="e">
        <f t="shared" si="344"/>
        <v>#VALUE!</v>
      </c>
      <c r="BL92" s="48" t="e">
        <f t="shared" si="344"/>
        <v>#VALUE!</v>
      </c>
      <c r="BM92" s="48" t="e">
        <f t="shared" si="344"/>
        <v>#VALUE!</v>
      </c>
      <c r="BN92" s="48" t="e">
        <f t="shared" si="344"/>
        <v>#VALUE!</v>
      </c>
      <c r="BO92" s="48" t="e">
        <f t="shared" si="344"/>
        <v>#VALUE!</v>
      </c>
      <c r="BP92" s="48" t="e">
        <f t="shared" si="344"/>
        <v>#VALUE!</v>
      </c>
      <c r="BQ92" s="48" t="e">
        <f t="shared" si="344"/>
        <v>#VALUE!</v>
      </c>
      <c r="BR92" s="48" t="e">
        <f t="shared" si="344"/>
        <v>#VALUE!</v>
      </c>
      <c r="BS92" s="48" t="e">
        <f t="shared" si="344"/>
        <v>#VALUE!</v>
      </c>
      <c r="BT92" s="48" t="e">
        <f t="shared" si="344"/>
        <v>#VALUE!</v>
      </c>
      <c r="BU92" s="48" t="e">
        <f t="shared" si="344"/>
        <v>#VALUE!</v>
      </c>
      <c r="BV92" s="48" t="e">
        <f t="shared" si="344"/>
        <v>#VALUE!</v>
      </c>
      <c r="BW92" s="48" t="e">
        <f t="shared" si="344"/>
        <v>#VALUE!</v>
      </c>
      <c r="BX92" s="48" t="e">
        <f t="shared" si="344"/>
        <v>#VALUE!</v>
      </c>
      <c r="BY92" s="48" t="e">
        <f t="shared" si="344"/>
        <v>#VALUE!</v>
      </c>
      <c r="BZ92" s="48" t="e">
        <f t="shared" si="344"/>
        <v>#VALUE!</v>
      </c>
      <c r="CA92" s="48" t="e">
        <f t="shared" si="344"/>
        <v>#VALUE!</v>
      </c>
      <c r="CB92" s="92" t="e">
        <f t="shared" si="344"/>
        <v>#VALUE!</v>
      </c>
      <c r="CC92" s="92" t="e">
        <f t="shared" ref="CC92:CM92" si="345">(CC76+CC89)</f>
        <v>#VALUE!</v>
      </c>
      <c r="CD92" s="92" t="e">
        <f t="shared" si="345"/>
        <v>#VALUE!</v>
      </c>
      <c r="CE92" s="92" t="e">
        <f t="shared" si="345"/>
        <v>#VALUE!</v>
      </c>
      <c r="CF92" s="92" t="e">
        <f t="shared" si="345"/>
        <v>#VALUE!</v>
      </c>
      <c r="CG92" s="92" t="e">
        <f t="shared" si="345"/>
        <v>#VALUE!</v>
      </c>
      <c r="CH92" s="92" t="e">
        <f t="shared" si="345"/>
        <v>#VALUE!</v>
      </c>
      <c r="CI92" s="92" t="e">
        <f t="shared" si="345"/>
        <v>#VALUE!</v>
      </c>
      <c r="CJ92" s="92" t="e">
        <f t="shared" si="345"/>
        <v>#VALUE!</v>
      </c>
      <c r="CK92" s="92" t="e">
        <f t="shared" si="345"/>
        <v>#VALUE!</v>
      </c>
      <c r="CL92" s="92" t="e">
        <f t="shared" si="345"/>
        <v>#VALUE!</v>
      </c>
      <c r="CM92" s="92" t="e">
        <f t="shared" si="345"/>
        <v>#VALUE!</v>
      </c>
      <c r="CN92" s="92" t="e">
        <f t="shared" ref="CN92:CX92" si="346">(CN76+CN89)</f>
        <v>#VALUE!</v>
      </c>
      <c r="CO92" s="92" t="e">
        <f t="shared" si="346"/>
        <v>#VALUE!</v>
      </c>
      <c r="CP92" s="92" t="e">
        <f t="shared" si="346"/>
        <v>#VALUE!</v>
      </c>
      <c r="CQ92" s="92" t="e">
        <f t="shared" si="346"/>
        <v>#VALUE!</v>
      </c>
      <c r="CR92" s="92" t="e">
        <f t="shared" si="346"/>
        <v>#VALUE!</v>
      </c>
      <c r="CS92" s="92" t="e">
        <f t="shared" si="346"/>
        <v>#VALUE!</v>
      </c>
      <c r="CT92" s="92" t="e">
        <f t="shared" si="346"/>
        <v>#VALUE!</v>
      </c>
      <c r="CU92" s="92" t="e">
        <f t="shared" si="346"/>
        <v>#VALUE!</v>
      </c>
      <c r="CV92" s="92" t="e">
        <f t="shared" si="346"/>
        <v>#VALUE!</v>
      </c>
      <c r="CW92" s="92" t="e">
        <f t="shared" si="346"/>
        <v>#VALUE!</v>
      </c>
      <c r="CX92" s="92" t="e">
        <f t="shared" si="346"/>
        <v>#VALUE!</v>
      </c>
    </row>
    <row r="93" spans="1:102" ht="16.8" thickTop="1" thickBot="1">
      <c r="A93" s="5" t="str">
        <f>'Example 2A'!A93</f>
        <v>Total Driver #1</v>
      </c>
      <c r="B93" s="6"/>
      <c r="C93" s="50" t="e">
        <f t="shared" ref="C93:AC93" si="347">C91+C92</f>
        <v>#VALUE!</v>
      </c>
      <c r="D93" s="50" t="e">
        <f t="shared" si="347"/>
        <v>#VALUE!</v>
      </c>
      <c r="E93" s="50" t="e">
        <f t="shared" si="347"/>
        <v>#VALUE!</v>
      </c>
      <c r="F93" s="50" t="e">
        <f t="shared" si="347"/>
        <v>#VALUE!</v>
      </c>
      <c r="G93" s="50" t="e">
        <f t="shared" si="347"/>
        <v>#VALUE!</v>
      </c>
      <c r="H93" s="50" t="e">
        <f t="shared" si="347"/>
        <v>#VALUE!</v>
      </c>
      <c r="I93" s="50" t="e">
        <f t="shared" si="347"/>
        <v>#VALUE!</v>
      </c>
      <c r="J93" s="50" t="e">
        <f t="shared" si="347"/>
        <v>#VALUE!</v>
      </c>
      <c r="K93" s="50" t="e">
        <f t="shared" si="347"/>
        <v>#VALUE!</v>
      </c>
      <c r="L93" s="50" t="e">
        <f t="shared" si="347"/>
        <v>#VALUE!</v>
      </c>
      <c r="M93" s="50" t="e">
        <f t="shared" si="347"/>
        <v>#VALUE!</v>
      </c>
      <c r="N93" s="50" t="e">
        <f t="shared" si="347"/>
        <v>#VALUE!</v>
      </c>
      <c r="O93" s="50" t="e">
        <f t="shared" si="347"/>
        <v>#VALUE!</v>
      </c>
      <c r="P93" s="50" t="e">
        <f t="shared" si="347"/>
        <v>#VALUE!</v>
      </c>
      <c r="Q93" s="50" t="e">
        <f t="shared" si="347"/>
        <v>#VALUE!</v>
      </c>
      <c r="R93" s="50" t="e">
        <f t="shared" si="347"/>
        <v>#VALUE!</v>
      </c>
      <c r="S93" s="50" t="e">
        <f t="shared" si="347"/>
        <v>#VALUE!</v>
      </c>
      <c r="T93" s="50" t="e">
        <f t="shared" si="347"/>
        <v>#VALUE!</v>
      </c>
      <c r="U93" s="50" t="e">
        <f t="shared" si="347"/>
        <v>#VALUE!</v>
      </c>
      <c r="V93" s="50" t="e">
        <f t="shared" si="347"/>
        <v>#VALUE!</v>
      </c>
      <c r="W93" s="50" t="e">
        <f t="shared" si="347"/>
        <v>#VALUE!</v>
      </c>
      <c r="X93" s="50" t="e">
        <f t="shared" si="347"/>
        <v>#VALUE!</v>
      </c>
      <c r="Y93" s="50" t="e">
        <f t="shared" si="347"/>
        <v>#VALUE!</v>
      </c>
      <c r="Z93" s="50" t="e">
        <f t="shared" si="347"/>
        <v>#VALUE!</v>
      </c>
      <c r="AA93" s="50" t="e">
        <f t="shared" si="347"/>
        <v>#VALUE!</v>
      </c>
      <c r="AB93" s="50" t="e">
        <f t="shared" si="347"/>
        <v>#VALUE!</v>
      </c>
      <c r="AC93" s="51" t="e">
        <f t="shared" si="347"/>
        <v>#VALUE!</v>
      </c>
      <c r="AD93" s="51" t="e">
        <f t="shared" ref="AD93:AY93" si="348">AD91+AD92</f>
        <v>#VALUE!</v>
      </c>
      <c r="AE93" s="51" t="e">
        <f t="shared" si="348"/>
        <v>#VALUE!</v>
      </c>
      <c r="AF93" s="51" t="e">
        <f t="shared" si="348"/>
        <v>#VALUE!</v>
      </c>
      <c r="AG93" s="51" t="e">
        <f t="shared" si="348"/>
        <v>#VALUE!</v>
      </c>
      <c r="AH93" s="51" t="e">
        <f t="shared" si="348"/>
        <v>#VALUE!</v>
      </c>
      <c r="AI93" s="51" t="e">
        <f t="shared" si="348"/>
        <v>#VALUE!</v>
      </c>
      <c r="AJ93" s="51" t="e">
        <f t="shared" si="348"/>
        <v>#VALUE!</v>
      </c>
      <c r="AK93" s="51" t="e">
        <f t="shared" si="348"/>
        <v>#VALUE!</v>
      </c>
      <c r="AL93" s="51" t="e">
        <f t="shared" si="348"/>
        <v>#VALUE!</v>
      </c>
      <c r="AM93" s="51" t="e">
        <f t="shared" si="348"/>
        <v>#VALUE!</v>
      </c>
      <c r="AN93" s="51" t="e">
        <f t="shared" si="348"/>
        <v>#VALUE!</v>
      </c>
      <c r="AO93" s="51" t="e">
        <f t="shared" si="348"/>
        <v>#VALUE!</v>
      </c>
      <c r="AP93" s="51" t="e">
        <f t="shared" si="348"/>
        <v>#VALUE!</v>
      </c>
      <c r="AQ93" s="51" t="e">
        <f t="shared" si="348"/>
        <v>#VALUE!</v>
      </c>
      <c r="AR93" s="51" t="e">
        <f t="shared" si="348"/>
        <v>#VALUE!</v>
      </c>
      <c r="AS93" s="51" t="e">
        <f t="shared" si="348"/>
        <v>#VALUE!</v>
      </c>
      <c r="AT93" s="51" t="e">
        <f t="shared" si="348"/>
        <v>#VALUE!</v>
      </c>
      <c r="AU93" s="51" t="e">
        <f t="shared" si="348"/>
        <v>#VALUE!</v>
      </c>
      <c r="AV93" s="51" t="e">
        <f t="shared" si="348"/>
        <v>#VALUE!</v>
      </c>
      <c r="AW93" s="51" t="e">
        <f t="shared" si="348"/>
        <v>#VALUE!</v>
      </c>
      <c r="AX93" s="51" t="e">
        <f t="shared" si="348"/>
        <v>#VALUE!</v>
      </c>
      <c r="AY93" s="51" t="e">
        <f t="shared" si="348"/>
        <v>#VALUE!</v>
      </c>
      <c r="AZ93" s="81" t="s">
        <v>206</v>
      </c>
      <c r="BA93" s="81"/>
      <c r="BB93" s="82" t="e">
        <f t="shared" ref="BB93:CB93" si="349">BB91+BB92</f>
        <v>#VALUE!</v>
      </c>
      <c r="BC93" s="82" t="e">
        <f t="shared" si="349"/>
        <v>#VALUE!</v>
      </c>
      <c r="BD93" s="82" t="e">
        <f t="shared" si="349"/>
        <v>#VALUE!</v>
      </c>
      <c r="BE93" s="82" t="e">
        <f t="shared" si="349"/>
        <v>#VALUE!</v>
      </c>
      <c r="BF93" s="82" t="e">
        <f t="shared" si="349"/>
        <v>#VALUE!</v>
      </c>
      <c r="BG93" s="82" t="e">
        <f t="shared" si="349"/>
        <v>#VALUE!</v>
      </c>
      <c r="BH93" s="82" t="e">
        <f t="shared" si="349"/>
        <v>#VALUE!</v>
      </c>
      <c r="BI93" s="82" t="e">
        <f t="shared" si="349"/>
        <v>#VALUE!</v>
      </c>
      <c r="BJ93" s="82" t="e">
        <f t="shared" si="349"/>
        <v>#VALUE!</v>
      </c>
      <c r="BK93" s="82" t="e">
        <f t="shared" si="349"/>
        <v>#VALUE!</v>
      </c>
      <c r="BL93" s="82" t="e">
        <f t="shared" si="349"/>
        <v>#VALUE!</v>
      </c>
      <c r="BM93" s="82" t="e">
        <f t="shared" si="349"/>
        <v>#VALUE!</v>
      </c>
      <c r="BN93" s="82" t="e">
        <f t="shared" si="349"/>
        <v>#VALUE!</v>
      </c>
      <c r="BO93" s="82" t="e">
        <f t="shared" si="349"/>
        <v>#VALUE!</v>
      </c>
      <c r="BP93" s="82" t="e">
        <f t="shared" si="349"/>
        <v>#VALUE!</v>
      </c>
      <c r="BQ93" s="82" t="e">
        <f t="shared" si="349"/>
        <v>#VALUE!</v>
      </c>
      <c r="BR93" s="82" t="e">
        <f t="shared" si="349"/>
        <v>#VALUE!</v>
      </c>
      <c r="BS93" s="82" t="e">
        <f t="shared" si="349"/>
        <v>#VALUE!</v>
      </c>
      <c r="BT93" s="82" t="e">
        <f t="shared" si="349"/>
        <v>#VALUE!</v>
      </c>
      <c r="BU93" s="82" t="e">
        <f t="shared" si="349"/>
        <v>#VALUE!</v>
      </c>
      <c r="BV93" s="82" t="e">
        <f t="shared" si="349"/>
        <v>#VALUE!</v>
      </c>
      <c r="BW93" s="82" t="e">
        <f t="shared" si="349"/>
        <v>#VALUE!</v>
      </c>
      <c r="BX93" s="82" t="e">
        <f t="shared" si="349"/>
        <v>#VALUE!</v>
      </c>
      <c r="BY93" s="82" t="e">
        <f t="shared" si="349"/>
        <v>#VALUE!</v>
      </c>
      <c r="BZ93" s="82" t="e">
        <f t="shared" si="349"/>
        <v>#VALUE!</v>
      </c>
      <c r="CA93" s="82" t="e">
        <f t="shared" si="349"/>
        <v>#VALUE!</v>
      </c>
      <c r="CB93" s="94" t="e">
        <f t="shared" si="349"/>
        <v>#VALUE!</v>
      </c>
      <c r="CC93" s="94" t="e">
        <f t="shared" ref="CC93:CX93" si="350">CC91+CC92</f>
        <v>#VALUE!</v>
      </c>
      <c r="CD93" s="94" t="e">
        <f t="shared" si="350"/>
        <v>#VALUE!</v>
      </c>
      <c r="CE93" s="94" t="e">
        <f t="shared" si="350"/>
        <v>#VALUE!</v>
      </c>
      <c r="CF93" s="94" t="e">
        <f t="shared" si="350"/>
        <v>#VALUE!</v>
      </c>
      <c r="CG93" s="94" t="e">
        <f t="shared" si="350"/>
        <v>#VALUE!</v>
      </c>
      <c r="CH93" s="94" t="e">
        <f t="shared" si="350"/>
        <v>#VALUE!</v>
      </c>
      <c r="CI93" s="94" t="e">
        <f t="shared" si="350"/>
        <v>#VALUE!</v>
      </c>
      <c r="CJ93" s="94" t="e">
        <f t="shared" si="350"/>
        <v>#VALUE!</v>
      </c>
      <c r="CK93" s="94" t="e">
        <f t="shared" si="350"/>
        <v>#VALUE!</v>
      </c>
      <c r="CL93" s="94" t="e">
        <f t="shared" si="350"/>
        <v>#VALUE!</v>
      </c>
      <c r="CM93" s="94" t="e">
        <f t="shared" si="350"/>
        <v>#VALUE!</v>
      </c>
      <c r="CN93" s="94" t="e">
        <f t="shared" si="350"/>
        <v>#VALUE!</v>
      </c>
      <c r="CO93" s="94" t="e">
        <f t="shared" si="350"/>
        <v>#VALUE!</v>
      </c>
      <c r="CP93" s="94" t="e">
        <f t="shared" si="350"/>
        <v>#VALUE!</v>
      </c>
      <c r="CQ93" s="94" t="e">
        <f t="shared" si="350"/>
        <v>#VALUE!</v>
      </c>
      <c r="CR93" s="94" t="e">
        <f t="shared" si="350"/>
        <v>#VALUE!</v>
      </c>
      <c r="CS93" s="94" t="e">
        <f t="shared" si="350"/>
        <v>#VALUE!</v>
      </c>
      <c r="CT93" s="94" t="e">
        <f t="shared" si="350"/>
        <v>#VALUE!</v>
      </c>
      <c r="CU93" s="94" t="e">
        <f t="shared" si="350"/>
        <v>#VALUE!</v>
      </c>
      <c r="CV93" s="94" t="e">
        <f t="shared" si="350"/>
        <v>#VALUE!</v>
      </c>
      <c r="CW93" s="94" t="e">
        <f t="shared" si="350"/>
        <v>#VALUE!</v>
      </c>
      <c r="CX93" s="94" t="e">
        <f t="shared" si="350"/>
        <v>#VALUE!</v>
      </c>
    </row>
    <row r="94" spans="1:102" ht="16.2" thickTop="1">
      <c r="A94" s="53" t="str">
        <f>'Example 2A'!A94</f>
        <v/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</row>
    <row r="95" spans="1:102">
      <c r="A95" s="21" t="str">
        <f>'Example 2A'!A95</f>
        <v>Liability</v>
      </c>
      <c r="B95" s="18"/>
      <c r="C95" s="361" t="e">
        <f t="shared" ref="C95:AH95" si="351">IF($I$7="X","N/A",C91+BB91)</f>
        <v>#VALUE!</v>
      </c>
      <c r="D95" s="361" t="e">
        <f t="shared" si="351"/>
        <v>#VALUE!</v>
      </c>
      <c r="E95" s="361" t="e">
        <f t="shared" si="351"/>
        <v>#VALUE!</v>
      </c>
      <c r="F95" s="361" t="e">
        <f t="shared" si="351"/>
        <v>#VALUE!</v>
      </c>
      <c r="G95" s="361" t="e">
        <f t="shared" si="351"/>
        <v>#VALUE!</v>
      </c>
      <c r="H95" s="361" t="e">
        <f t="shared" si="351"/>
        <v>#VALUE!</v>
      </c>
      <c r="I95" s="361" t="e">
        <f t="shared" si="351"/>
        <v>#VALUE!</v>
      </c>
      <c r="J95" s="361" t="e">
        <f t="shared" si="351"/>
        <v>#VALUE!</v>
      </c>
      <c r="K95" s="361" t="e">
        <f t="shared" si="351"/>
        <v>#VALUE!</v>
      </c>
      <c r="L95" s="361" t="e">
        <f t="shared" si="351"/>
        <v>#VALUE!</v>
      </c>
      <c r="M95" s="361" t="e">
        <f t="shared" si="351"/>
        <v>#VALUE!</v>
      </c>
      <c r="N95" s="361" t="e">
        <f t="shared" si="351"/>
        <v>#VALUE!</v>
      </c>
      <c r="O95" s="361" t="e">
        <f t="shared" si="351"/>
        <v>#VALUE!</v>
      </c>
      <c r="P95" s="361" t="e">
        <f t="shared" si="351"/>
        <v>#VALUE!</v>
      </c>
      <c r="Q95" s="361" t="e">
        <f t="shared" si="351"/>
        <v>#VALUE!</v>
      </c>
      <c r="R95" s="361" t="e">
        <f t="shared" si="351"/>
        <v>#VALUE!</v>
      </c>
      <c r="S95" s="361" t="e">
        <f t="shared" si="351"/>
        <v>#VALUE!</v>
      </c>
      <c r="T95" s="361" t="e">
        <f t="shared" si="351"/>
        <v>#VALUE!</v>
      </c>
      <c r="U95" s="361" t="e">
        <f t="shared" si="351"/>
        <v>#VALUE!</v>
      </c>
      <c r="V95" s="361" t="e">
        <f t="shared" si="351"/>
        <v>#VALUE!</v>
      </c>
      <c r="W95" s="361" t="e">
        <f t="shared" si="351"/>
        <v>#VALUE!</v>
      </c>
      <c r="X95" s="361" t="e">
        <f t="shared" si="351"/>
        <v>#VALUE!</v>
      </c>
      <c r="Y95" s="361" t="e">
        <f t="shared" si="351"/>
        <v>#VALUE!</v>
      </c>
      <c r="Z95" s="361" t="e">
        <f t="shared" si="351"/>
        <v>#VALUE!</v>
      </c>
      <c r="AA95" s="361" t="e">
        <f t="shared" si="351"/>
        <v>#VALUE!</v>
      </c>
      <c r="AB95" s="361" t="e">
        <f t="shared" si="351"/>
        <v>#VALUE!</v>
      </c>
      <c r="AC95" s="372" t="e">
        <f t="shared" si="351"/>
        <v>#VALUE!</v>
      </c>
      <c r="AD95" s="372" t="e">
        <f t="shared" si="351"/>
        <v>#VALUE!</v>
      </c>
      <c r="AE95" s="372" t="e">
        <f t="shared" si="351"/>
        <v>#VALUE!</v>
      </c>
      <c r="AF95" s="372" t="e">
        <f t="shared" si="351"/>
        <v>#VALUE!</v>
      </c>
      <c r="AG95" s="372" t="e">
        <f t="shared" si="351"/>
        <v>#VALUE!</v>
      </c>
      <c r="AH95" s="372" t="e">
        <f t="shared" si="351"/>
        <v>#VALUE!</v>
      </c>
      <c r="AI95" s="372" t="e">
        <f t="shared" ref="AI95:AY95" si="352">IF($I$7="X","N/A",AI91+CH91)</f>
        <v>#VALUE!</v>
      </c>
      <c r="AJ95" s="372" t="e">
        <f t="shared" si="352"/>
        <v>#VALUE!</v>
      </c>
      <c r="AK95" s="372" t="e">
        <f t="shared" si="352"/>
        <v>#VALUE!</v>
      </c>
      <c r="AL95" s="372" t="e">
        <f t="shared" si="352"/>
        <v>#VALUE!</v>
      </c>
      <c r="AM95" s="372" t="e">
        <f t="shared" si="352"/>
        <v>#VALUE!</v>
      </c>
      <c r="AN95" s="372" t="e">
        <f t="shared" si="352"/>
        <v>#VALUE!</v>
      </c>
      <c r="AO95" s="372" t="e">
        <f t="shared" si="352"/>
        <v>#VALUE!</v>
      </c>
      <c r="AP95" s="372" t="e">
        <f t="shared" si="352"/>
        <v>#VALUE!</v>
      </c>
      <c r="AQ95" s="372" t="e">
        <f t="shared" si="352"/>
        <v>#VALUE!</v>
      </c>
      <c r="AR95" s="372" t="e">
        <f t="shared" si="352"/>
        <v>#VALUE!</v>
      </c>
      <c r="AS95" s="372" t="e">
        <f t="shared" si="352"/>
        <v>#VALUE!</v>
      </c>
      <c r="AT95" s="372" t="e">
        <f t="shared" si="352"/>
        <v>#VALUE!</v>
      </c>
      <c r="AU95" s="372" t="e">
        <f t="shared" si="352"/>
        <v>#VALUE!</v>
      </c>
      <c r="AV95" s="372" t="e">
        <f t="shared" si="352"/>
        <v>#VALUE!</v>
      </c>
      <c r="AW95" s="372" t="e">
        <f t="shared" si="352"/>
        <v>#VALUE!</v>
      </c>
      <c r="AX95" s="372" t="e">
        <f t="shared" si="352"/>
        <v>#VALUE!</v>
      </c>
      <c r="AY95" s="372" t="e">
        <f t="shared" si="352"/>
        <v>#VALUE!</v>
      </c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</row>
    <row r="96" spans="1:102" ht="16.2" thickBot="1">
      <c r="A96" s="21" t="str">
        <f>'Example 2A'!A96</f>
        <v>Physical Damage</v>
      </c>
      <c r="B96" s="18"/>
      <c r="C96" s="361" t="e">
        <f t="shared" ref="C96:AH96" si="353">C92+BB92</f>
        <v>#VALUE!</v>
      </c>
      <c r="D96" s="361" t="e">
        <f t="shared" si="353"/>
        <v>#VALUE!</v>
      </c>
      <c r="E96" s="361" t="e">
        <f t="shared" si="353"/>
        <v>#VALUE!</v>
      </c>
      <c r="F96" s="361" t="e">
        <f t="shared" si="353"/>
        <v>#VALUE!</v>
      </c>
      <c r="G96" s="361" t="e">
        <f t="shared" si="353"/>
        <v>#VALUE!</v>
      </c>
      <c r="H96" s="361" t="e">
        <f t="shared" si="353"/>
        <v>#VALUE!</v>
      </c>
      <c r="I96" s="361" t="e">
        <f t="shared" si="353"/>
        <v>#VALUE!</v>
      </c>
      <c r="J96" s="361" t="e">
        <f t="shared" si="353"/>
        <v>#VALUE!</v>
      </c>
      <c r="K96" s="361" t="e">
        <f t="shared" si="353"/>
        <v>#VALUE!</v>
      </c>
      <c r="L96" s="361" t="e">
        <f t="shared" si="353"/>
        <v>#VALUE!</v>
      </c>
      <c r="M96" s="361" t="e">
        <f t="shared" si="353"/>
        <v>#VALUE!</v>
      </c>
      <c r="N96" s="361" t="e">
        <f t="shared" si="353"/>
        <v>#VALUE!</v>
      </c>
      <c r="O96" s="361" t="e">
        <f t="shared" si="353"/>
        <v>#VALUE!</v>
      </c>
      <c r="P96" s="361" t="e">
        <f t="shared" si="353"/>
        <v>#VALUE!</v>
      </c>
      <c r="Q96" s="361" t="e">
        <f t="shared" si="353"/>
        <v>#VALUE!</v>
      </c>
      <c r="R96" s="361" t="e">
        <f t="shared" si="353"/>
        <v>#VALUE!</v>
      </c>
      <c r="S96" s="361" t="e">
        <f t="shared" si="353"/>
        <v>#VALUE!</v>
      </c>
      <c r="T96" s="361" t="e">
        <f t="shared" si="353"/>
        <v>#VALUE!</v>
      </c>
      <c r="U96" s="361" t="e">
        <f t="shared" si="353"/>
        <v>#VALUE!</v>
      </c>
      <c r="V96" s="361" t="e">
        <f t="shared" si="353"/>
        <v>#VALUE!</v>
      </c>
      <c r="W96" s="361" t="e">
        <f t="shared" si="353"/>
        <v>#VALUE!</v>
      </c>
      <c r="X96" s="361" t="e">
        <f t="shared" si="353"/>
        <v>#VALUE!</v>
      </c>
      <c r="Y96" s="361" t="e">
        <f t="shared" si="353"/>
        <v>#VALUE!</v>
      </c>
      <c r="Z96" s="361" t="e">
        <f t="shared" si="353"/>
        <v>#VALUE!</v>
      </c>
      <c r="AA96" s="361" t="e">
        <f t="shared" si="353"/>
        <v>#VALUE!</v>
      </c>
      <c r="AB96" s="361" t="e">
        <f t="shared" si="353"/>
        <v>#VALUE!</v>
      </c>
      <c r="AC96" s="376" t="e">
        <f t="shared" si="353"/>
        <v>#VALUE!</v>
      </c>
      <c r="AD96" s="376" t="e">
        <f t="shared" si="353"/>
        <v>#VALUE!</v>
      </c>
      <c r="AE96" s="376" t="e">
        <f t="shared" si="353"/>
        <v>#VALUE!</v>
      </c>
      <c r="AF96" s="376" t="e">
        <f t="shared" si="353"/>
        <v>#VALUE!</v>
      </c>
      <c r="AG96" s="376" t="e">
        <f t="shared" si="353"/>
        <v>#VALUE!</v>
      </c>
      <c r="AH96" s="376" t="e">
        <f t="shared" si="353"/>
        <v>#VALUE!</v>
      </c>
      <c r="AI96" s="376" t="e">
        <f t="shared" ref="AI96:AY96" si="354">AI92+CH92</f>
        <v>#VALUE!</v>
      </c>
      <c r="AJ96" s="376" t="e">
        <f t="shared" si="354"/>
        <v>#VALUE!</v>
      </c>
      <c r="AK96" s="376" t="e">
        <f t="shared" si="354"/>
        <v>#VALUE!</v>
      </c>
      <c r="AL96" s="376" t="e">
        <f t="shared" si="354"/>
        <v>#VALUE!</v>
      </c>
      <c r="AM96" s="376" t="e">
        <f t="shared" si="354"/>
        <v>#VALUE!</v>
      </c>
      <c r="AN96" s="376" t="e">
        <f t="shared" si="354"/>
        <v>#VALUE!</v>
      </c>
      <c r="AO96" s="376" t="e">
        <f t="shared" si="354"/>
        <v>#VALUE!</v>
      </c>
      <c r="AP96" s="376" t="e">
        <f t="shared" si="354"/>
        <v>#VALUE!</v>
      </c>
      <c r="AQ96" s="376" t="e">
        <f t="shared" si="354"/>
        <v>#VALUE!</v>
      </c>
      <c r="AR96" s="376" t="e">
        <f t="shared" si="354"/>
        <v>#VALUE!</v>
      </c>
      <c r="AS96" s="376" t="e">
        <f t="shared" si="354"/>
        <v>#VALUE!</v>
      </c>
      <c r="AT96" s="376" t="e">
        <f t="shared" si="354"/>
        <v>#VALUE!</v>
      </c>
      <c r="AU96" s="376" t="e">
        <f t="shared" si="354"/>
        <v>#VALUE!</v>
      </c>
      <c r="AV96" s="376" t="e">
        <f t="shared" si="354"/>
        <v>#VALUE!</v>
      </c>
      <c r="AW96" s="376" t="e">
        <f t="shared" si="354"/>
        <v>#VALUE!</v>
      </c>
      <c r="AX96" s="376" t="e">
        <f t="shared" si="354"/>
        <v>#VALUE!</v>
      </c>
      <c r="AY96" s="376" t="e">
        <f t="shared" si="354"/>
        <v>#VALUE!</v>
      </c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</row>
    <row r="97" spans="1:80" ht="16.8" thickTop="1" thickBot="1">
      <c r="A97" s="364" t="str">
        <f>'Example 2A'!A97</f>
        <v>Grand Total</v>
      </c>
      <c r="B97" s="365"/>
      <c r="C97" s="366" t="e">
        <f>IF($I$7="X","N/A",C95+C96)</f>
        <v>#VALUE!</v>
      </c>
      <c r="D97" s="366" t="e">
        <f t="shared" ref="D97:AC97" si="355">IF($I$7="X","N/A",D95+D96)</f>
        <v>#VALUE!</v>
      </c>
      <c r="E97" s="366" t="e">
        <f t="shared" si="355"/>
        <v>#VALUE!</v>
      </c>
      <c r="F97" s="366" t="e">
        <f t="shared" si="355"/>
        <v>#VALUE!</v>
      </c>
      <c r="G97" s="366" t="e">
        <f t="shared" si="355"/>
        <v>#VALUE!</v>
      </c>
      <c r="H97" s="366" t="e">
        <f t="shared" si="355"/>
        <v>#VALUE!</v>
      </c>
      <c r="I97" s="366" t="e">
        <f t="shared" si="355"/>
        <v>#VALUE!</v>
      </c>
      <c r="J97" s="366" t="e">
        <f t="shared" si="355"/>
        <v>#VALUE!</v>
      </c>
      <c r="K97" s="366" t="e">
        <f t="shared" si="355"/>
        <v>#VALUE!</v>
      </c>
      <c r="L97" s="366" t="e">
        <f t="shared" si="355"/>
        <v>#VALUE!</v>
      </c>
      <c r="M97" s="366" t="e">
        <f t="shared" si="355"/>
        <v>#VALUE!</v>
      </c>
      <c r="N97" s="366" t="e">
        <f t="shared" si="355"/>
        <v>#VALUE!</v>
      </c>
      <c r="O97" s="366" t="e">
        <f t="shared" si="355"/>
        <v>#VALUE!</v>
      </c>
      <c r="P97" s="366" t="e">
        <f t="shared" si="355"/>
        <v>#VALUE!</v>
      </c>
      <c r="Q97" s="366" t="e">
        <f t="shared" si="355"/>
        <v>#VALUE!</v>
      </c>
      <c r="R97" s="366" t="e">
        <f t="shared" si="355"/>
        <v>#VALUE!</v>
      </c>
      <c r="S97" s="366" t="e">
        <f t="shared" si="355"/>
        <v>#VALUE!</v>
      </c>
      <c r="T97" s="366" t="e">
        <f t="shared" si="355"/>
        <v>#VALUE!</v>
      </c>
      <c r="U97" s="366" t="e">
        <f t="shared" si="355"/>
        <v>#VALUE!</v>
      </c>
      <c r="V97" s="366" t="e">
        <f t="shared" si="355"/>
        <v>#VALUE!</v>
      </c>
      <c r="W97" s="366" t="e">
        <f t="shared" si="355"/>
        <v>#VALUE!</v>
      </c>
      <c r="X97" s="366" t="e">
        <f t="shared" si="355"/>
        <v>#VALUE!</v>
      </c>
      <c r="Y97" s="366" t="e">
        <f t="shared" si="355"/>
        <v>#VALUE!</v>
      </c>
      <c r="Z97" s="366" t="e">
        <f t="shared" si="355"/>
        <v>#VALUE!</v>
      </c>
      <c r="AA97" s="366" t="e">
        <f t="shared" si="355"/>
        <v>#VALUE!</v>
      </c>
      <c r="AB97" s="366" t="e">
        <f t="shared" si="355"/>
        <v>#VALUE!</v>
      </c>
      <c r="AC97" s="373" t="e">
        <f t="shared" si="355"/>
        <v>#VALUE!</v>
      </c>
      <c r="AD97" s="373" t="e">
        <f t="shared" ref="AD97:AY97" si="356">IF($I$7="X","N/A",AD95+AD96)</f>
        <v>#VALUE!</v>
      </c>
      <c r="AE97" s="373" t="e">
        <f t="shared" si="356"/>
        <v>#VALUE!</v>
      </c>
      <c r="AF97" s="373" t="e">
        <f t="shared" si="356"/>
        <v>#VALUE!</v>
      </c>
      <c r="AG97" s="373" t="e">
        <f t="shared" si="356"/>
        <v>#VALUE!</v>
      </c>
      <c r="AH97" s="373" t="e">
        <f t="shared" si="356"/>
        <v>#VALUE!</v>
      </c>
      <c r="AI97" s="373" t="e">
        <f t="shared" si="356"/>
        <v>#VALUE!</v>
      </c>
      <c r="AJ97" s="373" t="e">
        <f t="shared" si="356"/>
        <v>#VALUE!</v>
      </c>
      <c r="AK97" s="373" t="e">
        <f t="shared" si="356"/>
        <v>#VALUE!</v>
      </c>
      <c r="AL97" s="373" t="e">
        <f t="shared" si="356"/>
        <v>#VALUE!</v>
      </c>
      <c r="AM97" s="373" t="e">
        <f t="shared" si="356"/>
        <v>#VALUE!</v>
      </c>
      <c r="AN97" s="373" t="e">
        <f t="shared" si="356"/>
        <v>#VALUE!</v>
      </c>
      <c r="AO97" s="373" t="e">
        <f t="shared" si="356"/>
        <v>#VALUE!</v>
      </c>
      <c r="AP97" s="373" t="e">
        <f t="shared" si="356"/>
        <v>#VALUE!</v>
      </c>
      <c r="AQ97" s="373" t="e">
        <f t="shared" si="356"/>
        <v>#VALUE!</v>
      </c>
      <c r="AR97" s="373" t="e">
        <f t="shared" si="356"/>
        <v>#VALUE!</v>
      </c>
      <c r="AS97" s="373" t="e">
        <f t="shared" si="356"/>
        <v>#VALUE!</v>
      </c>
      <c r="AT97" s="373" t="e">
        <f t="shared" si="356"/>
        <v>#VALUE!</v>
      </c>
      <c r="AU97" s="373" t="e">
        <f t="shared" si="356"/>
        <v>#VALUE!</v>
      </c>
      <c r="AV97" s="373" t="e">
        <f t="shared" si="356"/>
        <v>#VALUE!</v>
      </c>
      <c r="AW97" s="373" t="e">
        <f t="shared" si="356"/>
        <v>#VALUE!</v>
      </c>
      <c r="AX97" s="373" t="e">
        <f t="shared" si="356"/>
        <v>#VALUE!</v>
      </c>
      <c r="AY97" s="373" t="e">
        <f t="shared" si="356"/>
        <v>#VALUE!</v>
      </c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</row>
    <row r="98" spans="1:80" ht="16.2" thickTop="1">
      <c r="A98" s="122" t="str">
        <f>'Example 2A'!A98</f>
        <v>--- note: do not include any data below this line.  The final rate to be charged is to be calculated on the Grand Total line. ---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</row>
    <row r="99" spans="1:80">
      <c r="B99" s="14"/>
      <c r="C99" s="14"/>
    </row>
    <row r="100" spans="1:80">
      <c r="B100" s="15"/>
      <c r="C100" s="15"/>
    </row>
  </sheetData>
  <sheetProtection selectLockedCells="1"/>
  <phoneticPr fontId="0" type="noConversion"/>
  <conditionalFormatting sqref="BD12 E12:E14 BD14">
    <cfRule type="cellIs" priority="1" stopIfTrue="1" operator="equal">
      <formula>"enter here"</formula>
    </cfRule>
    <cfRule type="cellIs" dxfId="4" priority="2" stopIfTrue="1" operator="notEqual">
      <formula>750</formula>
    </cfRule>
  </conditionalFormatting>
  <dataValidations disablePrompts="1" count="1">
    <dataValidation type="list" allowBlank="1" showInputMessage="1" showErrorMessage="1" sqref="I7">
      <formula1>" ,X"</formula1>
    </dataValidation>
  </dataValidations>
  <printOptions horizontalCentered="1"/>
  <pageMargins left="0" right="0" top="0" bottom="0" header="0.5" footer="0.5"/>
  <pageSetup scale="4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AY100"/>
  <sheetViews>
    <sheetView zoomScale="75" zoomScaleNormal="75" workbookViewId="0">
      <selection activeCell="B6" sqref="B6"/>
    </sheetView>
  </sheetViews>
  <sheetFormatPr defaultColWidth="12.81640625" defaultRowHeight="15.6"/>
  <cols>
    <col min="1" max="1" width="12.81640625" style="2"/>
    <col min="2" max="3" width="12.6328125" style="2" customWidth="1"/>
    <col min="4" max="29" width="14.81640625" style="2" customWidth="1"/>
    <col min="30" max="16384" width="12.81640625" style="2"/>
  </cols>
  <sheetData>
    <row r="1" spans="1:51" s="107" customFormat="1">
      <c r="A1" s="45" t="str">
        <f>"Appendix #4 - New Rating Example 3A - " &amp; EvalDate</f>
        <v>Appendix #4 - New Rating Example 3A - 2016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spans="1:51">
      <c r="A2" s="16" t="str">
        <f>"#" &amp; TEXT(GroupNum,"0000") &amp; " " &amp; GroupName</f>
        <v>#enter here enter Group Name here</v>
      </c>
      <c r="G2" s="16" t="str">
        <f>"#" &amp; CompNum &amp; " " &amp; CompName</f>
        <v>#enter here enter Company Name here</v>
      </c>
    </row>
    <row r="3" spans="1:51">
      <c r="A3" s="16"/>
    </row>
    <row r="4" spans="1:51">
      <c r="A4" s="17" t="s">
        <v>155</v>
      </c>
      <c r="B4" s="2" t="s">
        <v>208</v>
      </c>
    </row>
    <row r="5" spans="1:51">
      <c r="A5" s="17" t="s">
        <v>157</v>
      </c>
      <c r="B5" s="2" t="s">
        <v>209</v>
      </c>
    </row>
    <row r="6" spans="1:51" ht="16.2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</row>
    <row r="7" spans="1:51" ht="16.2" thickTop="1">
      <c r="A7" s="3" t="str">
        <f>'Example 5'!A7</f>
        <v>Class Code</v>
      </c>
      <c r="B7" s="345" t="s">
        <v>5</v>
      </c>
      <c r="D7" s="4" t="str">
        <f>'Example 5'!D7</f>
        <v>Class Factor</v>
      </c>
      <c r="E7" s="346" t="s">
        <v>5</v>
      </c>
      <c r="F7" s="105"/>
      <c r="G7" s="4" t="s">
        <v>159</v>
      </c>
      <c r="H7" s="4"/>
      <c r="I7" s="347"/>
      <c r="J7" s="4" t="s">
        <v>196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348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218"/>
    </row>
    <row r="8" spans="1:51">
      <c r="A8" s="3" t="str">
        <f>'Example 5'!A8</f>
        <v>Tier Number</v>
      </c>
      <c r="B8" s="350" t="s">
        <v>5</v>
      </c>
      <c r="D8" s="4" t="str">
        <f>'Example 5'!D8</f>
        <v>Tier Factor</v>
      </c>
      <c r="E8" s="351" t="s">
        <v>5</v>
      </c>
      <c r="F8" s="106"/>
      <c r="G8" s="352" t="s">
        <v>161</v>
      </c>
      <c r="H8" s="352"/>
      <c r="I8" s="352"/>
      <c r="J8" s="353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53"/>
      <c r="AD8" s="311"/>
      <c r="AE8" s="311"/>
      <c r="AF8" s="311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203"/>
    </row>
    <row r="9" spans="1:51">
      <c r="A9" s="3" t="str">
        <f>'Example 5'!A9</f>
        <v>Model Year</v>
      </c>
      <c r="B9" s="350" t="s">
        <v>5</v>
      </c>
      <c r="D9" s="4" t="str">
        <f>'Example 5'!D9</f>
        <v>Model Yr Factor</v>
      </c>
      <c r="E9" s="351" t="s">
        <v>5</v>
      </c>
      <c r="F9" s="106"/>
      <c r="G9" s="352"/>
      <c r="H9" s="352"/>
      <c r="I9" s="352"/>
      <c r="J9" s="353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53"/>
      <c r="AD9" s="311"/>
      <c r="AE9" s="311"/>
      <c r="AF9" s="311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203"/>
    </row>
    <row r="10" spans="1:51">
      <c r="A10" s="3" t="str">
        <f>'Example 5'!A10</f>
        <v>Symbol</v>
      </c>
      <c r="B10" s="350" t="s">
        <v>5</v>
      </c>
      <c r="D10" s="4" t="str">
        <f>'Example 5'!D10</f>
        <v>Symbol Factor</v>
      </c>
      <c r="E10" s="351" t="s">
        <v>5</v>
      </c>
      <c r="F10" s="106"/>
      <c r="G10" s="352"/>
      <c r="H10" s="352"/>
      <c r="I10" s="352"/>
      <c r="J10" s="353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53"/>
      <c r="AD10" s="311"/>
      <c r="AE10" s="311"/>
      <c r="AF10" s="311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203"/>
    </row>
    <row r="11" spans="1:51">
      <c r="A11" s="3" t="str">
        <f>'Example 5'!A11</f>
        <v>BI/CSL Limits</v>
      </c>
      <c r="B11" s="355" t="s">
        <v>5</v>
      </c>
      <c r="D11" s="4" t="str">
        <f>'Example 5'!D11</f>
        <v>PIP Limits</v>
      </c>
      <c r="E11" s="358" t="s">
        <v>5</v>
      </c>
      <c r="F11" s="106"/>
      <c r="G11" s="352"/>
      <c r="H11" s="352"/>
      <c r="I11" s="352"/>
      <c r="J11" s="357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5"/>
      <c r="AD11" s="311"/>
      <c r="AE11" s="311"/>
      <c r="AF11" s="311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203"/>
    </row>
    <row r="12" spans="1:51">
      <c r="A12" s="3" t="str">
        <f>'Example 5'!A12</f>
        <v>PD Limit</v>
      </c>
      <c r="B12" s="358" t="s">
        <v>5</v>
      </c>
      <c r="D12" s="116" t="str">
        <f>'Example 5'!D12</f>
        <v>Comp. Ded.</v>
      </c>
      <c r="E12" s="359" t="s">
        <v>5</v>
      </c>
      <c r="F12" s="106"/>
      <c r="G12" s="352"/>
      <c r="H12" s="352"/>
      <c r="I12" s="352"/>
      <c r="J12" s="357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5"/>
      <c r="AD12" s="311"/>
      <c r="AE12" s="311"/>
      <c r="AF12" s="311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203"/>
    </row>
    <row r="13" spans="1:51">
      <c r="A13" s="3" t="str">
        <f>'Example 5'!A13</f>
        <v>UM Limits</v>
      </c>
      <c r="B13" s="355" t="s">
        <v>5</v>
      </c>
      <c r="D13" s="116" t="str">
        <f>'Example 5'!D13</f>
        <v>Coll Ded.</v>
      </c>
      <c r="E13" s="359" t="s">
        <v>5</v>
      </c>
      <c r="F13" s="106"/>
      <c r="G13" s="352"/>
      <c r="H13" s="352"/>
      <c r="I13" s="352"/>
      <c r="J13" s="357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5"/>
      <c r="AD13" s="311"/>
      <c r="AE13" s="311"/>
      <c r="AF13" s="311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203"/>
    </row>
    <row r="14" spans="1:51" ht="16.2" thickBot="1">
      <c r="A14" s="3" t="s">
        <v>162</v>
      </c>
      <c r="B14" s="163" t="str">
        <f>IF(AND(MID($C$18,11,1)="L",MID($C$43,12,1)="L",MID($C$56,11,1)="L"),"Limited",IF(AND(MID($C$18,11,1)="U",MID($C$43,12,1)="U",MID($C$56,11,1)="U"),"Unlimited","Basic"))</f>
        <v>Limited</v>
      </c>
      <c r="D14" s="116" t="s">
        <v>163</v>
      </c>
      <c r="E14" s="360" t="s">
        <v>5</v>
      </c>
      <c r="F14" s="8"/>
      <c r="G14" s="352"/>
      <c r="H14" s="352"/>
      <c r="I14" s="352"/>
      <c r="J14" s="353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6"/>
      <c r="AD14" s="315"/>
      <c r="AE14" s="315"/>
      <c r="AF14" s="315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19"/>
    </row>
    <row r="15" spans="1:51" ht="16.2" thickTop="1">
      <c r="A15" s="5"/>
      <c r="B15" s="8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</row>
    <row r="16" spans="1:51">
      <c r="A16" s="3" t="str">
        <f>'Example 2B'!A16</f>
        <v>ZIP CODE:</v>
      </c>
      <c r="B16" s="8"/>
      <c r="C16" s="9" t="str">
        <f t="shared" ref="C16:AY16" si="0">VLOOKUP(C17,Terr,2,FALSE)</f>
        <v>07001</v>
      </c>
      <c r="D16" s="9" t="str">
        <f t="shared" si="0"/>
        <v>07002</v>
      </c>
      <c r="E16" s="9" t="str">
        <f t="shared" si="0"/>
        <v>07003</v>
      </c>
      <c r="F16" s="9" t="str">
        <f t="shared" si="0"/>
        <v>07960</v>
      </c>
      <c r="G16" s="9" t="str">
        <f t="shared" si="0"/>
        <v>07065</v>
      </c>
      <c r="H16" s="9" t="str">
        <f t="shared" si="0"/>
        <v>07042</v>
      </c>
      <c r="I16" s="9" t="str">
        <f t="shared" si="0"/>
        <v>07650</v>
      </c>
      <c r="J16" s="9" t="str">
        <f t="shared" si="0"/>
        <v>07012</v>
      </c>
      <c r="K16" s="9" t="str">
        <f t="shared" si="0"/>
        <v>08805</v>
      </c>
      <c r="L16" s="9" t="str">
        <f t="shared" si="0"/>
        <v>07310</v>
      </c>
      <c r="M16" s="9" t="str">
        <f t="shared" si="0"/>
        <v>07073</v>
      </c>
      <c r="N16" s="9" t="str">
        <f t="shared" si="0"/>
        <v>07052</v>
      </c>
      <c r="O16" s="9" t="str">
        <f t="shared" si="0"/>
        <v>08807</v>
      </c>
      <c r="P16" s="9" t="str">
        <f t="shared" si="0"/>
        <v>07063</v>
      </c>
      <c r="Q16" s="9" t="str">
        <f t="shared" si="0"/>
        <v>07666</v>
      </c>
      <c r="R16" s="9" t="str">
        <f t="shared" si="0"/>
        <v>08901</v>
      </c>
      <c r="S16" s="9" t="str">
        <f t="shared" si="0"/>
        <v>07645</v>
      </c>
      <c r="T16" s="9" t="str">
        <f t="shared" si="0"/>
        <v>07866</v>
      </c>
      <c r="U16" s="9" t="str">
        <f t="shared" si="0"/>
        <v>07663</v>
      </c>
      <c r="V16" s="9" t="str">
        <f t="shared" si="0"/>
        <v>07840</v>
      </c>
      <c r="W16" s="9" t="str">
        <f t="shared" si="0"/>
        <v>07652</v>
      </c>
      <c r="X16" s="9" t="str">
        <f t="shared" si="0"/>
        <v>07733</v>
      </c>
      <c r="Y16" s="9" t="str">
        <f t="shared" si="0"/>
        <v>07740</v>
      </c>
      <c r="Z16" s="9" t="str">
        <f t="shared" si="0"/>
        <v>08735</v>
      </c>
      <c r="AA16" s="9" t="str">
        <f t="shared" si="0"/>
        <v>08821</v>
      </c>
      <c r="AB16" s="9" t="str">
        <f t="shared" si="0"/>
        <v>08002</v>
      </c>
      <c r="AC16" s="9" t="str">
        <f t="shared" si="0"/>
        <v>08328</v>
      </c>
      <c r="AD16" s="9" t="str">
        <f t="shared" si="0"/>
        <v>08753</v>
      </c>
      <c r="AE16" s="9" t="str">
        <f t="shared" si="0"/>
        <v>08030</v>
      </c>
      <c r="AF16" s="9" t="str">
        <f t="shared" si="0"/>
        <v>08079</v>
      </c>
      <c r="AG16" s="9" t="str">
        <f t="shared" si="0"/>
        <v>08540</v>
      </c>
      <c r="AH16" s="9" t="str">
        <f t="shared" si="0"/>
        <v>08046</v>
      </c>
      <c r="AI16" s="9" t="str">
        <f t="shared" si="0"/>
        <v>08109</v>
      </c>
      <c r="AJ16" s="9" t="str">
        <f t="shared" si="0"/>
        <v>08360</v>
      </c>
      <c r="AK16" s="9" t="str">
        <f t="shared" si="0"/>
        <v>08204</v>
      </c>
      <c r="AL16" s="9" t="str">
        <f t="shared" si="0"/>
        <v>08611</v>
      </c>
      <c r="AM16" s="9" t="str">
        <f t="shared" si="0"/>
        <v>08610</v>
      </c>
      <c r="AN16" s="9" t="str">
        <f t="shared" si="0"/>
        <v>08701</v>
      </c>
      <c r="AO16" s="9" t="str">
        <f t="shared" si="0"/>
        <v>08361</v>
      </c>
      <c r="AP16" s="9" t="str">
        <f t="shared" si="0"/>
        <v>08861</v>
      </c>
      <c r="AQ16" s="9" t="str">
        <f t="shared" si="0"/>
        <v>08401</v>
      </c>
      <c r="AR16" s="9" t="str">
        <f t="shared" si="0"/>
        <v>08102</v>
      </c>
      <c r="AS16" s="9" t="str">
        <f t="shared" si="0"/>
        <v>07513</v>
      </c>
      <c r="AT16" s="9" t="str">
        <f t="shared" si="0"/>
        <v>07201</v>
      </c>
      <c r="AU16" s="9" t="str">
        <f t="shared" si="0"/>
        <v>07103</v>
      </c>
      <c r="AV16" s="9" t="str">
        <f t="shared" si="0"/>
        <v>07087</v>
      </c>
      <c r="AW16" s="9" t="str">
        <f t="shared" si="0"/>
        <v>07055</v>
      </c>
      <c r="AX16" s="9" t="str">
        <f t="shared" si="0"/>
        <v>07017</v>
      </c>
      <c r="AY16" s="9" t="str">
        <f t="shared" si="0"/>
        <v>07047</v>
      </c>
    </row>
    <row r="17" spans="1:51">
      <c r="A17" s="3" t="str">
        <f>'Example 5'!A17</f>
        <v>TERRITORY:</v>
      </c>
      <c r="B17" s="4"/>
      <c r="C17" s="72">
        <v>101</v>
      </c>
      <c r="D17" s="72">
        <f>C17+1</f>
        <v>102</v>
      </c>
      <c r="E17" s="72">
        <f t="shared" ref="E17:AC17" si="1">D17+1</f>
        <v>103</v>
      </c>
      <c r="F17" s="72">
        <f t="shared" si="1"/>
        <v>104</v>
      </c>
      <c r="G17" s="72">
        <f t="shared" si="1"/>
        <v>105</v>
      </c>
      <c r="H17" s="72">
        <f t="shared" si="1"/>
        <v>106</v>
      </c>
      <c r="I17" s="72">
        <f t="shared" si="1"/>
        <v>107</v>
      </c>
      <c r="J17" s="72">
        <f t="shared" si="1"/>
        <v>108</v>
      </c>
      <c r="K17" s="72">
        <f t="shared" si="1"/>
        <v>109</v>
      </c>
      <c r="L17" s="72">
        <f t="shared" si="1"/>
        <v>110</v>
      </c>
      <c r="M17" s="72">
        <f t="shared" si="1"/>
        <v>111</v>
      </c>
      <c r="N17" s="72">
        <f t="shared" si="1"/>
        <v>112</v>
      </c>
      <c r="O17" s="72">
        <f t="shared" si="1"/>
        <v>113</v>
      </c>
      <c r="P17" s="72">
        <f t="shared" si="1"/>
        <v>114</v>
      </c>
      <c r="Q17" s="72">
        <f t="shared" si="1"/>
        <v>115</v>
      </c>
      <c r="R17" s="72">
        <f t="shared" si="1"/>
        <v>116</v>
      </c>
      <c r="S17" s="72">
        <f t="shared" si="1"/>
        <v>117</v>
      </c>
      <c r="T17" s="72">
        <f t="shared" si="1"/>
        <v>118</v>
      </c>
      <c r="U17" s="72">
        <f t="shared" si="1"/>
        <v>119</v>
      </c>
      <c r="V17" s="72">
        <f t="shared" si="1"/>
        <v>120</v>
      </c>
      <c r="W17" s="72">
        <f t="shared" si="1"/>
        <v>121</v>
      </c>
      <c r="X17" s="72">
        <f t="shared" si="1"/>
        <v>122</v>
      </c>
      <c r="Y17" s="72">
        <f t="shared" si="1"/>
        <v>123</v>
      </c>
      <c r="Z17" s="72">
        <f t="shared" si="1"/>
        <v>124</v>
      </c>
      <c r="AA17" s="72">
        <f t="shared" si="1"/>
        <v>125</v>
      </c>
      <c r="AB17" s="72">
        <f t="shared" si="1"/>
        <v>126</v>
      </c>
      <c r="AC17" s="72">
        <f t="shared" si="1"/>
        <v>127</v>
      </c>
      <c r="AD17" s="169">
        <f t="shared" ref="AD17:AP17" si="2">AC17+1</f>
        <v>128</v>
      </c>
      <c r="AE17" s="169">
        <f t="shared" si="2"/>
        <v>129</v>
      </c>
      <c r="AF17" s="169">
        <f t="shared" si="2"/>
        <v>130</v>
      </c>
      <c r="AG17" s="169">
        <f t="shared" si="2"/>
        <v>131</v>
      </c>
      <c r="AH17" s="169">
        <f t="shared" si="2"/>
        <v>132</v>
      </c>
      <c r="AI17" s="169">
        <f t="shared" si="2"/>
        <v>133</v>
      </c>
      <c r="AJ17" s="169">
        <f t="shared" si="2"/>
        <v>134</v>
      </c>
      <c r="AK17" s="169">
        <f t="shared" si="2"/>
        <v>135</v>
      </c>
      <c r="AL17" s="169">
        <f t="shared" si="2"/>
        <v>136</v>
      </c>
      <c r="AM17" s="169">
        <f t="shared" si="2"/>
        <v>137</v>
      </c>
      <c r="AN17" s="169">
        <f t="shared" si="2"/>
        <v>138</v>
      </c>
      <c r="AO17" s="169">
        <f t="shared" si="2"/>
        <v>139</v>
      </c>
      <c r="AP17" s="169">
        <f t="shared" si="2"/>
        <v>140</v>
      </c>
      <c r="AQ17" s="169">
        <f t="shared" ref="AQ17:AY17" si="3">AP17+1</f>
        <v>141</v>
      </c>
      <c r="AR17" s="169">
        <f t="shared" si="3"/>
        <v>142</v>
      </c>
      <c r="AS17" s="169">
        <f t="shared" si="3"/>
        <v>143</v>
      </c>
      <c r="AT17" s="169">
        <f t="shared" si="3"/>
        <v>144</v>
      </c>
      <c r="AU17" s="169">
        <f t="shared" si="3"/>
        <v>145</v>
      </c>
      <c r="AV17" s="169">
        <f t="shared" si="3"/>
        <v>146</v>
      </c>
      <c r="AW17" s="169">
        <f t="shared" si="3"/>
        <v>147</v>
      </c>
      <c r="AX17" s="169">
        <f t="shared" si="3"/>
        <v>148</v>
      </c>
      <c r="AY17" s="169">
        <f t="shared" si="3"/>
        <v>149</v>
      </c>
    </row>
    <row r="18" spans="1:51">
      <c r="A18" s="13" t="str">
        <f>'Example 5'!A18</f>
        <v/>
      </c>
      <c r="B18" s="4"/>
      <c r="C18" s="73" t="str">
        <f t="shared" ref="C18:AY18" si="4">"BaseRateBIL_" &amp; TEXT(C$17,"00")</f>
        <v>BaseRateBIL_101</v>
      </c>
      <c r="D18" s="73" t="str">
        <f t="shared" si="4"/>
        <v>BaseRateBIL_102</v>
      </c>
      <c r="E18" s="73" t="str">
        <f t="shared" si="4"/>
        <v>BaseRateBIL_103</v>
      </c>
      <c r="F18" s="73" t="str">
        <f t="shared" si="4"/>
        <v>BaseRateBIL_104</v>
      </c>
      <c r="G18" s="73" t="str">
        <f t="shared" si="4"/>
        <v>BaseRateBIL_105</v>
      </c>
      <c r="H18" s="73" t="str">
        <f t="shared" si="4"/>
        <v>BaseRateBIL_106</v>
      </c>
      <c r="I18" s="73" t="str">
        <f t="shared" si="4"/>
        <v>BaseRateBIL_107</v>
      </c>
      <c r="J18" s="73" t="str">
        <f t="shared" si="4"/>
        <v>BaseRateBIL_108</v>
      </c>
      <c r="K18" s="73" t="str">
        <f t="shared" si="4"/>
        <v>BaseRateBIL_109</v>
      </c>
      <c r="L18" s="73" t="str">
        <f t="shared" si="4"/>
        <v>BaseRateBIL_110</v>
      </c>
      <c r="M18" s="73" t="str">
        <f t="shared" si="4"/>
        <v>BaseRateBIL_111</v>
      </c>
      <c r="N18" s="73" t="str">
        <f t="shared" si="4"/>
        <v>BaseRateBIL_112</v>
      </c>
      <c r="O18" s="73" t="str">
        <f t="shared" si="4"/>
        <v>BaseRateBIL_113</v>
      </c>
      <c r="P18" s="73" t="str">
        <f t="shared" si="4"/>
        <v>BaseRateBIL_114</v>
      </c>
      <c r="Q18" s="73" t="str">
        <f t="shared" si="4"/>
        <v>BaseRateBIL_115</v>
      </c>
      <c r="R18" s="73" t="str">
        <f t="shared" si="4"/>
        <v>BaseRateBIL_116</v>
      </c>
      <c r="S18" s="73" t="str">
        <f t="shared" si="4"/>
        <v>BaseRateBIL_117</v>
      </c>
      <c r="T18" s="73" t="str">
        <f t="shared" si="4"/>
        <v>BaseRateBIL_118</v>
      </c>
      <c r="U18" s="73" t="str">
        <f t="shared" si="4"/>
        <v>BaseRateBIL_119</v>
      </c>
      <c r="V18" s="73" t="str">
        <f t="shared" si="4"/>
        <v>BaseRateBIL_120</v>
      </c>
      <c r="W18" s="73" t="str">
        <f t="shared" si="4"/>
        <v>BaseRateBIL_121</v>
      </c>
      <c r="X18" s="73" t="str">
        <f t="shared" si="4"/>
        <v>BaseRateBIL_122</v>
      </c>
      <c r="Y18" s="73" t="str">
        <f t="shared" si="4"/>
        <v>BaseRateBIL_123</v>
      </c>
      <c r="Z18" s="73" t="str">
        <f t="shared" si="4"/>
        <v>BaseRateBIL_124</v>
      </c>
      <c r="AA18" s="73" t="str">
        <f t="shared" si="4"/>
        <v>BaseRateBIL_125</v>
      </c>
      <c r="AB18" s="73" t="str">
        <f t="shared" si="4"/>
        <v>BaseRateBIL_126</v>
      </c>
      <c r="AC18" s="167" t="str">
        <f t="shared" si="4"/>
        <v>BaseRateBIL_127</v>
      </c>
      <c r="AD18" s="273" t="str">
        <f t="shared" si="4"/>
        <v>BaseRateBIL_128</v>
      </c>
      <c r="AE18" s="273" t="str">
        <f t="shared" si="4"/>
        <v>BaseRateBIL_129</v>
      </c>
      <c r="AF18" s="273" t="str">
        <f t="shared" si="4"/>
        <v>BaseRateBIL_130</v>
      </c>
      <c r="AG18" s="273" t="str">
        <f t="shared" si="4"/>
        <v>BaseRateBIL_131</v>
      </c>
      <c r="AH18" s="273" t="str">
        <f t="shared" si="4"/>
        <v>BaseRateBIL_132</v>
      </c>
      <c r="AI18" s="273" t="str">
        <f t="shared" si="4"/>
        <v>BaseRateBIL_133</v>
      </c>
      <c r="AJ18" s="273" t="str">
        <f t="shared" si="4"/>
        <v>BaseRateBIL_134</v>
      </c>
      <c r="AK18" s="273" t="str">
        <f t="shared" si="4"/>
        <v>BaseRateBIL_135</v>
      </c>
      <c r="AL18" s="273" t="str">
        <f t="shared" si="4"/>
        <v>BaseRateBIL_136</v>
      </c>
      <c r="AM18" s="273" t="str">
        <f t="shared" si="4"/>
        <v>BaseRateBIL_137</v>
      </c>
      <c r="AN18" s="273" t="str">
        <f t="shared" si="4"/>
        <v>BaseRateBIL_138</v>
      </c>
      <c r="AO18" s="273" t="str">
        <f t="shared" si="4"/>
        <v>BaseRateBIL_139</v>
      </c>
      <c r="AP18" s="273" t="str">
        <f t="shared" si="4"/>
        <v>BaseRateBIL_140</v>
      </c>
      <c r="AQ18" s="273" t="str">
        <f t="shared" si="4"/>
        <v>BaseRateBIL_141</v>
      </c>
      <c r="AR18" s="273" t="str">
        <f t="shared" si="4"/>
        <v>BaseRateBIL_142</v>
      </c>
      <c r="AS18" s="273" t="str">
        <f t="shared" si="4"/>
        <v>BaseRateBIL_143</v>
      </c>
      <c r="AT18" s="273" t="str">
        <f t="shared" si="4"/>
        <v>BaseRateBIL_144</v>
      </c>
      <c r="AU18" s="273" t="str">
        <f t="shared" si="4"/>
        <v>BaseRateBIL_145</v>
      </c>
      <c r="AV18" s="273" t="str">
        <f t="shared" si="4"/>
        <v>BaseRateBIL_146</v>
      </c>
      <c r="AW18" s="273" t="str">
        <f t="shared" si="4"/>
        <v>BaseRateBIL_147</v>
      </c>
      <c r="AX18" s="273" t="str">
        <f t="shared" si="4"/>
        <v>BaseRateBIL_148</v>
      </c>
      <c r="AY18" s="273" t="str">
        <f t="shared" si="4"/>
        <v>BaseRateBIL_149</v>
      </c>
    </row>
    <row r="19" spans="1:51">
      <c r="A19" s="21" t="str">
        <f>IF(PremiumLimit="Combined Single Limit","CSL Ltd. Base Rate","Bodily Injury Ltd. Base Rate")</f>
        <v>Bodily Injury Ltd. Base Rate</v>
      </c>
      <c r="B19" s="4"/>
      <c r="C19" s="124" t="str">
        <f>'Example 1A'!C19</f>
        <v xml:space="preserve">enter   </v>
      </c>
      <c r="D19" s="124" t="str">
        <f>'Example 1A'!D19</f>
        <v xml:space="preserve">enter   </v>
      </c>
      <c r="E19" s="124" t="str">
        <f>'Example 1A'!E19</f>
        <v xml:space="preserve">enter   </v>
      </c>
      <c r="F19" s="124" t="str">
        <f>'Example 1A'!F19</f>
        <v xml:space="preserve">enter   </v>
      </c>
      <c r="G19" s="124" t="str">
        <f>'Example 1A'!G19</f>
        <v xml:space="preserve">enter   </v>
      </c>
      <c r="H19" s="124" t="str">
        <f>'Example 1A'!H19</f>
        <v xml:space="preserve">enter   </v>
      </c>
      <c r="I19" s="124" t="str">
        <f>'Example 1A'!I19</f>
        <v xml:space="preserve">enter   </v>
      </c>
      <c r="J19" s="124" t="str">
        <f>'Example 1A'!J19</f>
        <v xml:space="preserve">enter   </v>
      </c>
      <c r="K19" s="124" t="str">
        <f>'Example 1A'!K19</f>
        <v xml:space="preserve">enter   </v>
      </c>
      <c r="L19" s="124" t="str">
        <f>'Example 1A'!L19</f>
        <v xml:space="preserve">enter   </v>
      </c>
      <c r="M19" s="124" t="str">
        <f>'Example 1A'!M19</f>
        <v xml:space="preserve">enter   </v>
      </c>
      <c r="N19" s="124" t="str">
        <f>'Example 1A'!N19</f>
        <v xml:space="preserve">enter   </v>
      </c>
      <c r="O19" s="124" t="str">
        <f>'Example 1A'!O19</f>
        <v xml:space="preserve">enter   </v>
      </c>
      <c r="P19" s="124" t="str">
        <f>'Example 1A'!P19</f>
        <v xml:space="preserve">enter   </v>
      </c>
      <c r="Q19" s="124" t="str">
        <f>'Example 1A'!Q19</f>
        <v xml:space="preserve">enter   </v>
      </c>
      <c r="R19" s="124" t="str">
        <f>'Example 1A'!R19</f>
        <v xml:space="preserve">enter   </v>
      </c>
      <c r="S19" s="124" t="str">
        <f>'Example 1A'!S19</f>
        <v xml:space="preserve">enter   </v>
      </c>
      <c r="T19" s="124" t="str">
        <f>'Example 1A'!T19</f>
        <v xml:space="preserve">enter   </v>
      </c>
      <c r="U19" s="124" t="str">
        <f>'Example 1A'!U19</f>
        <v xml:space="preserve">enter   </v>
      </c>
      <c r="V19" s="124" t="str">
        <f>'Example 1A'!V19</f>
        <v xml:space="preserve">enter   </v>
      </c>
      <c r="W19" s="124" t="str">
        <f>'Example 1A'!W19</f>
        <v xml:space="preserve">enter   </v>
      </c>
      <c r="X19" s="124" t="str">
        <f>'Example 1A'!X19</f>
        <v xml:space="preserve">enter   </v>
      </c>
      <c r="Y19" s="124" t="str">
        <f>'Example 1A'!Y19</f>
        <v xml:space="preserve">enter   </v>
      </c>
      <c r="Z19" s="124" t="str">
        <f>'Example 1A'!Z19</f>
        <v xml:space="preserve">enter   </v>
      </c>
      <c r="AA19" s="124" t="str">
        <f>'Example 1A'!AA19</f>
        <v xml:space="preserve">enter   </v>
      </c>
      <c r="AB19" s="124" t="str">
        <f>'Example 1A'!AB19</f>
        <v xml:space="preserve">enter   </v>
      </c>
      <c r="AC19" s="124" t="str">
        <f>'Example 1A'!AC19</f>
        <v xml:space="preserve">enter   </v>
      </c>
      <c r="AD19" s="124" t="str">
        <f>'Example 1A'!AD19</f>
        <v xml:space="preserve">enter   </v>
      </c>
      <c r="AE19" s="124" t="str">
        <f>'Example 1A'!AE19</f>
        <v xml:space="preserve">enter   </v>
      </c>
      <c r="AF19" s="124" t="str">
        <f>'Example 1A'!AF19</f>
        <v xml:space="preserve">enter   </v>
      </c>
      <c r="AG19" s="124" t="str">
        <f>'Example 1A'!AG19</f>
        <v xml:space="preserve">enter   </v>
      </c>
      <c r="AH19" s="124" t="str">
        <f>'Example 1A'!AH19</f>
        <v xml:space="preserve">enter   </v>
      </c>
      <c r="AI19" s="124" t="str">
        <f>'Example 1A'!AI19</f>
        <v xml:space="preserve">enter   </v>
      </c>
      <c r="AJ19" s="124" t="str">
        <f>'Example 1A'!AJ19</f>
        <v xml:space="preserve">enter   </v>
      </c>
      <c r="AK19" s="124" t="str">
        <f>'Example 1A'!AK19</f>
        <v xml:space="preserve">enter   </v>
      </c>
      <c r="AL19" s="124" t="str">
        <f>'Example 1A'!AL19</f>
        <v xml:space="preserve">enter   </v>
      </c>
      <c r="AM19" s="124" t="str">
        <f>'Example 1A'!AM19</f>
        <v xml:space="preserve">enter   </v>
      </c>
      <c r="AN19" s="124" t="str">
        <f>'Example 1A'!AN19</f>
        <v xml:space="preserve">enter   </v>
      </c>
      <c r="AO19" s="124" t="str">
        <f>'Example 1A'!AO19</f>
        <v xml:space="preserve">enter   </v>
      </c>
      <c r="AP19" s="124" t="str">
        <f>'Example 1A'!AP19</f>
        <v xml:space="preserve">enter   </v>
      </c>
      <c r="AQ19" s="124" t="str">
        <f>'Example 1A'!AQ19</f>
        <v xml:space="preserve">enter   </v>
      </c>
      <c r="AR19" s="124" t="str">
        <f>'Example 1A'!AR19</f>
        <v xml:space="preserve">enter   </v>
      </c>
      <c r="AS19" s="124" t="str">
        <f>'Example 1A'!AS19</f>
        <v xml:space="preserve">enter   </v>
      </c>
      <c r="AT19" s="124" t="str">
        <f>'Example 1A'!AT19</f>
        <v xml:space="preserve">enter   </v>
      </c>
      <c r="AU19" s="124" t="str">
        <f>'Example 1A'!AU19</f>
        <v xml:space="preserve">enter   </v>
      </c>
      <c r="AV19" s="124" t="str">
        <f>'Example 1A'!AV19</f>
        <v xml:space="preserve">enter   </v>
      </c>
      <c r="AW19" s="124" t="str">
        <f>'Example 1A'!AW19</f>
        <v xml:space="preserve">enter   </v>
      </c>
      <c r="AX19" s="124" t="str">
        <f>'Example 1A'!AX19</f>
        <v xml:space="preserve">enter   </v>
      </c>
      <c r="AY19" s="124" t="str">
        <f>'Example 1A'!AY19</f>
        <v xml:space="preserve">enter   </v>
      </c>
    </row>
    <row r="20" spans="1:51">
      <c r="A20" s="3" t="s">
        <v>165</v>
      </c>
      <c r="B20" s="4"/>
      <c r="C20" s="301" t="s">
        <v>166</v>
      </c>
      <c r="D20" s="119" t="str">
        <f t="shared" ref="D20:AC20" si="5">C20</f>
        <v>-----</v>
      </c>
      <c r="E20" s="119" t="str">
        <f t="shared" si="5"/>
        <v>-----</v>
      </c>
      <c r="F20" s="119" t="str">
        <f t="shared" si="5"/>
        <v>-----</v>
      </c>
      <c r="G20" s="119" t="str">
        <f t="shared" si="5"/>
        <v>-----</v>
      </c>
      <c r="H20" s="119" t="str">
        <f t="shared" si="5"/>
        <v>-----</v>
      </c>
      <c r="I20" s="119" t="str">
        <f t="shared" si="5"/>
        <v>-----</v>
      </c>
      <c r="J20" s="119" t="str">
        <f t="shared" si="5"/>
        <v>-----</v>
      </c>
      <c r="K20" s="119" t="str">
        <f t="shared" si="5"/>
        <v>-----</v>
      </c>
      <c r="L20" s="119" t="str">
        <f t="shared" si="5"/>
        <v>-----</v>
      </c>
      <c r="M20" s="119" t="str">
        <f t="shared" si="5"/>
        <v>-----</v>
      </c>
      <c r="N20" s="119" t="str">
        <f t="shared" si="5"/>
        <v>-----</v>
      </c>
      <c r="O20" s="119" t="str">
        <f t="shared" si="5"/>
        <v>-----</v>
      </c>
      <c r="P20" s="119" t="str">
        <f t="shared" si="5"/>
        <v>-----</v>
      </c>
      <c r="Q20" s="119" t="str">
        <f t="shared" si="5"/>
        <v>-----</v>
      </c>
      <c r="R20" s="119" t="str">
        <f t="shared" si="5"/>
        <v>-----</v>
      </c>
      <c r="S20" s="119" t="str">
        <f t="shared" si="5"/>
        <v>-----</v>
      </c>
      <c r="T20" s="119" t="str">
        <f t="shared" si="5"/>
        <v>-----</v>
      </c>
      <c r="U20" s="119" t="str">
        <f t="shared" si="5"/>
        <v>-----</v>
      </c>
      <c r="V20" s="119" t="str">
        <f t="shared" si="5"/>
        <v>-----</v>
      </c>
      <c r="W20" s="119" t="str">
        <f t="shared" si="5"/>
        <v>-----</v>
      </c>
      <c r="X20" s="119" t="str">
        <f t="shared" si="5"/>
        <v>-----</v>
      </c>
      <c r="Y20" s="119" t="str">
        <f t="shared" si="5"/>
        <v>-----</v>
      </c>
      <c r="Z20" s="119" t="str">
        <f t="shared" si="5"/>
        <v>-----</v>
      </c>
      <c r="AA20" s="119" t="str">
        <f t="shared" si="5"/>
        <v>-----</v>
      </c>
      <c r="AB20" s="119" t="str">
        <f t="shared" si="5"/>
        <v>-----</v>
      </c>
      <c r="AC20" s="126" t="str">
        <f t="shared" si="5"/>
        <v>-----</v>
      </c>
      <c r="AD20" s="126" t="str">
        <f t="shared" ref="AD20:AY20" si="6">AC20</f>
        <v>-----</v>
      </c>
      <c r="AE20" s="126" t="str">
        <f t="shared" si="6"/>
        <v>-----</v>
      </c>
      <c r="AF20" s="126" t="str">
        <f t="shared" si="6"/>
        <v>-----</v>
      </c>
      <c r="AG20" s="126" t="str">
        <f t="shared" si="6"/>
        <v>-----</v>
      </c>
      <c r="AH20" s="126" t="str">
        <f t="shared" si="6"/>
        <v>-----</v>
      </c>
      <c r="AI20" s="126" t="str">
        <f t="shared" si="6"/>
        <v>-----</v>
      </c>
      <c r="AJ20" s="126" t="str">
        <f t="shared" si="6"/>
        <v>-----</v>
      </c>
      <c r="AK20" s="126" t="str">
        <f t="shared" si="6"/>
        <v>-----</v>
      </c>
      <c r="AL20" s="126" t="str">
        <f t="shared" si="6"/>
        <v>-----</v>
      </c>
      <c r="AM20" s="126" t="str">
        <f t="shared" si="6"/>
        <v>-----</v>
      </c>
      <c r="AN20" s="126" t="str">
        <f t="shared" si="6"/>
        <v>-----</v>
      </c>
      <c r="AO20" s="126" t="str">
        <f t="shared" si="6"/>
        <v>-----</v>
      </c>
      <c r="AP20" s="126" t="str">
        <f t="shared" si="6"/>
        <v>-----</v>
      </c>
      <c r="AQ20" s="126" t="str">
        <f t="shared" si="6"/>
        <v>-----</v>
      </c>
      <c r="AR20" s="126" t="str">
        <f t="shared" si="6"/>
        <v>-----</v>
      </c>
      <c r="AS20" s="126" t="str">
        <f t="shared" si="6"/>
        <v>-----</v>
      </c>
      <c r="AT20" s="126" t="str">
        <f t="shared" si="6"/>
        <v>-----</v>
      </c>
      <c r="AU20" s="126" t="str">
        <f t="shared" si="6"/>
        <v>-----</v>
      </c>
      <c r="AV20" s="126" t="str">
        <f t="shared" si="6"/>
        <v>-----</v>
      </c>
      <c r="AW20" s="126" t="str">
        <f t="shared" si="6"/>
        <v>-----</v>
      </c>
      <c r="AX20" s="126" t="str">
        <f t="shared" si="6"/>
        <v>-----</v>
      </c>
      <c r="AY20" s="126" t="str">
        <f t="shared" si="6"/>
        <v>-----</v>
      </c>
    </row>
    <row r="21" spans="1:51">
      <c r="A21" s="3" t="s">
        <v>167</v>
      </c>
      <c r="B21" s="4"/>
      <c r="C21" s="301" t="s">
        <v>166</v>
      </c>
      <c r="D21" s="119" t="str">
        <f t="shared" ref="D21:AC21" si="7">C21</f>
        <v>-----</v>
      </c>
      <c r="E21" s="119" t="str">
        <f t="shared" si="7"/>
        <v>-----</v>
      </c>
      <c r="F21" s="119" t="str">
        <f t="shared" si="7"/>
        <v>-----</v>
      </c>
      <c r="G21" s="119" t="str">
        <f t="shared" si="7"/>
        <v>-----</v>
      </c>
      <c r="H21" s="119" t="str">
        <f t="shared" si="7"/>
        <v>-----</v>
      </c>
      <c r="I21" s="119" t="str">
        <f t="shared" si="7"/>
        <v>-----</v>
      </c>
      <c r="J21" s="119" t="str">
        <f t="shared" si="7"/>
        <v>-----</v>
      </c>
      <c r="K21" s="119" t="str">
        <f t="shared" si="7"/>
        <v>-----</v>
      </c>
      <c r="L21" s="119" t="str">
        <f t="shared" si="7"/>
        <v>-----</v>
      </c>
      <c r="M21" s="119" t="str">
        <f t="shared" si="7"/>
        <v>-----</v>
      </c>
      <c r="N21" s="119" t="str">
        <f t="shared" si="7"/>
        <v>-----</v>
      </c>
      <c r="O21" s="119" t="str">
        <f t="shared" si="7"/>
        <v>-----</v>
      </c>
      <c r="P21" s="119" t="str">
        <f t="shared" si="7"/>
        <v>-----</v>
      </c>
      <c r="Q21" s="119" t="str">
        <f t="shared" si="7"/>
        <v>-----</v>
      </c>
      <c r="R21" s="119" t="str">
        <f t="shared" si="7"/>
        <v>-----</v>
      </c>
      <c r="S21" s="119" t="str">
        <f t="shared" si="7"/>
        <v>-----</v>
      </c>
      <c r="T21" s="119" t="str">
        <f t="shared" si="7"/>
        <v>-----</v>
      </c>
      <c r="U21" s="119" t="str">
        <f t="shared" si="7"/>
        <v>-----</v>
      </c>
      <c r="V21" s="119" t="str">
        <f t="shared" si="7"/>
        <v>-----</v>
      </c>
      <c r="W21" s="119" t="str">
        <f t="shared" si="7"/>
        <v>-----</v>
      </c>
      <c r="X21" s="119" t="str">
        <f t="shared" si="7"/>
        <v>-----</v>
      </c>
      <c r="Y21" s="119" t="str">
        <f t="shared" si="7"/>
        <v>-----</v>
      </c>
      <c r="Z21" s="119" t="str">
        <f t="shared" si="7"/>
        <v>-----</v>
      </c>
      <c r="AA21" s="119" t="str">
        <f t="shared" si="7"/>
        <v>-----</v>
      </c>
      <c r="AB21" s="119" t="str">
        <f t="shared" si="7"/>
        <v>-----</v>
      </c>
      <c r="AC21" s="126" t="str">
        <f t="shared" si="7"/>
        <v>-----</v>
      </c>
      <c r="AD21" s="126" t="str">
        <f t="shared" ref="AD21:AY21" si="8">AC21</f>
        <v>-----</v>
      </c>
      <c r="AE21" s="126" t="str">
        <f t="shared" si="8"/>
        <v>-----</v>
      </c>
      <c r="AF21" s="126" t="str">
        <f t="shared" si="8"/>
        <v>-----</v>
      </c>
      <c r="AG21" s="126" t="str">
        <f t="shared" si="8"/>
        <v>-----</v>
      </c>
      <c r="AH21" s="126" t="str">
        <f t="shared" si="8"/>
        <v>-----</v>
      </c>
      <c r="AI21" s="126" t="str">
        <f t="shared" si="8"/>
        <v>-----</v>
      </c>
      <c r="AJ21" s="126" t="str">
        <f t="shared" si="8"/>
        <v>-----</v>
      </c>
      <c r="AK21" s="126" t="str">
        <f t="shared" si="8"/>
        <v>-----</v>
      </c>
      <c r="AL21" s="126" t="str">
        <f t="shared" si="8"/>
        <v>-----</v>
      </c>
      <c r="AM21" s="126" t="str">
        <f t="shared" si="8"/>
        <v>-----</v>
      </c>
      <c r="AN21" s="126" t="str">
        <f t="shared" si="8"/>
        <v>-----</v>
      </c>
      <c r="AO21" s="126" t="str">
        <f t="shared" si="8"/>
        <v>-----</v>
      </c>
      <c r="AP21" s="126" t="str">
        <f t="shared" si="8"/>
        <v>-----</v>
      </c>
      <c r="AQ21" s="126" t="str">
        <f t="shared" si="8"/>
        <v>-----</v>
      </c>
      <c r="AR21" s="126" t="str">
        <f t="shared" si="8"/>
        <v>-----</v>
      </c>
      <c r="AS21" s="126" t="str">
        <f t="shared" si="8"/>
        <v>-----</v>
      </c>
      <c r="AT21" s="126" t="str">
        <f t="shared" si="8"/>
        <v>-----</v>
      </c>
      <c r="AU21" s="126" t="str">
        <f t="shared" si="8"/>
        <v>-----</v>
      </c>
      <c r="AV21" s="126" t="str">
        <f t="shared" si="8"/>
        <v>-----</v>
      </c>
      <c r="AW21" s="126" t="str">
        <f t="shared" si="8"/>
        <v>-----</v>
      </c>
      <c r="AX21" s="126" t="str">
        <f t="shared" si="8"/>
        <v>-----</v>
      </c>
      <c r="AY21" s="126" t="str">
        <f t="shared" si="8"/>
        <v>-----</v>
      </c>
    </row>
    <row r="22" spans="1:51">
      <c r="A22" s="3" t="s">
        <v>168</v>
      </c>
      <c r="B22" s="4"/>
      <c r="C22" s="301" t="s">
        <v>166</v>
      </c>
      <c r="D22" s="119" t="str">
        <f t="shared" ref="D22:AC22" si="9">C22</f>
        <v>-----</v>
      </c>
      <c r="E22" s="119" t="str">
        <f t="shared" si="9"/>
        <v>-----</v>
      </c>
      <c r="F22" s="119" t="str">
        <f t="shared" si="9"/>
        <v>-----</v>
      </c>
      <c r="G22" s="119" t="str">
        <f t="shared" si="9"/>
        <v>-----</v>
      </c>
      <c r="H22" s="119" t="str">
        <f t="shared" si="9"/>
        <v>-----</v>
      </c>
      <c r="I22" s="119" t="str">
        <f t="shared" si="9"/>
        <v>-----</v>
      </c>
      <c r="J22" s="119" t="str">
        <f t="shared" si="9"/>
        <v>-----</v>
      </c>
      <c r="K22" s="119" t="str">
        <f t="shared" si="9"/>
        <v>-----</v>
      </c>
      <c r="L22" s="119" t="str">
        <f t="shared" si="9"/>
        <v>-----</v>
      </c>
      <c r="M22" s="119" t="str">
        <f t="shared" si="9"/>
        <v>-----</v>
      </c>
      <c r="N22" s="119" t="str">
        <f t="shared" si="9"/>
        <v>-----</v>
      </c>
      <c r="O22" s="119" t="str">
        <f t="shared" si="9"/>
        <v>-----</v>
      </c>
      <c r="P22" s="119" t="str">
        <f t="shared" si="9"/>
        <v>-----</v>
      </c>
      <c r="Q22" s="119" t="str">
        <f t="shared" si="9"/>
        <v>-----</v>
      </c>
      <c r="R22" s="119" t="str">
        <f t="shared" si="9"/>
        <v>-----</v>
      </c>
      <c r="S22" s="119" t="str">
        <f t="shared" si="9"/>
        <v>-----</v>
      </c>
      <c r="T22" s="119" t="str">
        <f t="shared" si="9"/>
        <v>-----</v>
      </c>
      <c r="U22" s="119" t="str">
        <f t="shared" si="9"/>
        <v>-----</v>
      </c>
      <c r="V22" s="119" t="str">
        <f t="shared" si="9"/>
        <v>-----</v>
      </c>
      <c r="W22" s="119" t="str">
        <f t="shared" si="9"/>
        <v>-----</v>
      </c>
      <c r="X22" s="119" t="str">
        <f t="shared" si="9"/>
        <v>-----</v>
      </c>
      <c r="Y22" s="119" t="str">
        <f t="shared" si="9"/>
        <v>-----</v>
      </c>
      <c r="Z22" s="119" t="str">
        <f t="shared" si="9"/>
        <v>-----</v>
      </c>
      <c r="AA22" s="119" t="str">
        <f t="shared" si="9"/>
        <v>-----</v>
      </c>
      <c r="AB22" s="119" t="str">
        <f t="shared" si="9"/>
        <v>-----</v>
      </c>
      <c r="AC22" s="126" t="str">
        <f t="shared" si="9"/>
        <v>-----</v>
      </c>
      <c r="AD22" s="126" t="str">
        <f t="shared" ref="AD22:AY22" si="10">AC22</f>
        <v>-----</v>
      </c>
      <c r="AE22" s="126" t="str">
        <f t="shared" si="10"/>
        <v>-----</v>
      </c>
      <c r="AF22" s="126" t="str">
        <f t="shared" si="10"/>
        <v>-----</v>
      </c>
      <c r="AG22" s="126" t="str">
        <f t="shared" si="10"/>
        <v>-----</v>
      </c>
      <c r="AH22" s="126" t="str">
        <f t="shared" si="10"/>
        <v>-----</v>
      </c>
      <c r="AI22" s="126" t="str">
        <f t="shared" si="10"/>
        <v>-----</v>
      </c>
      <c r="AJ22" s="126" t="str">
        <f t="shared" si="10"/>
        <v>-----</v>
      </c>
      <c r="AK22" s="126" t="str">
        <f t="shared" si="10"/>
        <v>-----</v>
      </c>
      <c r="AL22" s="126" t="str">
        <f t="shared" si="10"/>
        <v>-----</v>
      </c>
      <c r="AM22" s="126" t="str">
        <f t="shared" si="10"/>
        <v>-----</v>
      </c>
      <c r="AN22" s="126" t="str">
        <f t="shared" si="10"/>
        <v>-----</v>
      </c>
      <c r="AO22" s="126" t="str">
        <f t="shared" si="10"/>
        <v>-----</v>
      </c>
      <c r="AP22" s="126" t="str">
        <f t="shared" si="10"/>
        <v>-----</v>
      </c>
      <c r="AQ22" s="126" t="str">
        <f t="shared" si="10"/>
        <v>-----</v>
      </c>
      <c r="AR22" s="126" t="str">
        <f t="shared" si="10"/>
        <v>-----</v>
      </c>
      <c r="AS22" s="126" t="str">
        <f t="shared" si="10"/>
        <v>-----</v>
      </c>
      <c r="AT22" s="126" t="str">
        <f t="shared" si="10"/>
        <v>-----</v>
      </c>
      <c r="AU22" s="126" t="str">
        <f t="shared" si="10"/>
        <v>-----</v>
      </c>
      <c r="AV22" s="126" t="str">
        <f t="shared" si="10"/>
        <v>-----</v>
      </c>
      <c r="AW22" s="126" t="str">
        <f t="shared" si="10"/>
        <v>-----</v>
      </c>
      <c r="AX22" s="126" t="str">
        <f t="shared" si="10"/>
        <v>-----</v>
      </c>
      <c r="AY22" s="126" t="str">
        <f t="shared" si="10"/>
        <v>-----</v>
      </c>
    </row>
    <row r="23" spans="1:51">
      <c r="A23" s="3" t="s">
        <v>169</v>
      </c>
      <c r="B23" s="4"/>
      <c r="C23" s="301" t="s">
        <v>166</v>
      </c>
      <c r="D23" s="119" t="str">
        <f t="shared" ref="D23:AC23" si="11">C23</f>
        <v>-----</v>
      </c>
      <c r="E23" s="119" t="str">
        <f t="shared" si="11"/>
        <v>-----</v>
      </c>
      <c r="F23" s="119" t="str">
        <f t="shared" si="11"/>
        <v>-----</v>
      </c>
      <c r="G23" s="119" t="str">
        <f t="shared" si="11"/>
        <v>-----</v>
      </c>
      <c r="H23" s="119" t="str">
        <f t="shared" si="11"/>
        <v>-----</v>
      </c>
      <c r="I23" s="119" t="str">
        <f t="shared" si="11"/>
        <v>-----</v>
      </c>
      <c r="J23" s="119" t="str">
        <f t="shared" si="11"/>
        <v>-----</v>
      </c>
      <c r="K23" s="119" t="str">
        <f t="shared" si="11"/>
        <v>-----</v>
      </c>
      <c r="L23" s="119" t="str">
        <f t="shared" si="11"/>
        <v>-----</v>
      </c>
      <c r="M23" s="119" t="str">
        <f t="shared" si="11"/>
        <v>-----</v>
      </c>
      <c r="N23" s="119" t="str">
        <f t="shared" si="11"/>
        <v>-----</v>
      </c>
      <c r="O23" s="119" t="str">
        <f t="shared" si="11"/>
        <v>-----</v>
      </c>
      <c r="P23" s="119" t="str">
        <f t="shared" si="11"/>
        <v>-----</v>
      </c>
      <c r="Q23" s="119" t="str">
        <f t="shared" si="11"/>
        <v>-----</v>
      </c>
      <c r="R23" s="119" t="str">
        <f t="shared" si="11"/>
        <v>-----</v>
      </c>
      <c r="S23" s="119" t="str">
        <f t="shared" si="11"/>
        <v>-----</v>
      </c>
      <c r="T23" s="119" t="str">
        <f t="shared" si="11"/>
        <v>-----</v>
      </c>
      <c r="U23" s="119" t="str">
        <f t="shared" si="11"/>
        <v>-----</v>
      </c>
      <c r="V23" s="119" t="str">
        <f t="shared" si="11"/>
        <v>-----</v>
      </c>
      <c r="W23" s="119" t="str">
        <f t="shared" si="11"/>
        <v>-----</v>
      </c>
      <c r="X23" s="119" t="str">
        <f t="shared" si="11"/>
        <v>-----</v>
      </c>
      <c r="Y23" s="119" t="str">
        <f t="shared" si="11"/>
        <v>-----</v>
      </c>
      <c r="Z23" s="119" t="str">
        <f t="shared" si="11"/>
        <v>-----</v>
      </c>
      <c r="AA23" s="119" t="str">
        <f t="shared" si="11"/>
        <v>-----</v>
      </c>
      <c r="AB23" s="119" t="str">
        <f t="shared" si="11"/>
        <v>-----</v>
      </c>
      <c r="AC23" s="126" t="str">
        <f t="shared" si="11"/>
        <v>-----</v>
      </c>
      <c r="AD23" s="126" t="str">
        <f t="shared" ref="AD23:AY23" si="12">AC23</f>
        <v>-----</v>
      </c>
      <c r="AE23" s="126" t="str">
        <f t="shared" si="12"/>
        <v>-----</v>
      </c>
      <c r="AF23" s="126" t="str">
        <f t="shared" si="12"/>
        <v>-----</v>
      </c>
      <c r="AG23" s="126" t="str">
        <f t="shared" si="12"/>
        <v>-----</v>
      </c>
      <c r="AH23" s="126" t="str">
        <f t="shared" si="12"/>
        <v>-----</v>
      </c>
      <c r="AI23" s="126" t="str">
        <f t="shared" si="12"/>
        <v>-----</v>
      </c>
      <c r="AJ23" s="126" t="str">
        <f t="shared" si="12"/>
        <v>-----</v>
      </c>
      <c r="AK23" s="126" t="str">
        <f t="shared" si="12"/>
        <v>-----</v>
      </c>
      <c r="AL23" s="126" t="str">
        <f t="shared" si="12"/>
        <v>-----</v>
      </c>
      <c r="AM23" s="126" t="str">
        <f t="shared" si="12"/>
        <v>-----</v>
      </c>
      <c r="AN23" s="126" t="str">
        <f t="shared" si="12"/>
        <v>-----</v>
      </c>
      <c r="AO23" s="126" t="str">
        <f t="shared" si="12"/>
        <v>-----</v>
      </c>
      <c r="AP23" s="126" t="str">
        <f t="shared" si="12"/>
        <v>-----</v>
      </c>
      <c r="AQ23" s="126" t="str">
        <f t="shared" si="12"/>
        <v>-----</v>
      </c>
      <c r="AR23" s="126" t="str">
        <f t="shared" si="12"/>
        <v>-----</v>
      </c>
      <c r="AS23" s="126" t="str">
        <f t="shared" si="12"/>
        <v>-----</v>
      </c>
      <c r="AT23" s="126" t="str">
        <f t="shared" si="12"/>
        <v>-----</v>
      </c>
      <c r="AU23" s="126" t="str">
        <f t="shared" si="12"/>
        <v>-----</v>
      </c>
      <c r="AV23" s="126" t="str">
        <f t="shared" si="12"/>
        <v>-----</v>
      </c>
      <c r="AW23" s="126" t="str">
        <f t="shared" si="12"/>
        <v>-----</v>
      </c>
      <c r="AX23" s="126" t="str">
        <f t="shared" si="12"/>
        <v>-----</v>
      </c>
      <c r="AY23" s="126" t="str">
        <f t="shared" si="12"/>
        <v>-----</v>
      </c>
    </row>
    <row r="24" spans="1:51">
      <c r="A24" s="3" t="s">
        <v>169</v>
      </c>
      <c r="B24" s="4"/>
      <c r="C24" s="301" t="s">
        <v>166</v>
      </c>
      <c r="D24" s="119" t="str">
        <f t="shared" ref="D24:AC24" si="13">C24</f>
        <v>-----</v>
      </c>
      <c r="E24" s="119" t="str">
        <f t="shared" si="13"/>
        <v>-----</v>
      </c>
      <c r="F24" s="119" t="str">
        <f t="shared" si="13"/>
        <v>-----</v>
      </c>
      <c r="G24" s="119" t="str">
        <f t="shared" si="13"/>
        <v>-----</v>
      </c>
      <c r="H24" s="119" t="str">
        <f t="shared" si="13"/>
        <v>-----</v>
      </c>
      <c r="I24" s="119" t="str">
        <f t="shared" si="13"/>
        <v>-----</v>
      </c>
      <c r="J24" s="119" t="str">
        <f t="shared" si="13"/>
        <v>-----</v>
      </c>
      <c r="K24" s="119" t="str">
        <f t="shared" si="13"/>
        <v>-----</v>
      </c>
      <c r="L24" s="119" t="str">
        <f t="shared" si="13"/>
        <v>-----</v>
      </c>
      <c r="M24" s="119" t="str">
        <f t="shared" si="13"/>
        <v>-----</v>
      </c>
      <c r="N24" s="119" t="str">
        <f t="shared" si="13"/>
        <v>-----</v>
      </c>
      <c r="O24" s="119" t="str">
        <f t="shared" si="13"/>
        <v>-----</v>
      </c>
      <c r="P24" s="119" t="str">
        <f t="shared" si="13"/>
        <v>-----</v>
      </c>
      <c r="Q24" s="119" t="str">
        <f t="shared" si="13"/>
        <v>-----</v>
      </c>
      <c r="R24" s="119" t="str">
        <f t="shared" si="13"/>
        <v>-----</v>
      </c>
      <c r="S24" s="119" t="str">
        <f t="shared" si="13"/>
        <v>-----</v>
      </c>
      <c r="T24" s="119" t="str">
        <f t="shared" si="13"/>
        <v>-----</v>
      </c>
      <c r="U24" s="119" t="str">
        <f t="shared" si="13"/>
        <v>-----</v>
      </c>
      <c r="V24" s="119" t="str">
        <f t="shared" si="13"/>
        <v>-----</v>
      </c>
      <c r="W24" s="119" t="str">
        <f t="shared" si="13"/>
        <v>-----</v>
      </c>
      <c r="X24" s="119" t="str">
        <f t="shared" si="13"/>
        <v>-----</v>
      </c>
      <c r="Y24" s="119" t="str">
        <f t="shared" si="13"/>
        <v>-----</v>
      </c>
      <c r="Z24" s="119" t="str">
        <f t="shared" si="13"/>
        <v>-----</v>
      </c>
      <c r="AA24" s="119" t="str">
        <f t="shared" si="13"/>
        <v>-----</v>
      </c>
      <c r="AB24" s="119" t="str">
        <f t="shared" si="13"/>
        <v>-----</v>
      </c>
      <c r="AC24" s="126" t="str">
        <f t="shared" si="13"/>
        <v>-----</v>
      </c>
      <c r="AD24" s="126" t="str">
        <f t="shared" ref="AD24:AY24" si="14">AC24</f>
        <v>-----</v>
      </c>
      <c r="AE24" s="126" t="str">
        <f t="shared" si="14"/>
        <v>-----</v>
      </c>
      <c r="AF24" s="126" t="str">
        <f t="shared" si="14"/>
        <v>-----</v>
      </c>
      <c r="AG24" s="126" t="str">
        <f t="shared" si="14"/>
        <v>-----</v>
      </c>
      <c r="AH24" s="126" t="str">
        <f t="shared" si="14"/>
        <v>-----</v>
      </c>
      <c r="AI24" s="126" t="str">
        <f t="shared" si="14"/>
        <v>-----</v>
      </c>
      <c r="AJ24" s="126" t="str">
        <f t="shared" si="14"/>
        <v>-----</v>
      </c>
      <c r="AK24" s="126" t="str">
        <f t="shared" si="14"/>
        <v>-----</v>
      </c>
      <c r="AL24" s="126" t="str">
        <f t="shared" si="14"/>
        <v>-----</v>
      </c>
      <c r="AM24" s="126" t="str">
        <f t="shared" si="14"/>
        <v>-----</v>
      </c>
      <c r="AN24" s="126" t="str">
        <f t="shared" si="14"/>
        <v>-----</v>
      </c>
      <c r="AO24" s="126" t="str">
        <f t="shared" si="14"/>
        <v>-----</v>
      </c>
      <c r="AP24" s="126" t="str">
        <f t="shared" si="14"/>
        <v>-----</v>
      </c>
      <c r="AQ24" s="126" t="str">
        <f t="shared" si="14"/>
        <v>-----</v>
      </c>
      <c r="AR24" s="126" t="str">
        <f t="shared" si="14"/>
        <v>-----</v>
      </c>
      <c r="AS24" s="126" t="str">
        <f t="shared" si="14"/>
        <v>-----</v>
      </c>
      <c r="AT24" s="126" t="str">
        <f t="shared" si="14"/>
        <v>-----</v>
      </c>
      <c r="AU24" s="126" t="str">
        <f t="shared" si="14"/>
        <v>-----</v>
      </c>
      <c r="AV24" s="126" t="str">
        <f t="shared" si="14"/>
        <v>-----</v>
      </c>
      <c r="AW24" s="126" t="str">
        <f t="shared" si="14"/>
        <v>-----</v>
      </c>
      <c r="AX24" s="126" t="str">
        <f t="shared" si="14"/>
        <v>-----</v>
      </c>
      <c r="AY24" s="126" t="str">
        <f t="shared" si="14"/>
        <v>-----</v>
      </c>
    </row>
    <row r="25" spans="1:51">
      <c r="A25" s="3" t="s">
        <v>170</v>
      </c>
      <c r="B25" s="4"/>
      <c r="C25" s="301" t="s">
        <v>166</v>
      </c>
      <c r="D25" s="119" t="str">
        <f t="shared" ref="D25:AC25" si="15">C25</f>
        <v>-----</v>
      </c>
      <c r="E25" s="119" t="str">
        <f t="shared" si="15"/>
        <v>-----</v>
      </c>
      <c r="F25" s="119" t="str">
        <f t="shared" si="15"/>
        <v>-----</v>
      </c>
      <c r="G25" s="119" t="str">
        <f t="shared" si="15"/>
        <v>-----</v>
      </c>
      <c r="H25" s="119" t="str">
        <f t="shared" si="15"/>
        <v>-----</v>
      </c>
      <c r="I25" s="119" t="str">
        <f t="shared" si="15"/>
        <v>-----</v>
      </c>
      <c r="J25" s="119" t="str">
        <f t="shared" si="15"/>
        <v>-----</v>
      </c>
      <c r="K25" s="119" t="str">
        <f t="shared" si="15"/>
        <v>-----</v>
      </c>
      <c r="L25" s="119" t="str">
        <f t="shared" si="15"/>
        <v>-----</v>
      </c>
      <c r="M25" s="119" t="str">
        <f t="shared" si="15"/>
        <v>-----</v>
      </c>
      <c r="N25" s="119" t="str">
        <f t="shared" si="15"/>
        <v>-----</v>
      </c>
      <c r="O25" s="119" t="str">
        <f t="shared" si="15"/>
        <v>-----</v>
      </c>
      <c r="P25" s="119" t="str">
        <f t="shared" si="15"/>
        <v>-----</v>
      </c>
      <c r="Q25" s="119" t="str">
        <f t="shared" si="15"/>
        <v>-----</v>
      </c>
      <c r="R25" s="119" t="str">
        <f t="shared" si="15"/>
        <v>-----</v>
      </c>
      <c r="S25" s="119" t="str">
        <f t="shared" si="15"/>
        <v>-----</v>
      </c>
      <c r="T25" s="119" t="str">
        <f t="shared" si="15"/>
        <v>-----</v>
      </c>
      <c r="U25" s="119" t="str">
        <f t="shared" si="15"/>
        <v>-----</v>
      </c>
      <c r="V25" s="119" t="str">
        <f t="shared" si="15"/>
        <v>-----</v>
      </c>
      <c r="W25" s="119" t="str">
        <f t="shared" si="15"/>
        <v>-----</v>
      </c>
      <c r="X25" s="119" t="str">
        <f t="shared" si="15"/>
        <v>-----</v>
      </c>
      <c r="Y25" s="119" t="str">
        <f t="shared" si="15"/>
        <v>-----</v>
      </c>
      <c r="Z25" s="119" t="str">
        <f t="shared" si="15"/>
        <v>-----</v>
      </c>
      <c r="AA25" s="119" t="str">
        <f t="shared" si="15"/>
        <v>-----</v>
      </c>
      <c r="AB25" s="119" t="str">
        <f t="shared" si="15"/>
        <v>-----</v>
      </c>
      <c r="AC25" s="126" t="str">
        <f t="shared" si="15"/>
        <v>-----</v>
      </c>
      <c r="AD25" s="126" t="str">
        <f t="shared" ref="AD25:AY25" si="16">AC25</f>
        <v>-----</v>
      </c>
      <c r="AE25" s="126" t="str">
        <f t="shared" si="16"/>
        <v>-----</v>
      </c>
      <c r="AF25" s="126" t="str">
        <f t="shared" si="16"/>
        <v>-----</v>
      </c>
      <c r="AG25" s="126" t="str">
        <f t="shared" si="16"/>
        <v>-----</v>
      </c>
      <c r="AH25" s="126" t="str">
        <f t="shared" si="16"/>
        <v>-----</v>
      </c>
      <c r="AI25" s="126" t="str">
        <f t="shared" si="16"/>
        <v>-----</v>
      </c>
      <c r="AJ25" s="126" t="str">
        <f t="shared" si="16"/>
        <v>-----</v>
      </c>
      <c r="AK25" s="126" t="str">
        <f t="shared" si="16"/>
        <v>-----</v>
      </c>
      <c r="AL25" s="126" t="str">
        <f t="shared" si="16"/>
        <v>-----</v>
      </c>
      <c r="AM25" s="126" t="str">
        <f t="shared" si="16"/>
        <v>-----</v>
      </c>
      <c r="AN25" s="126" t="str">
        <f t="shared" si="16"/>
        <v>-----</v>
      </c>
      <c r="AO25" s="126" t="str">
        <f t="shared" si="16"/>
        <v>-----</v>
      </c>
      <c r="AP25" s="126" t="str">
        <f t="shared" si="16"/>
        <v>-----</v>
      </c>
      <c r="AQ25" s="126" t="str">
        <f t="shared" si="16"/>
        <v>-----</v>
      </c>
      <c r="AR25" s="126" t="str">
        <f t="shared" si="16"/>
        <v>-----</v>
      </c>
      <c r="AS25" s="126" t="str">
        <f t="shared" si="16"/>
        <v>-----</v>
      </c>
      <c r="AT25" s="126" t="str">
        <f t="shared" si="16"/>
        <v>-----</v>
      </c>
      <c r="AU25" s="126" t="str">
        <f t="shared" si="16"/>
        <v>-----</v>
      </c>
      <c r="AV25" s="126" t="str">
        <f t="shared" si="16"/>
        <v>-----</v>
      </c>
      <c r="AW25" s="126" t="str">
        <f t="shared" si="16"/>
        <v>-----</v>
      </c>
      <c r="AX25" s="126" t="str">
        <f t="shared" si="16"/>
        <v>-----</v>
      </c>
      <c r="AY25" s="126" t="str">
        <f t="shared" si="16"/>
        <v>-----</v>
      </c>
    </row>
    <row r="26" spans="1:51">
      <c r="A26" s="3" t="s">
        <v>170</v>
      </c>
      <c r="B26" s="4"/>
      <c r="C26" s="301" t="s">
        <v>166</v>
      </c>
      <c r="D26" s="119" t="str">
        <f t="shared" ref="D26:AC26" si="17">C26</f>
        <v>-----</v>
      </c>
      <c r="E26" s="119" t="str">
        <f t="shared" si="17"/>
        <v>-----</v>
      </c>
      <c r="F26" s="119" t="str">
        <f t="shared" si="17"/>
        <v>-----</v>
      </c>
      <c r="G26" s="119" t="str">
        <f t="shared" si="17"/>
        <v>-----</v>
      </c>
      <c r="H26" s="119" t="str">
        <f t="shared" si="17"/>
        <v>-----</v>
      </c>
      <c r="I26" s="119" t="str">
        <f t="shared" si="17"/>
        <v>-----</v>
      </c>
      <c r="J26" s="119" t="str">
        <f t="shared" si="17"/>
        <v>-----</v>
      </c>
      <c r="K26" s="119" t="str">
        <f t="shared" si="17"/>
        <v>-----</v>
      </c>
      <c r="L26" s="119" t="str">
        <f t="shared" si="17"/>
        <v>-----</v>
      </c>
      <c r="M26" s="119" t="str">
        <f t="shared" si="17"/>
        <v>-----</v>
      </c>
      <c r="N26" s="119" t="str">
        <f t="shared" si="17"/>
        <v>-----</v>
      </c>
      <c r="O26" s="119" t="str">
        <f t="shared" si="17"/>
        <v>-----</v>
      </c>
      <c r="P26" s="119" t="str">
        <f t="shared" si="17"/>
        <v>-----</v>
      </c>
      <c r="Q26" s="119" t="str">
        <f t="shared" si="17"/>
        <v>-----</v>
      </c>
      <c r="R26" s="119" t="str">
        <f t="shared" si="17"/>
        <v>-----</v>
      </c>
      <c r="S26" s="119" t="str">
        <f t="shared" si="17"/>
        <v>-----</v>
      </c>
      <c r="T26" s="119" t="str">
        <f t="shared" si="17"/>
        <v>-----</v>
      </c>
      <c r="U26" s="119" t="str">
        <f t="shared" si="17"/>
        <v>-----</v>
      </c>
      <c r="V26" s="119" t="str">
        <f t="shared" si="17"/>
        <v>-----</v>
      </c>
      <c r="W26" s="119" t="str">
        <f t="shared" si="17"/>
        <v>-----</v>
      </c>
      <c r="X26" s="119" t="str">
        <f t="shared" si="17"/>
        <v>-----</v>
      </c>
      <c r="Y26" s="119" t="str">
        <f t="shared" si="17"/>
        <v>-----</v>
      </c>
      <c r="Z26" s="119" t="str">
        <f t="shared" si="17"/>
        <v>-----</v>
      </c>
      <c r="AA26" s="119" t="str">
        <f t="shared" si="17"/>
        <v>-----</v>
      </c>
      <c r="AB26" s="119" t="str">
        <f t="shared" si="17"/>
        <v>-----</v>
      </c>
      <c r="AC26" s="126" t="str">
        <f t="shared" si="17"/>
        <v>-----</v>
      </c>
      <c r="AD26" s="126" t="str">
        <f t="shared" ref="AD26:AY26" si="18">AC26</f>
        <v>-----</v>
      </c>
      <c r="AE26" s="126" t="str">
        <f t="shared" si="18"/>
        <v>-----</v>
      </c>
      <c r="AF26" s="126" t="str">
        <f t="shared" si="18"/>
        <v>-----</v>
      </c>
      <c r="AG26" s="126" t="str">
        <f t="shared" si="18"/>
        <v>-----</v>
      </c>
      <c r="AH26" s="126" t="str">
        <f t="shared" si="18"/>
        <v>-----</v>
      </c>
      <c r="AI26" s="126" t="str">
        <f t="shared" si="18"/>
        <v>-----</v>
      </c>
      <c r="AJ26" s="126" t="str">
        <f t="shared" si="18"/>
        <v>-----</v>
      </c>
      <c r="AK26" s="126" t="str">
        <f t="shared" si="18"/>
        <v>-----</v>
      </c>
      <c r="AL26" s="126" t="str">
        <f t="shared" si="18"/>
        <v>-----</v>
      </c>
      <c r="AM26" s="126" t="str">
        <f t="shared" si="18"/>
        <v>-----</v>
      </c>
      <c r="AN26" s="126" t="str">
        <f t="shared" si="18"/>
        <v>-----</v>
      </c>
      <c r="AO26" s="126" t="str">
        <f t="shared" si="18"/>
        <v>-----</v>
      </c>
      <c r="AP26" s="126" t="str">
        <f t="shared" si="18"/>
        <v>-----</v>
      </c>
      <c r="AQ26" s="126" t="str">
        <f t="shared" si="18"/>
        <v>-----</v>
      </c>
      <c r="AR26" s="126" t="str">
        <f t="shared" si="18"/>
        <v>-----</v>
      </c>
      <c r="AS26" s="126" t="str">
        <f t="shared" si="18"/>
        <v>-----</v>
      </c>
      <c r="AT26" s="126" t="str">
        <f t="shared" si="18"/>
        <v>-----</v>
      </c>
      <c r="AU26" s="126" t="str">
        <f t="shared" si="18"/>
        <v>-----</v>
      </c>
      <c r="AV26" s="126" t="str">
        <f t="shared" si="18"/>
        <v>-----</v>
      </c>
      <c r="AW26" s="126" t="str">
        <f t="shared" si="18"/>
        <v>-----</v>
      </c>
      <c r="AX26" s="126" t="str">
        <f t="shared" si="18"/>
        <v>-----</v>
      </c>
      <c r="AY26" s="126" t="str">
        <f t="shared" si="18"/>
        <v>-----</v>
      </c>
    </row>
    <row r="27" spans="1:51">
      <c r="A27" s="3" t="s">
        <v>170</v>
      </c>
      <c r="B27" s="4"/>
      <c r="C27" s="301" t="s">
        <v>166</v>
      </c>
      <c r="D27" s="119" t="str">
        <f t="shared" ref="D27:AC27" si="19">C27</f>
        <v>-----</v>
      </c>
      <c r="E27" s="119" t="str">
        <f t="shared" si="19"/>
        <v>-----</v>
      </c>
      <c r="F27" s="119" t="str">
        <f t="shared" si="19"/>
        <v>-----</v>
      </c>
      <c r="G27" s="119" t="str">
        <f t="shared" si="19"/>
        <v>-----</v>
      </c>
      <c r="H27" s="119" t="str">
        <f t="shared" si="19"/>
        <v>-----</v>
      </c>
      <c r="I27" s="119" t="str">
        <f t="shared" si="19"/>
        <v>-----</v>
      </c>
      <c r="J27" s="119" t="str">
        <f t="shared" si="19"/>
        <v>-----</v>
      </c>
      <c r="K27" s="119" t="str">
        <f t="shared" si="19"/>
        <v>-----</v>
      </c>
      <c r="L27" s="119" t="str">
        <f t="shared" si="19"/>
        <v>-----</v>
      </c>
      <c r="M27" s="119" t="str">
        <f t="shared" si="19"/>
        <v>-----</v>
      </c>
      <c r="N27" s="119" t="str">
        <f t="shared" si="19"/>
        <v>-----</v>
      </c>
      <c r="O27" s="119" t="str">
        <f t="shared" si="19"/>
        <v>-----</v>
      </c>
      <c r="P27" s="119" t="str">
        <f t="shared" si="19"/>
        <v>-----</v>
      </c>
      <c r="Q27" s="119" t="str">
        <f t="shared" si="19"/>
        <v>-----</v>
      </c>
      <c r="R27" s="119" t="str">
        <f t="shared" si="19"/>
        <v>-----</v>
      </c>
      <c r="S27" s="119" t="str">
        <f t="shared" si="19"/>
        <v>-----</v>
      </c>
      <c r="T27" s="119" t="str">
        <f t="shared" si="19"/>
        <v>-----</v>
      </c>
      <c r="U27" s="119" t="str">
        <f t="shared" si="19"/>
        <v>-----</v>
      </c>
      <c r="V27" s="119" t="str">
        <f t="shared" si="19"/>
        <v>-----</v>
      </c>
      <c r="W27" s="119" t="str">
        <f t="shared" si="19"/>
        <v>-----</v>
      </c>
      <c r="X27" s="119" t="str">
        <f t="shared" si="19"/>
        <v>-----</v>
      </c>
      <c r="Y27" s="119" t="str">
        <f t="shared" si="19"/>
        <v>-----</v>
      </c>
      <c r="Z27" s="119" t="str">
        <f t="shared" si="19"/>
        <v>-----</v>
      </c>
      <c r="AA27" s="119" t="str">
        <f t="shared" si="19"/>
        <v>-----</v>
      </c>
      <c r="AB27" s="119" t="str">
        <f t="shared" si="19"/>
        <v>-----</v>
      </c>
      <c r="AC27" s="126" t="str">
        <f t="shared" si="19"/>
        <v>-----</v>
      </c>
      <c r="AD27" s="126" t="str">
        <f t="shared" ref="AD27:AY27" si="20">AC27</f>
        <v>-----</v>
      </c>
      <c r="AE27" s="126" t="str">
        <f t="shared" si="20"/>
        <v>-----</v>
      </c>
      <c r="AF27" s="126" t="str">
        <f t="shared" si="20"/>
        <v>-----</v>
      </c>
      <c r="AG27" s="126" t="str">
        <f t="shared" si="20"/>
        <v>-----</v>
      </c>
      <c r="AH27" s="126" t="str">
        <f t="shared" si="20"/>
        <v>-----</v>
      </c>
      <c r="AI27" s="126" t="str">
        <f t="shared" si="20"/>
        <v>-----</v>
      </c>
      <c r="AJ27" s="126" t="str">
        <f t="shared" si="20"/>
        <v>-----</v>
      </c>
      <c r="AK27" s="126" t="str">
        <f t="shared" si="20"/>
        <v>-----</v>
      </c>
      <c r="AL27" s="126" t="str">
        <f t="shared" si="20"/>
        <v>-----</v>
      </c>
      <c r="AM27" s="126" t="str">
        <f t="shared" si="20"/>
        <v>-----</v>
      </c>
      <c r="AN27" s="126" t="str">
        <f t="shared" si="20"/>
        <v>-----</v>
      </c>
      <c r="AO27" s="126" t="str">
        <f t="shared" si="20"/>
        <v>-----</v>
      </c>
      <c r="AP27" s="126" t="str">
        <f t="shared" si="20"/>
        <v>-----</v>
      </c>
      <c r="AQ27" s="126" t="str">
        <f t="shared" si="20"/>
        <v>-----</v>
      </c>
      <c r="AR27" s="126" t="str">
        <f t="shared" si="20"/>
        <v>-----</v>
      </c>
      <c r="AS27" s="126" t="str">
        <f t="shared" si="20"/>
        <v>-----</v>
      </c>
      <c r="AT27" s="126" t="str">
        <f t="shared" si="20"/>
        <v>-----</v>
      </c>
      <c r="AU27" s="126" t="str">
        <f t="shared" si="20"/>
        <v>-----</v>
      </c>
      <c r="AV27" s="126" t="str">
        <f t="shared" si="20"/>
        <v>-----</v>
      </c>
      <c r="AW27" s="126" t="str">
        <f t="shared" si="20"/>
        <v>-----</v>
      </c>
      <c r="AX27" s="126" t="str">
        <f t="shared" si="20"/>
        <v>-----</v>
      </c>
      <c r="AY27" s="126" t="str">
        <f t="shared" si="20"/>
        <v>-----</v>
      </c>
    </row>
    <row r="28" spans="1:51">
      <c r="A28" s="3" t="s">
        <v>170</v>
      </c>
      <c r="B28" s="4"/>
      <c r="C28" s="301" t="s">
        <v>166</v>
      </c>
      <c r="D28" s="119" t="str">
        <f t="shared" ref="D28:AC28" si="21">C28</f>
        <v>-----</v>
      </c>
      <c r="E28" s="119" t="str">
        <f t="shared" si="21"/>
        <v>-----</v>
      </c>
      <c r="F28" s="119" t="str">
        <f t="shared" si="21"/>
        <v>-----</v>
      </c>
      <c r="G28" s="119" t="str">
        <f t="shared" si="21"/>
        <v>-----</v>
      </c>
      <c r="H28" s="119" t="str">
        <f t="shared" si="21"/>
        <v>-----</v>
      </c>
      <c r="I28" s="119" t="str">
        <f t="shared" si="21"/>
        <v>-----</v>
      </c>
      <c r="J28" s="119" t="str">
        <f t="shared" si="21"/>
        <v>-----</v>
      </c>
      <c r="K28" s="119" t="str">
        <f t="shared" si="21"/>
        <v>-----</v>
      </c>
      <c r="L28" s="119" t="str">
        <f t="shared" si="21"/>
        <v>-----</v>
      </c>
      <c r="M28" s="119" t="str">
        <f t="shared" si="21"/>
        <v>-----</v>
      </c>
      <c r="N28" s="119" t="str">
        <f t="shared" si="21"/>
        <v>-----</v>
      </c>
      <c r="O28" s="119" t="str">
        <f t="shared" si="21"/>
        <v>-----</v>
      </c>
      <c r="P28" s="119" t="str">
        <f t="shared" si="21"/>
        <v>-----</v>
      </c>
      <c r="Q28" s="119" t="str">
        <f t="shared" si="21"/>
        <v>-----</v>
      </c>
      <c r="R28" s="119" t="str">
        <f t="shared" si="21"/>
        <v>-----</v>
      </c>
      <c r="S28" s="119" t="str">
        <f t="shared" si="21"/>
        <v>-----</v>
      </c>
      <c r="T28" s="119" t="str">
        <f t="shared" si="21"/>
        <v>-----</v>
      </c>
      <c r="U28" s="119" t="str">
        <f t="shared" si="21"/>
        <v>-----</v>
      </c>
      <c r="V28" s="119" t="str">
        <f t="shared" si="21"/>
        <v>-----</v>
      </c>
      <c r="W28" s="119" t="str">
        <f t="shared" si="21"/>
        <v>-----</v>
      </c>
      <c r="X28" s="119" t="str">
        <f t="shared" si="21"/>
        <v>-----</v>
      </c>
      <c r="Y28" s="119" t="str">
        <f t="shared" si="21"/>
        <v>-----</v>
      </c>
      <c r="Z28" s="119" t="str">
        <f t="shared" si="21"/>
        <v>-----</v>
      </c>
      <c r="AA28" s="119" t="str">
        <f t="shared" si="21"/>
        <v>-----</v>
      </c>
      <c r="AB28" s="119" t="str">
        <f t="shared" si="21"/>
        <v>-----</v>
      </c>
      <c r="AC28" s="126" t="str">
        <f t="shared" si="21"/>
        <v>-----</v>
      </c>
      <c r="AD28" s="126" t="str">
        <f t="shared" ref="AD28:AY28" si="22">AC28</f>
        <v>-----</v>
      </c>
      <c r="AE28" s="126" t="str">
        <f t="shared" si="22"/>
        <v>-----</v>
      </c>
      <c r="AF28" s="126" t="str">
        <f t="shared" si="22"/>
        <v>-----</v>
      </c>
      <c r="AG28" s="126" t="str">
        <f t="shared" si="22"/>
        <v>-----</v>
      </c>
      <c r="AH28" s="126" t="str">
        <f t="shared" si="22"/>
        <v>-----</v>
      </c>
      <c r="AI28" s="126" t="str">
        <f t="shared" si="22"/>
        <v>-----</v>
      </c>
      <c r="AJ28" s="126" t="str">
        <f t="shared" si="22"/>
        <v>-----</v>
      </c>
      <c r="AK28" s="126" t="str">
        <f t="shared" si="22"/>
        <v>-----</v>
      </c>
      <c r="AL28" s="126" t="str">
        <f t="shared" si="22"/>
        <v>-----</v>
      </c>
      <c r="AM28" s="126" t="str">
        <f t="shared" si="22"/>
        <v>-----</v>
      </c>
      <c r="AN28" s="126" t="str">
        <f t="shared" si="22"/>
        <v>-----</v>
      </c>
      <c r="AO28" s="126" t="str">
        <f t="shared" si="22"/>
        <v>-----</v>
      </c>
      <c r="AP28" s="126" t="str">
        <f t="shared" si="22"/>
        <v>-----</v>
      </c>
      <c r="AQ28" s="126" t="str">
        <f t="shared" si="22"/>
        <v>-----</v>
      </c>
      <c r="AR28" s="126" t="str">
        <f t="shared" si="22"/>
        <v>-----</v>
      </c>
      <c r="AS28" s="126" t="str">
        <f t="shared" si="22"/>
        <v>-----</v>
      </c>
      <c r="AT28" s="126" t="str">
        <f t="shared" si="22"/>
        <v>-----</v>
      </c>
      <c r="AU28" s="126" t="str">
        <f t="shared" si="22"/>
        <v>-----</v>
      </c>
      <c r="AV28" s="126" t="str">
        <f t="shared" si="22"/>
        <v>-----</v>
      </c>
      <c r="AW28" s="126" t="str">
        <f t="shared" si="22"/>
        <v>-----</v>
      </c>
      <c r="AX28" s="126" t="str">
        <f t="shared" si="22"/>
        <v>-----</v>
      </c>
      <c r="AY28" s="126" t="str">
        <f t="shared" si="22"/>
        <v>-----</v>
      </c>
    </row>
    <row r="29" spans="1:51">
      <c r="A29" s="3" t="s">
        <v>171</v>
      </c>
      <c r="B29" s="4"/>
      <c r="C29" s="119" t="str">
        <f t="shared" ref="C29:AY29" si="23">ExpFeeBI</f>
        <v xml:space="preserve">enter </v>
      </c>
      <c r="D29" s="119" t="str">
        <f t="shared" si="23"/>
        <v xml:space="preserve">enter </v>
      </c>
      <c r="E29" s="119" t="str">
        <f t="shared" si="23"/>
        <v xml:space="preserve">enter </v>
      </c>
      <c r="F29" s="119" t="str">
        <f t="shared" si="23"/>
        <v xml:space="preserve">enter </v>
      </c>
      <c r="G29" s="119" t="str">
        <f t="shared" si="23"/>
        <v xml:space="preserve">enter </v>
      </c>
      <c r="H29" s="119" t="str">
        <f t="shared" si="23"/>
        <v xml:space="preserve">enter </v>
      </c>
      <c r="I29" s="119" t="str">
        <f t="shared" si="23"/>
        <v xml:space="preserve">enter </v>
      </c>
      <c r="J29" s="119" t="str">
        <f t="shared" si="23"/>
        <v xml:space="preserve">enter </v>
      </c>
      <c r="K29" s="119" t="str">
        <f t="shared" si="23"/>
        <v xml:space="preserve">enter </v>
      </c>
      <c r="L29" s="119" t="str">
        <f t="shared" si="23"/>
        <v xml:space="preserve">enter </v>
      </c>
      <c r="M29" s="119" t="str">
        <f t="shared" si="23"/>
        <v xml:space="preserve">enter </v>
      </c>
      <c r="N29" s="119" t="str">
        <f t="shared" si="23"/>
        <v xml:space="preserve">enter </v>
      </c>
      <c r="O29" s="119" t="str">
        <f t="shared" si="23"/>
        <v xml:space="preserve">enter </v>
      </c>
      <c r="P29" s="119" t="str">
        <f t="shared" si="23"/>
        <v xml:space="preserve">enter </v>
      </c>
      <c r="Q29" s="119" t="str">
        <f t="shared" si="23"/>
        <v xml:space="preserve">enter </v>
      </c>
      <c r="R29" s="119" t="str">
        <f t="shared" si="23"/>
        <v xml:space="preserve">enter </v>
      </c>
      <c r="S29" s="119" t="str">
        <f t="shared" si="23"/>
        <v xml:space="preserve">enter </v>
      </c>
      <c r="T29" s="119" t="str">
        <f t="shared" si="23"/>
        <v xml:space="preserve">enter </v>
      </c>
      <c r="U29" s="119" t="str">
        <f t="shared" si="23"/>
        <v xml:space="preserve">enter </v>
      </c>
      <c r="V29" s="119" t="str">
        <f t="shared" si="23"/>
        <v xml:space="preserve">enter </v>
      </c>
      <c r="W29" s="119" t="str">
        <f t="shared" si="23"/>
        <v xml:space="preserve">enter </v>
      </c>
      <c r="X29" s="119" t="str">
        <f t="shared" si="23"/>
        <v xml:space="preserve">enter </v>
      </c>
      <c r="Y29" s="119" t="str">
        <f t="shared" si="23"/>
        <v xml:space="preserve">enter </v>
      </c>
      <c r="Z29" s="119" t="str">
        <f t="shared" si="23"/>
        <v xml:space="preserve">enter </v>
      </c>
      <c r="AA29" s="119" t="str">
        <f t="shared" si="23"/>
        <v xml:space="preserve">enter </v>
      </c>
      <c r="AB29" s="119" t="str">
        <f t="shared" si="23"/>
        <v xml:space="preserve">enter </v>
      </c>
      <c r="AC29" s="126" t="str">
        <f t="shared" si="23"/>
        <v xml:space="preserve">enter </v>
      </c>
      <c r="AD29" s="126" t="str">
        <f t="shared" si="23"/>
        <v xml:space="preserve">enter </v>
      </c>
      <c r="AE29" s="126" t="str">
        <f t="shared" si="23"/>
        <v xml:space="preserve">enter </v>
      </c>
      <c r="AF29" s="126" t="str">
        <f t="shared" si="23"/>
        <v xml:space="preserve">enter </v>
      </c>
      <c r="AG29" s="126" t="str">
        <f t="shared" si="23"/>
        <v xml:space="preserve">enter </v>
      </c>
      <c r="AH29" s="126" t="str">
        <f t="shared" si="23"/>
        <v xml:space="preserve">enter </v>
      </c>
      <c r="AI29" s="126" t="str">
        <f t="shared" si="23"/>
        <v xml:space="preserve">enter </v>
      </c>
      <c r="AJ29" s="126" t="str">
        <f t="shared" si="23"/>
        <v xml:space="preserve">enter </v>
      </c>
      <c r="AK29" s="126" t="str">
        <f t="shared" si="23"/>
        <v xml:space="preserve">enter </v>
      </c>
      <c r="AL29" s="126" t="str">
        <f t="shared" si="23"/>
        <v xml:space="preserve">enter </v>
      </c>
      <c r="AM29" s="126" t="str">
        <f t="shared" si="23"/>
        <v xml:space="preserve">enter </v>
      </c>
      <c r="AN29" s="126" t="str">
        <f t="shared" si="23"/>
        <v xml:space="preserve">enter </v>
      </c>
      <c r="AO29" s="126" t="str">
        <f t="shared" si="23"/>
        <v xml:space="preserve">enter </v>
      </c>
      <c r="AP29" s="126" t="str">
        <f t="shared" si="23"/>
        <v xml:space="preserve">enter </v>
      </c>
      <c r="AQ29" s="126" t="str">
        <f t="shared" si="23"/>
        <v xml:space="preserve">enter </v>
      </c>
      <c r="AR29" s="126" t="str">
        <f t="shared" si="23"/>
        <v xml:space="preserve">enter </v>
      </c>
      <c r="AS29" s="126" t="str">
        <f t="shared" si="23"/>
        <v xml:space="preserve">enter </v>
      </c>
      <c r="AT29" s="126" t="str">
        <f t="shared" si="23"/>
        <v xml:space="preserve">enter </v>
      </c>
      <c r="AU29" s="126" t="str">
        <f t="shared" si="23"/>
        <v xml:space="preserve">enter </v>
      </c>
      <c r="AV29" s="126" t="str">
        <f t="shared" si="23"/>
        <v xml:space="preserve">enter </v>
      </c>
      <c r="AW29" s="126" t="str">
        <f t="shared" si="23"/>
        <v xml:space="preserve">enter </v>
      </c>
      <c r="AX29" s="126" t="str">
        <f t="shared" si="23"/>
        <v xml:space="preserve">enter </v>
      </c>
      <c r="AY29" s="126" t="str">
        <f t="shared" si="23"/>
        <v xml:space="preserve">enter </v>
      </c>
    </row>
    <row r="30" spans="1:51">
      <c r="A30" s="3" t="s">
        <v>170</v>
      </c>
      <c r="B30" s="4"/>
      <c r="C30" s="301" t="s">
        <v>166</v>
      </c>
      <c r="D30" s="119" t="str">
        <f t="shared" ref="D30:AC30" si="24">C30</f>
        <v>-----</v>
      </c>
      <c r="E30" s="119" t="str">
        <f t="shared" si="24"/>
        <v>-----</v>
      </c>
      <c r="F30" s="119" t="str">
        <f t="shared" si="24"/>
        <v>-----</v>
      </c>
      <c r="G30" s="119" t="str">
        <f t="shared" si="24"/>
        <v>-----</v>
      </c>
      <c r="H30" s="119" t="str">
        <f t="shared" si="24"/>
        <v>-----</v>
      </c>
      <c r="I30" s="119" t="str">
        <f t="shared" si="24"/>
        <v>-----</v>
      </c>
      <c r="J30" s="119" t="str">
        <f t="shared" si="24"/>
        <v>-----</v>
      </c>
      <c r="K30" s="119" t="str">
        <f t="shared" si="24"/>
        <v>-----</v>
      </c>
      <c r="L30" s="119" t="str">
        <f t="shared" si="24"/>
        <v>-----</v>
      </c>
      <c r="M30" s="119" t="str">
        <f t="shared" si="24"/>
        <v>-----</v>
      </c>
      <c r="N30" s="119" t="str">
        <f t="shared" si="24"/>
        <v>-----</v>
      </c>
      <c r="O30" s="119" t="str">
        <f t="shared" si="24"/>
        <v>-----</v>
      </c>
      <c r="P30" s="119" t="str">
        <f t="shared" si="24"/>
        <v>-----</v>
      </c>
      <c r="Q30" s="119" t="str">
        <f t="shared" si="24"/>
        <v>-----</v>
      </c>
      <c r="R30" s="119" t="str">
        <f t="shared" si="24"/>
        <v>-----</v>
      </c>
      <c r="S30" s="119" t="str">
        <f t="shared" si="24"/>
        <v>-----</v>
      </c>
      <c r="T30" s="119" t="str">
        <f t="shared" si="24"/>
        <v>-----</v>
      </c>
      <c r="U30" s="119" t="str">
        <f t="shared" si="24"/>
        <v>-----</v>
      </c>
      <c r="V30" s="119" t="str">
        <f t="shared" si="24"/>
        <v>-----</v>
      </c>
      <c r="W30" s="119" t="str">
        <f t="shared" si="24"/>
        <v>-----</v>
      </c>
      <c r="X30" s="119" t="str">
        <f t="shared" si="24"/>
        <v>-----</v>
      </c>
      <c r="Y30" s="119" t="str">
        <f t="shared" si="24"/>
        <v>-----</v>
      </c>
      <c r="Z30" s="119" t="str">
        <f t="shared" si="24"/>
        <v>-----</v>
      </c>
      <c r="AA30" s="119" t="str">
        <f t="shared" si="24"/>
        <v>-----</v>
      </c>
      <c r="AB30" s="119" t="str">
        <f t="shared" si="24"/>
        <v>-----</v>
      </c>
      <c r="AC30" s="126" t="str">
        <f t="shared" si="24"/>
        <v>-----</v>
      </c>
      <c r="AD30" s="126" t="str">
        <f t="shared" ref="AD30:AY30" si="25">AC30</f>
        <v>-----</v>
      </c>
      <c r="AE30" s="126" t="str">
        <f t="shared" si="25"/>
        <v>-----</v>
      </c>
      <c r="AF30" s="126" t="str">
        <f t="shared" si="25"/>
        <v>-----</v>
      </c>
      <c r="AG30" s="126" t="str">
        <f t="shared" si="25"/>
        <v>-----</v>
      </c>
      <c r="AH30" s="126" t="str">
        <f t="shared" si="25"/>
        <v>-----</v>
      </c>
      <c r="AI30" s="126" t="str">
        <f t="shared" si="25"/>
        <v>-----</v>
      </c>
      <c r="AJ30" s="126" t="str">
        <f t="shared" si="25"/>
        <v>-----</v>
      </c>
      <c r="AK30" s="126" t="str">
        <f t="shared" si="25"/>
        <v>-----</v>
      </c>
      <c r="AL30" s="126" t="str">
        <f t="shared" si="25"/>
        <v>-----</v>
      </c>
      <c r="AM30" s="126" t="str">
        <f t="shared" si="25"/>
        <v>-----</v>
      </c>
      <c r="AN30" s="126" t="str">
        <f t="shared" si="25"/>
        <v>-----</v>
      </c>
      <c r="AO30" s="126" t="str">
        <f t="shared" si="25"/>
        <v>-----</v>
      </c>
      <c r="AP30" s="126" t="str">
        <f t="shared" si="25"/>
        <v>-----</v>
      </c>
      <c r="AQ30" s="126" t="str">
        <f t="shared" si="25"/>
        <v>-----</v>
      </c>
      <c r="AR30" s="126" t="str">
        <f t="shared" si="25"/>
        <v>-----</v>
      </c>
      <c r="AS30" s="126" t="str">
        <f t="shared" si="25"/>
        <v>-----</v>
      </c>
      <c r="AT30" s="126" t="str">
        <f t="shared" si="25"/>
        <v>-----</v>
      </c>
      <c r="AU30" s="126" t="str">
        <f t="shared" si="25"/>
        <v>-----</v>
      </c>
      <c r="AV30" s="126" t="str">
        <f t="shared" si="25"/>
        <v>-----</v>
      </c>
      <c r="AW30" s="126" t="str">
        <f t="shared" si="25"/>
        <v>-----</v>
      </c>
      <c r="AX30" s="126" t="str">
        <f t="shared" si="25"/>
        <v>-----</v>
      </c>
      <c r="AY30" s="126" t="str">
        <f t="shared" si="25"/>
        <v>-----</v>
      </c>
    </row>
    <row r="31" spans="1:51" ht="16.2" thickBot="1">
      <c r="A31" s="11" t="s">
        <v>172</v>
      </c>
      <c r="B31" s="74"/>
      <c r="C31" s="75" t="e">
        <f t="shared" ref="C31:AC31" si="26">PRODUCT(PRODUCT(C19:C28)+C29,C30)</f>
        <v>#VALUE!</v>
      </c>
      <c r="D31" s="75" t="e">
        <f t="shared" si="26"/>
        <v>#VALUE!</v>
      </c>
      <c r="E31" s="75" t="e">
        <f t="shared" si="26"/>
        <v>#VALUE!</v>
      </c>
      <c r="F31" s="75" t="e">
        <f t="shared" si="26"/>
        <v>#VALUE!</v>
      </c>
      <c r="G31" s="75" t="e">
        <f t="shared" si="26"/>
        <v>#VALUE!</v>
      </c>
      <c r="H31" s="75" t="e">
        <f t="shared" si="26"/>
        <v>#VALUE!</v>
      </c>
      <c r="I31" s="75" t="e">
        <f t="shared" si="26"/>
        <v>#VALUE!</v>
      </c>
      <c r="J31" s="75" t="e">
        <f t="shared" si="26"/>
        <v>#VALUE!</v>
      </c>
      <c r="K31" s="75" t="e">
        <f t="shared" si="26"/>
        <v>#VALUE!</v>
      </c>
      <c r="L31" s="75" t="e">
        <f t="shared" si="26"/>
        <v>#VALUE!</v>
      </c>
      <c r="M31" s="75" t="e">
        <f t="shared" si="26"/>
        <v>#VALUE!</v>
      </c>
      <c r="N31" s="75" t="e">
        <f t="shared" si="26"/>
        <v>#VALUE!</v>
      </c>
      <c r="O31" s="75" t="e">
        <f t="shared" si="26"/>
        <v>#VALUE!</v>
      </c>
      <c r="P31" s="75" t="e">
        <f t="shared" si="26"/>
        <v>#VALUE!</v>
      </c>
      <c r="Q31" s="75" t="e">
        <f t="shared" si="26"/>
        <v>#VALUE!</v>
      </c>
      <c r="R31" s="75" t="e">
        <f t="shared" si="26"/>
        <v>#VALUE!</v>
      </c>
      <c r="S31" s="75" t="e">
        <f t="shared" si="26"/>
        <v>#VALUE!</v>
      </c>
      <c r="T31" s="75" t="e">
        <f t="shared" si="26"/>
        <v>#VALUE!</v>
      </c>
      <c r="U31" s="75" t="e">
        <f t="shared" si="26"/>
        <v>#VALUE!</v>
      </c>
      <c r="V31" s="75" t="e">
        <f t="shared" si="26"/>
        <v>#VALUE!</v>
      </c>
      <c r="W31" s="75" t="e">
        <f t="shared" si="26"/>
        <v>#VALUE!</v>
      </c>
      <c r="X31" s="75" t="e">
        <f t="shared" si="26"/>
        <v>#VALUE!</v>
      </c>
      <c r="Y31" s="75" t="e">
        <f t="shared" si="26"/>
        <v>#VALUE!</v>
      </c>
      <c r="Z31" s="75" t="e">
        <f t="shared" si="26"/>
        <v>#VALUE!</v>
      </c>
      <c r="AA31" s="75" t="e">
        <f t="shared" si="26"/>
        <v>#VALUE!</v>
      </c>
      <c r="AB31" s="75" t="e">
        <f t="shared" si="26"/>
        <v>#VALUE!</v>
      </c>
      <c r="AC31" s="127" t="e">
        <f t="shared" si="26"/>
        <v>#VALUE!</v>
      </c>
      <c r="AD31" s="127" t="e">
        <f t="shared" ref="AD31:AY31" si="27">PRODUCT(PRODUCT(AD19:AD28)+AD29,AD30)</f>
        <v>#VALUE!</v>
      </c>
      <c r="AE31" s="127" t="e">
        <f t="shared" si="27"/>
        <v>#VALUE!</v>
      </c>
      <c r="AF31" s="127" t="e">
        <f t="shared" si="27"/>
        <v>#VALUE!</v>
      </c>
      <c r="AG31" s="127" t="e">
        <f t="shared" si="27"/>
        <v>#VALUE!</v>
      </c>
      <c r="AH31" s="127" t="e">
        <f t="shared" si="27"/>
        <v>#VALUE!</v>
      </c>
      <c r="AI31" s="127" t="e">
        <f t="shared" si="27"/>
        <v>#VALUE!</v>
      </c>
      <c r="AJ31" s="127" t="e">
        <f t="shared" si="27"/>
        <v>#VALUE!</v>
      </c>
      <c r="AK31" s="127" t="e">
        <f t="shared" si="27"/>
        <v>#VALUE!</v>
      </c>
      <c r="AL31" s="127" t="e">
        <f t="shared" si="27"/>
        <v>#VALUE!</v>
      </c>
      <c r="AM31" s="127" t="e">
        <f t="shared" si="27"/>
        <v>#VALUE!</v>
      </c>
      <c r="AN31" s="127" t="e">
        <f t="shared" si="27"/>
        <v>#VALUE!</v>
      </c>
      <c r="AO31" s="127" t="e">
        <f t="shared" si="27"/>
        <v>#VALUE!</v>
      </c>
      <c r="AP31" s="127" t="e">
        <f t="shared" si="27"/>
        <v>#VALUE!</v>
      </c>
      <c r="AQ31" s="127" t="e">
        <f t="shared" si="27"/>
        <v>#VALUE!</v>
      </c>
      <c r="AR31" s="127" t="e">
        <f t="shared" si="27"/>
        <v>#VALUE!</v>
      </c>
      <c r="AS31" s="127" t="e">
        <f t="shared" si="27"/>
        <v>#VALUE!</v>
      </c>
      <c r="AT31" s="127" t="e">
        <f t="shared" si="27"/>
        <v>#VALUE!</v>
      </c>
      <c r="AU31" s="127" t="e">
        <f t="shared" si="27"/>
        <v>#VALUE!</v>
      </c>
      <c r="AV31" s="127" t="e">
        <f t="shared" si="27"/>
        <v>#VALUE!</v>
      </c>
      <c r="AW31" s="127" t="e">
        <f t="shared" si="27"/>
        <v>#VALUE!</v>
      </c>
      <c r="AX31" s="127" t="e">
        <f t="shared" si="27"/>
        <v>#VALUE!</v>
      </c>
      <c r="AY31" s="127" t="e">
        <f t="shared" si="27"/>
        <v>#VALUE!</v>
      </c>
    </row>
    <row r="32" spans="1:51" ht="16.2" thickTop="1">
      <c r="A32" s="52" t="s">
        <v>173</v>
      </c>
      <c r="B32" s="6"/>
      <c r="C32" s="136" t="str">
        <f t="shared" ref="C32:AY32" si="28">"BaseRatePD_" &amp; TEXT(C$17,"00")</f>
        <v>BaseRatePD_101</v>
      </c>
      <c r="D32" s="136" t="str">
        <f t="shared" si="28"/>
        <v>BaseRatePD_102</v>
      </c>
      <c r="E32" s="73" t="str">
        <f t="shared" si="28"/>
        <v>BaseRatePD_103</v>
      </c>
      <c r="F32" s="73" t="str">
        <f t="shared" si="28"/>
        <v>BaseRatePD_104</v>
      </c>
      <c r="G32" s="73" t="str">
        <f t="shared" si="28"/>
        <v>BaseRatePD_105</v>
      </c>
      <c r="H32" s="73" t="str">
        <f t="shared" si="28"/>
        <v>BaseRatePD_106</v>
      </c>
      <c r="I32" s="73" t="str">
        <f t="shared" si="28"/>
        <v>BaseRatePD_107</v>
      </c>
      <c r="J32" s="73" t="str">
        <f t="shared" si="28"/>
        <v>BaseRatePD_108</v>
      </c>
      <c r="K32" s="73" t="str">
        <f t="shared" si="28"/>
        <v>BaseRatePD_109</v>
      </c>
      <c r="L32" s="73" t="str">
        <f t="shared" si="28"/>
        <v>BaseRatePD_110</v>
      </c>
      <c r="M32" s="73" t="str">
        <f t="shared" si="28"/>
        <v>BaseRatePD_111</v>
      </c>
      <c r="N32" s="73" t="str">
        <f t="shared" si="28"/>
        <v>BaseRatePD_112</v>
      </c>
      <c r="O32" s="73" t="str">
        <f t="shared" si="28"/>
        <v>BaseRatePD_113</v>
      </c>
      <c r="P32" s="73" t="str">
        <f t="shared" si="28"/>
        <v>BaseRatePD_114</v>
      </c>
      <c r="Q32" s="73" t="str">
        <f t="shared" si="28"/>
        <v>BaseRatePD_115</v>
      </c>
      <c r="R32" s="73" t="str">
        <f t="shared" si="28"/>
        <v>BaseRatePD_116</v>
      </c>
      <c r="S32" s="73" t="str">
        <f t="shared" si="28"/>
        <v>BaseRatePD_117</v>
      </c>
      <c r="T32" s="73" t="str">
        <f t="shared" si="28"/>
        <v>BaseRatePD_118</v>
      </c>
      <c r="U32" s="73" t="str">
        <f t="shared" si="28"/>
        <v>BaseRatePD_119</v>
      </c>
      <c r="V32" s="73" t="str">
        <f t="shared" si="28"/>
        <v>BaseRatePD_120</v>
      </c>
      <c r="W32" s="73" t="str">
        <f t="shared" si="28"/>
        <v>BaseRatePD_121</v>
      </c>
      <c r="X32" s="73" t="str">
        <f t="shared" si="28"/>
        <v>BaseRatePD_122</v>
      </c>
      <c r="Y32" s="73" t="str">
        <f t="shared" si="28"/>
        <v>BaseRatePD_123</v>
      </c>
      <c r="Z32" s="73" t="str">
        <f t="shared" si="28"/>
        <v>BaseRatePD_124</v>
      </c>
      <c r="AA32" s="73" t="str">
        <f t="shared" si="28"/>
        <v>BaseRatePD_125</v>
      </c>
      <c r="AB32" s="73" t="str">
        <f t="shared" si="28"/>
        <v>BaseRatePD_126</v>
      </c>
      <c r="AC32" s="134" t="str">
        <f t="shared" si="28"/>
        <v>BaseRatePD_127</v>
      </c>
      <c r="AD32" s="134" t="str">
        <f t="shared" si="28"/>
        <v>BaseRatePD_128</v>
      </c>
      <c r="AE32" s="134" t="str">
        <f t="shared" si="28"/>
        <v>BaseRatePD_129</v>
      </c>
      <c r="AF32" s="134" t="str">
        <f t="shared" si="28"/>
        <v>BaseRatePD_130</v>
      </c>
      <c r="AG32" s="134" t="str">
        <f t="shared" si="28"/>
        <v>BaseRatePD_131</v>
      </c>
      <c r="AH32" s="134" t="str">
        <f t="shared" si="28"/>
        <v>BaseRatePD_132</v>
      </c>
      <c r="AI32" s="134" t="str">
        <f t="shared" si="28"/>
        <v>BaseRatePD_133</v>
      </c>
      <c r="AJ32" s="134" t="str">
        <f t="shared" si="28"/>
        <v>BaseRatePD_134</v>
      </c>
      <c r="AK32" s="134" t="str">
        <f t="shared" si="28"/>
        <v>BaseRatePD_135</v>
      </c>
      <c r="AL32" s="134" t="str">
        <f t="shared" si="28"/>
        <v>BaseRatePD_136</v>
      </c>
      <c r="AM32" s="134" t="str">
        <f t="shared" si="28"/>
        <v>BaseRatePD_137</v>
      </c>
      <c r="AN32" s="134" t="str">
        <f t="shared" si="28"/>
        <v>BaseRatePD_138</v>
      </c>
      <c r="AO32" s="134" t="str">
        <f t="shared" si="28"/>
        <v>BaseRatePD_139</v>
      </c>
      <c r="AP32" s="134" t="str">
        <f t="shared" si="28"/>
        <v>BaseRatePD_140</v>
      </c>
      <c r="AQ32" s="134" t="str">
        <f t="shared" si="28"/>
        <v>BaseRatePD_141</v>
      </c>
      <c r="AR32" s="134" t="str">
        <f t="shared" si="28"/>
        <v>BaseRatePD_142</v>
      </c>
      <c r="AS32" s="134" t="str">
        <f t="shared" si="28"/>
        <v>BaseRatePD_143</v>
      </c>
      <c r="AT32" s="134" t="str">
        <f t="shared" si="28"/>
        <v>BaseRatePD_144</v>
      </c>
      <c r="AU32" s="134" t="str">
        <f t="shared" si="28"/>
        <v>BaseRatePD_145</v>
      </c>
      <c r="AV32" s="134" t="str">
        <f t="shared" si="28"/>
        <v>BaseRatePD_146</v>
      </c>
      <c r="AW32" s="134" t="str">
        <f t="shared" si="28"/>
        <v>BaseRatePD_147</v>
      </c>
      <c r="AX32" s="134" t="str">
        <f t="shared" si="28"/>
        <v>BaseRatePD_148</v>
      </c>
      <c r="AY32" s="134" t="str">
        <f t="shared" si="28"/>
        <v>BaseRatePD_149</v>
      </c>
    </row>
    <row r="33" spans="1:51">
      <c r="A33" s="21" t="str">
        <f>IF(PremiumLimit="Combined Single Limit","-----","Prop. Damage Base Rate")</f>
        <v>Prop. Damage Base Rate</v>
      </c>
      <c r="B33" s="8"/>
      <c r="C33" s="159" t="str">
        <f>'Example 1A'!C33</f>
        <v xml:space="preserve">enter   </v>
      </c>
      <c r="D33" s="159" t="str">
        <f>'Example 1A'!D33</f>
        <v xml:space="preserve">enter   </v>
      </c>
      <c r="E33" s="159" t="str">
        <f>'Example 1A'!E33</f>
        <v xml:space="preserve">enter   </v>
      </c>
      <c r="F33" s="159" t="str">
        <f>'Example 1A'!F33</f>
        <v xml:space="preserve">enter   </v>
      </c>
      <c r="G33" s="159" t="str">
        <f>'Example 1A'!G33</f>
        <v xml:space="preserve">enter   </v>
      </c>
      <c r="H33" s="159" t="str">
        <f>'Example 1A'!H33</f>
        <v xml:space="preserve">enter   </v>
      </c>
      <c r="I33" s="159" t="str">
        <f>'Example 1A'!I33</f>
        <v xml:space="preserve">enter   </v>
      </c>
      <c r="J33" s="159" t="str">
        <f>'Example 1A'!J33</f>
        <v xml:space="preserve">enter   </v>
      </c>
      <c r="K33" s="159" t="str">
        <f>'Example 1A'!K33</f>
        <v xml:space="preserve">enter   </v>
      </c>
      <c r="L33" s="159" t="str">
        <f>'Example 1A'!L33</f>
        <v xml:space="preserve">enter   </v>
      </c>
      <c r="M33" s="159" t="str">
        <f>'Example 1A'!M33</f>
        <v xml:space="preserve">enter   </v>
      </c>
      <c r="N33" s="159" t="str">
        <f>'Example 1A'!N33</f>
        <v xml:space="preserve">enter   </v>
      </c>
      <c r="O33" s="159" t="str">
        <f>'Example 1A'!O33</f>
        <v xml:space="preserve">enter   </v>
      </c>
      <c r="P33" s="159" t="str">
        <f>'Example 1A'!P33</f>
        <v xml:space="preserve">enter   </v>
      </c>
      <c r="Q33" s="159" t="str">
        <f>'Example 1A'!Q33</f>
        <v xml:space="preserve">enter   </v>
      </c>
      <c r="R33" s="159" t="str">
        <f>'Example 1A'!R33</f>
        <v xml:space="preserve">enter   </v>
      </c>
      <c r="S33" s="159" t="str">
        <f>'Example 1A'!S33</f>
        <v xml:space="preserve">enter   </v>
      </c>
      <c r="T33" s="159" t="str">
        <f>'Example 1A'!T33</f>
        <v xml:space="preserve">enter   </v>
      </c>
      <c r="U33" s="159" t="str">
        <f>'Example 1A'!U33</f>
        <v xml:space="preserve">enter   </v>
      </c>
      <c r="V33" s="159" t="str">
        <f>'Example 1A'!V33</f>
        <v xml:space="preserve">enter   </v>
      </c>
      <c r="W33" s="159" t="str">
        <f>'Example 1A'!W33</f>
        <v xml:space="preserve">enter   </v>
      </c>
      <c r="X33" s="159" t="str">
        <f>'Example 1A'!X33</f>
        <v xml:space="preserve">enter   </v>
      </c>
      <c r="Y33" s="159" t="str">
        <f>'Example 1A'!Y33</f>
        <v xml:space="preserve">enter   </v>
      </c>
      <c r="Z33" s="159" t="str">
        <f>'Example 1A'!Z33</f>
        <v xml:space="preserve">enter   </v>
      </c>
      <c r="AA33" s="159" t="str">
        <f>'Example 1A'!AA33</f>
        <v xml:space="preserve">enter   </v>
      </c>
      <c r="AB33" s="159" t="str">
        <f>'Example 1A'!AB33</f>
        <v xml:space="preserve">enter   </v>
      </c>
      <c r="AC33" s="159" t="str">
        <f>'Example 1A'!AC33</f>
        <v xml:space="preserve">enter   </v>
      </c>
      <c r="AD33" s="159" t="str">
        <f>'Example 1A'!AD33</f>
        <v xml:space="preserve">enter   </v>
      </c>
      <c r="AE33" s="159" t="str">
        <f>'Example 1A'!AE33</f>
        <v xml:space="preserve">enter   </v>
      </c>
      <c r="AF33" s="159" t="str">
        <f>'Example 1A'!AF33</f>
        <v xml:space="preserve">enter   </v>
      </c>
      <c r="AG33" s="159" t="str">
        <f>'Example 1A'!AG33</f>
        <v xml:space="preserve">enter   </v>
      </c>
      <c r="AH33" s="159" t="str">
        <f>'Example 1A'!AH33</f>
        <v xml:space="preserve">enter   </v>
      </c>
      <c r="AI33" s="159" t="str">
        <f>'Example 1A'!AI33</f>
        <v xml:space="preserve">enter   </v>
      </c>
      <c r="AJ33" s="159" t="str">
        <f>'Example 1A'!AJ33</f>
        <v xml:space="preserve">enter   </v>
      </c>
      <c r="AK33" s="159" t="str">
        <f>'Example 1A'!AK33</f>
        <v xml:space="preserve">enter   </v>
      </c>
      <c r="AL33" s="159" t="str">
        <f>'Example 1A'!AL33</f>
        <v xml:space="preserve">enter   </v>
      </c>
      <c r="AM33" s="159" t="str">
        <f>'Example 1A'!AM33</f>
        <v xml:space="preserve">enter   </v>
      </c>
      <c r="AN33" s="159" t="str">
        <f>'Example 1A'!AN33</f>
        <v xml:space="preserve">enter   </v>
      </c>
      <c r="AO33" s="159" t="str">
        <f>'Example 1A'!AO33</f>
        <v xml:space="preserve">enter   </v>
      </c>
      <c r="AP33" s="159" t="str">
        <f>'Example 1A'!AP33</f>
        <v xml:space="preserve">enter   </v>
      </c>
      <c r="AQ33" s="159" t="str">
        <f>'Example 1A'!AQ33</f>
        <v xml:space="preserve">enter   </v>
      </c>
      <c r="AR33" s="159" t="str">
        <f>'Example 1A'!AR33</f>
        <v xml:space="preserve">enter   </v>
      </c>
      <c r="AS33" s="159" t="str">
        <f>'Example 1A'!AS33</f>
        <v xml:space="preserve">enter   </v>
      </c>
      <c r="AT33" s="159" t="str">
        <f>'Example 1A'!AT33</f>
        <v xml:space="preserve">enter   </v>
      </c>
      <c r="AU33" s="159" t="str">
        <f>'Example 1A'!AU33</f>
        <v xml:space="preserve">enter   </v>
      </c>
      <c r="AV33" s="159" t="str">
        <f>'Example 1A'!AV33</f>
        <v xml:space="preserve">enter   </v>
      </c>
      <c r="AW33" s="159" t="str">
        <f>'Example 1A'!AW33</f>
        <v xml:space="preserve">enter   </v>
      </c>
      <c r="AX33" s="159" t="str">
        <f>'Example 1A'!AX33</f>
        <v xml:space="preserve">enter   </v>
      </c>
      <c r="AY33" s="159" t="str">
        <f>'Example 1A'!AY33</f>
        <v xml:space="preserve">enter   </v>
      </c>
    </row>
    <row r="34" spans="1:51">
      <c r="A34" s="3" t="s">
        <v>165</v>
      </c>
      <c r="B34" s="4"/>
      <c r="C34" s="301" t="s">
        <v>166</v>
      </c>
      <c r="D34" s="119" t="str">
        <f t="shared" ref="D34:AC34" si="29">C34</f>
        <v>-----</v>
      </c>
      <c r="E34" s="119" t="str">
        <f t="shared" si="29"/>
        <v>-----</v>
      </c>
      <c r="F34" s="119" t="str">
        <f t="shared" si="29"/>
        <v>-----</v>
      </c>
      <c r="G34" s="119" t="str">
        <f t="shared" si="29"/>
        <v>-----</v>
      </c>
      <c r="H34" s="119" t="str">
        <f t="shared" si="29"/>
        <v>-----</v>
      </c>
      <c r="I34" s="119" t="str">
        <f t="shared" si="29"/>
        <v>-----</v>
      </c>
      <c r="J34" s="119" t="str">
        <f t="shared" si="29"/>
        <v>-----</v>
      </c>
      <c r="K34" s="119" t="str">
        <f t="shared" si="29"/>
        <v>-----</v>
      </c>
      <c r="L34" s="119" t="str">
        <f t="shared" si="29"/>
        <v>-----</v>
      </c>
      <c r="M34" s="119" t="str">
        <f t="shared" si="29"/>
        <v>-----</v>
      </c>
      <c r="N34" s="119" t="str">
        <f t="shared" si="29"/>
        <v>-----</v>
      </c>
      <c r="O34" s="119" t="str">
        <f t="shared" si="29"/>
        <v>-----</v>
      </c>
      <c r="P34" s="119" t="str">
        <f t="shared" si="29"/>
        <v>-----</v>
      </c>
      <c r="Q34" s="119" t="str">
        <f t="shared" si="29"/>
        <v>-----</v>
      </c>
      <c r="R34" s="119" t="str">
        <f t="shared" si="29"/>
        <v>-----</v>
      </c>
      <c r="S34" s="119" t="str">
        <f t="shared" si="29"/>
        <v>-----</v>
      </c>
      <c r="T34" s="119" t="str">
        <f t="shared" si="29"/>
        <v>-----</v>
      </c>
      <c r="U34" s="119" t="str">
        <f t="shared" si="29"/>
        <v>-----</v>
      </c>
      <c r="V34" s="119" t="str">
        <f t="shared" si="29"/>
        <v>-----</v>
      </c>
      <c r="W34" s="119" t="str">
        <f t="shared" si="29"/>
        <v>-----</v>
      </c>
      <c r="X34" s="119" t="str">
        <f t="shared" si="29"/>
        <v>-----</v>
      </c>
      <c r="Y34" s="119" t="str">
        <f t="shared" si="29"/>
        <v>-----</v>
      </c>
      <c r="Z34" s="119" t="str">
        <f t="shared" si="29"/>
        <v>-----</v>
      </c>
      <c r="AA34" s="119" t="str">
        <f t="shared" si="29"/>
        <v>-----</v>
      </c>
      <c r="AB34" s="119" t="str">
        <f t="shared" si="29"/>
        <v>-----</v>
      </c>
      <c r="AC34" s="126" t="str">
        <f t="shared" si="29"/>
        <v>-----</v>
      </c>
      <c r="AD34" s="126" t="str">
        <f t="shared" ref="AD34:AY34" si="30">AC34</f>
        <v>-----</v>
      </c>
      <c r="AE34" s="126" t="str">
        <f t="shared" si="30"/>
        <v>-----</v>
      </c>
      <c r="AF34" s="126" t="str">
        <f t="shared" si="30"/>
        <v>-----</v>
      </c>
      <c r="AG34" s="126" t="str">
        <f t="shared" si="30"/>
        <v>-----</v>
      </c>
      <c r="AH34" s="126" t="str">
        <f t="shared" si="30"/>
        <v>-----</v>
      </c>
      <c r="AI34" s="126" t="str">
        <f t="shared" si="30"/>
        <v>-----</v>
      </c>
      <c r="AJ34" s="126" t="str">
        <f t="shared" si="30"/>
        <v>-----</v>
      </c>
      <c r="AK34" s="126" t="str">
        <f t="shared" si="30"/>
        <v>-----</v>
      </c>
      <c r="AL34" s="126" t="str">
        <f t="shared" si="30"/>
        <v>-----</v>
      </c>
      <c r="AM34" s="126" t="str">
        <f t="shared" si="30"/>
        <v>-----</v>
      </c>
      <c r="AN34" s="126" t="str">
        <f t="shared" si="30"/>
        <v>-----</v>
      </c>
      <c r="AO34" s="126" t="str">
        <f t="shared" si="30"/>
        <v>-----</v>
      </c>
      <c r="AP34" s="126" t="str">
        <f t="shared" si="30"/>
        <v>-----</v>
      </c>
      <c r="AQ34" s="126" t="str">
        <f t="shared" si="30"/>
        <v>-----</v>
      </c>
      <c r="AR34" s="126" t="str">
        <f t="shared" si="30"/>
        <v>-----</v>
      </c>
      <c r="AS34" s="126" t="str">
        <f t="shared" si="30"/>
        <v>-----</v>
      </c>
      <c r="AT34" s="126" t="str">
        <f t="shared" si="30"/>
        <v>-----</v>
      </c>
      <c r="AU34" s="126" t="str">
        <f t="shared" si="30"/>
        <v>-----</v>
      </c>
      <c r="AV34" s="126" t="str">
        <f t="shared" si="30"/>
        <v>-----</v>
      </c>
      <c r="AW34" s="126" t="str">
        <f t="shared" si="30"/>
        <v>-----</v>
      </c>
      <c r="AX34" s="126" t="str">
        <f t="shared" si="30"/>
        <v>-----</v>
      </c>
      <c r="AY34" s="126" t="str">
        <f t="shared" si="30"/>
        <v>-----</v>
      </c>
    </row>
    <row r="35" spans="1:51">
      <c r="A35" s="3" t="s">
        <v>167</v>
      </c>
      <c r="B35" s="4"/>
      <c r="C35" s="301" t="s">
        <v>166</v>
      </c>
      <c r="D35" s="119" t="str">
        <f t="shared" ref="D35:AC35" si="31">C35</f>
        <v>-----</v>
      </c>
      <c r="E35" s="119" t="str">
        <f t="shared" si="31"/>
        <v>-----</v>
      </c>
      <c r="F35" s="119" t="str">
        <f t="shared" si="31"/>
        <v>-----</v>
      </c>
      <c r="G35" s="119" t="str">
        <f t="shared" si="31"/>
        <v>-----</v>
      </c>
      <c r="H35" s="119" t="str">
        <f t="shared" si="31"/>
        <v>-----</v>
      </c>
      <c r="I35" s="119" t="str">
        <f t="shared" si="31"/>
        <v>-----</v>
      </c>
      <c r="J35" s="119" t="str">
        <f t="shared" si="31"/>
        <v>-----</v>
      </c>
      <c r="K35" s="119" t="str">
        <f t="shared" si="31"/>
        <v>-----</v>
      </c>
      <c r="L35" s="119" t="str">
        <f t="shared" si="31"/>
        <v>-----</v>
      </c>
      <c r="M35" s="119" t="str">
        <f t="shared" si="31"/>
        <v>-----</v>
      </c>
      <c r="N35" s="119" t="str">
        <f t="shared" si="31"/>
        <v>-----</v>
      </c>
      <c r="O35" s="119" t="str">
        <f t="shared" si="31"/>
        <v>-----</v>
      </c>
      <c r="P35" s="119" t="str">
        <f t="shared" si="31"/>
        <v>-----</v>
      </c>
      <c r="Q35" s="119" t="str">
        <f t="shared" si="31"/>
        <v>-----</v>
      </c>
      <c r="R35" s="119" t="str">
        <f t="shared" si="31"/>
        <v>-----</v>
      </c>
      <c r="S35" s="119" t="str">
        <f t="shared" si="31"/>
        <v>-----</v>
      </c>
      <c r="T35" s="119" t="str">
        <f t="shared" si="31"/>
        <v>-----</v>
      </c>
      <c r="U35" s="119" t="str">
        <f t="shared" si="31"/>
        <v>-----</v>
      </c>
      <c r="V35" s="119" t="str">
        <f t="shared" si="31"/>
        <v>-----</v>
      </c>
      <c r="W35" s="119" t="str">
        <f t="shared" si="31"/>
        <v>-----</v>
      </c>
      <c r="X35" s="119" t="str">
        <f t="shared" si="31"/>
        <v>-----</v>
      </c>
      <c r="Y35" s="119" t="str">
        <f t="shared" si="31"/>
        <v>-----</v>
      </c>
      <c r="Z35" s="119" t="str">
        <f t="shared" si="31"/>
        <v>-----</v>
      </c>
      <c r="AA35" s="119" t="str">
        <f t="shared" si="31"/>
        <v>-----</v>
      </c>
      <c r="AB35" s="119" t="str">
        <f t="shared" si="31"/>
        <v>-----</v>
      </c>
      <c r="AC35" s="126" t="str">
        <f t="shared" si="31"/>
        <v>-----</v>
      </c>
      <c r="AD35" s="126" t="str">
        <f t="shared" ref="AD35:AY35" si="32">AC35</f>
        <v>-----</v>
      </c>
      <c r="AE35" s="126" t="str">
        <f t="shared" si="32"/>
        <v>-----</v>
      </c>
      <c r="AF35" s="126" t="str">
        <f t="shared" si="32"/>
        <v>-----</v>
      </c>
      <c r="AG35" s="126" t="str">
        <f t="shared" si="32"/>
        <v>-----</v>
      </c>
      <c r="AH35" s="126" t="str">
        <f t="shared" si="32"/>
        <v>-----</v>
      </c>
      <c r="AI35" s="126" t="str">
        <f t="shared" si="32"/>
        <v>-----</v>
      </c>
      <c r="AJ35" s="126" t="str">
        <f t="shared" si="32"/>
        <v>-----</v>
      </c>
      <c r="AK35" s="126" t="str">
        <f t="shared" si="32"/>
        <v>-----</v>
      </c>
      <c r="AL35" s="126" t="str">
        <f t="shared" si="32"/>
        <v>-----</v>
      </c>
      <c r="AM35" s="126" t="str">
        <f t="shared" si="32"/>
        <v>-----</v>
      </c>
      <c r="AN35" s="126" t="str">
        <f t="shared" si="32"/>
        <v>-----</v>
      </c>
      <c r="AO35" s="126" t="str">
        <f t="shared" si="32"/>
        <v>-----</v>
      </c>
      <c r="AP35" s="126" t="str">
        <f t="shared" si="32"/>
        <v>-----</v>
      </c>
      <c r="AQ35" s="126" t="str">
        <f t="shared" si="32"/>
        <v>-----</v>
      </c>
      <c r="AR35" s="126" t="str">
        <f t="shared" si="32"/>
        <v>-----</v>
      </c>
      <c r="AS35" s="126" t="str">
        <f t="shared" si="32"/>
        <v>-----</v>
      </c>
      <c r="AT35" s="126" t="str">
        <f t="shared" si="32"/>
        <v>-----</v>
      </c>
      <c r="AU35" s="126" t="str">
        <f t="shared" si="32"/>
        <v>-----</v>
      </c>
      <c r="AV35" s="126" t="str">
        <f t="shared" si="32"/>
        <v>-----</v>
      </c>
      <c r="AW35" s="126" t="str">
        <f t="shared" si="32"/>
        <v>-----</v>
      </c>
      <c r="AX35" s="126" t="str">
        <f t="shared" si="32"/>
        <v>-----</v>
      </c>
      <c r="AY35" s="126" t="str">
        <f t="shared" si="32"/>
        <v>-----</v>
      </c>
    </row>
    <row r="36" spans="1:51">
      <c r="A36" s="3" t="s">
        <v>168</v>
      </c>
      <c r="B36" s="4"/>
      <c r="C36" s="301" t="s">
        <v>166</v>
      </c>
      <c r="D36" s="119" t="str">
        <f t="shared" ref="D36:AC36" si="33">C36</f>
        <v>-----</v>
      </c>
      <c r="E36" s="119" t="str">
        <f t="shared" si="33"/>
        <v>-----</v>
      </c>
      <c r="F36" s="119" t="str">
        <f t="shared" si="33"/>
        <v>-----</v>
      </c>
      <c r="G36" s="119" t="str">
        <f t="shared" si="33"/>
        <v>-----</v>
      </c>
      <c r="H36" s="119" t="str">
        <f t="shared" si="33"/>
        <v>-----</v>
      </c>
      <c r="I36" s="119" t="str">
        <f t="shared" si="33"/>
        <v>-----</v>
      </c>
      <c r="J36" s="119" t="str">
        <f t="shared" si="33"/>
        <v>-----</v>
      </c>
      <c r="K36" s="119" t="str">
        <f t="shared" si="33"/>
        <v>-----</v>
      </c>
      <c r="L36" s="119" t="str">
        <f t="shared" si="33"/>
        <v>-----</v>
      </c>
      <c r="M36" s="119" t="str">
        <f t="shared" si="33"/>
        <v>-----</v>
      </c>
      <c r="N36" s="119" t="str">
        <f t="shared" si="33"/>
        <v>-----</v>
      </c>
      <c r="O36" s="119" t="str">
        <f t="shared" si="33"/>
        <v>-----</v>
      </c>
      <c r="P36" s="119" t="str">
        <f t="shared" si="33"/>
        <v>-----</v>
      </c>
      <c r="Q36" s="119" t="str">
        <f t="shared" si="33"/>
        <v>-----</v>
      </c>
      <c r="R36" s="119" t="str">
        <f t="shared" si="33"/>
        <v>-----</v>
      </c>
      <c r="S36" s="119" t="str">
        <f t="shared" si="33"/>
        <v>-----</v>
      </c>
      <c r="T36" s="119" t="str">
        <f t="shared" si="33"/>
        <v>-----</v>
      </c>
      <c r="U36" s="119" t="str">
        <f t="shared" si="33"/>
        <v>-----</v>
      </c>
      <c r="V36" s="119" t="str">
        <f t="shared" si="33"/>
        <v>-----</v>
      </c>
      <c r="W36" s="119" t="str">
        <f t="shared" si="33"/>
        <v>-----</v>
      </c>
      <c r="X36" s="119" t="str">
        <f t="shared" si="33"/>
        <v>-----</v>
      </c>
      <c r="Y36" s="119" t="str">
        <f t="shared" si="33"/>
        <v>-----</v>
      </c>
      <c r="Z36" s="119" t="str">
        <f t="shared" si="33"/>
        <v>-----</v>
      </c>
      <c r="AA36" s="119" t="str">
        <f t="shared" si="33"/>
        <v>-----</v>
      </c>
      <c r="AB36" s="119" t="str">
        <f t="shared" si="33"/>
        <v>-----</v>
      </c>
      <c r="AC36" s="126" t="str">
        <f t="shared" si="33"/>
        <v>-----</v>
      </c>
      <c r="AD36" s="126" t="str">
        <f t="shared" ref="AD36:AY36" si="34">AC36</f>
        <v>-----</v>
      </c>
      <c r="AE36" s="126" t="str">
        <f t="shared" si="34"/>
        <v>-----</v>
      </c>
      <c r="AF36" s="126" t="str">
        <f t="shared" si="34"/>
        <v>-----</v>
      </c>
      <c r="AG36" s="126" t="str">
        <f t="shared" si="34"/>
        <v>-----</v>
      </c>
      <c r="AH36" s="126" t="str">
        <f t="shared" si="34"/>
        <v>-----</v>
      </c>
      <c r="AI36" s="126" t="str">
        <f t="shared" si="34"/>
        <v>-----</v>
      </c>
      <c r="AJ36" s="126" t="str">
        <f t="shared" si="34"/>
        <v>-----</v>
      </c>
      <c r="AK36" s="126" t="str">
        <f t="shared" si="34"/>
        <v>-----</v>
      </c>
      <c r="AL36" s="126" t="str">
        <f t="shared" si="34"/>
        <v>-----</v>
      </c>
      <c r="AM36" s="126" t="str">
        <f t="shared" si="34"/>
        <v>-----</v>
      </c>
      <c r="AN36" s="126" t="str">
        <f t="shared" si="34"/>
        <v>-----</v>
      </c>
      <c r="AO36" s="126" t="str">
        <f t="shared" si="34"/>
        <v>-----</v>
      </c>
      <c r="AP36" s="126" t="str">
        <f t="shared" si="34"/>
        <v>-----</v>
      </c>
      <c r="AQ36" s="126" t="str">
        <f t="shared" si="34"/>
        <v>-----</v>
      </c>
      <c r="AR36" s="126" t="str">
        <f t="shared" si="34"/>
        <v>-----</v>
      </c>
      <c r="AS36" s="126" t="str">
        <f t="shared" si="34"/>
        <v>-----</v>
      </c>
      <c r="AT36" s="126" t="str">
        <f t="shared" si="34"/>
        <v>-----</v>
      </c>
      <c r="AU36" s="126" t="str">
        <f t="shared" si="34"/>
        <v>-----</v>
      </c>
      <c r="AV36" s="126" t="str">
        <f t="shared" si="34"/>
        <v>-----</v>
      </c>
      <c r="AW36" s="126" t="str">
        <f t="shared" si="34"/>
        <v>-----</v>
      </c>
      <c r="AX36" s="126" t="str">
        <f t="shared" si="34"/>
        <v>-----</v>
      </c>
      <c r="AY36" s="126" t="str">
        <f t="shared" si="34"/>
        <v>-----</v>
      </c>
    </row>
    <row r="37" spans="1:51">
      <c r="A37" s="3" t="s">
        <v>170</v>
      </c>
      <c r="B37" s="4"/>
      <c r="C37" s="301" t="s">
        <v>166</v>
      </c>
      <c r="D37" s="119" t="str">
        <f t="shared" ref="D37:AC37" si="35">C37</f>
        <v>-----</v>
      </c>
      <c r="E37" s="119" t="str">
        <f t="shared" si="35"/>
        <v>-----</v>
      </c>
      <c r="F37" s="119" t="str">
        <f t="shared" si="35"/>
        <v>-----</v>
      </c>
      <c r="G37" s="119" t="str">
        <f t="shared" si="35"/>
        <v>-----</v>
      </c>
      <c r="H37" s="119" t="str">
        <f t="shared" si="35"/>
        <v>-----</v>
      </c>
      <c r="I37" s="119" t="str">
        <f t="shared" si="35"/>
        <v>-----</v>
      </c>
      <c r="J37" s="119" t="str">
        <f t="shared" si="35"/>
        <v>-----</v>
      </c>
      <c r="K37" s="119" t="str">
        <f t="shared" si="35"/>
        <v>-----</v>
      </c>
      <c r="L37" s="119" t="str">
        <f t="shared" si="35"/>
        <v>-----</v>
      </c>
      <c r="M37" s="119" t="str">
        <f t="shared" si="35"/>
        <v>-----</v>
      </c>
      <c r="N37" s="119" t="str">
        <f t="shared" si="35"/>
        <v>-----</v>
      </c>
      <c r="O37" s="119" t="str">
        <f t="shared" si="35"/>
        <v>-----</v>
      </c>
      <c r="P37" s="119" t="str">
        <f t="shared" si="35"/>
        <v>-----</v>
      </c>
      <c r="Q37" s="119" t="str">
        <f t="shared" si="35"/>
        <v>-----</v>
      </c>
      <c r="R37" s="119" t="str">
        <f t="shared" si="35"/>
        <v>-----</v>
      </c>
      <c r="S37" s="119" t="str">
        <f t="shared" si="35"/>
        <v>-----</v>
      </c>
      <c r="T37" s="119" t="str">
        <f t="shared" si="35"/>
        <v>-----</v>
      </c>
      <c r="U37" s="119" t="str">
        <f t="shared" si="35"/>
        <v>-----</v>
      </c>
      <c r="V37" s="119" t="str">
        <f t="shared" si="35"/>
        <v>-----</v>
      </c>
      <c r="W37" s="119" t="str">
        <f t="shared" si="35"/>
        <v>-----</v>
      </c>
      <c r="X37" s="119" t="str">
        <f t="shared" si="35"/>
        <v>-----</v>
      </c>
      <c r="Y37" s="119" t="str">
        <f t="shared" si="35"/>
        <v>-----</v>
      </c>
      <c r="Z37" s="119" t="str">
        <f t="shared" si="35"/>
        <v>-----</v>
      </c>
      <c r="AA37" s="119" t="str">
        <f t="shared" si="35"/>
        <v>-----</v>
      </c>
      <c r="AB37" s="119" t="str">
        <f t="shared" si="35"/>
        <v>-----</v>
      </c>
      <c r="AC37" s="126" t="str">
        <f t="shared" si="35"/>
        <v>-----</v>
      </c>
      <c r="AD37" s="126" t="str">
        <f t="shared" ref="AD37:AY37" si="36">AC37</f>
        <v>-----</v>
      </c>
      <c r="AE37" s="126" t="str">
        <f t="shared" si="36"/>
        <v>-----</v>
      </c>
      <c r="AF37" s="126" t="str">
        <f t="shared" si="36"/>
        <v>-----</v>
      </c>
      <c r="AG37" s="126" t="str">
        <f t="shared" si="36"/>
        <v>-----</v>
      </c>
      <c r="AH37" s="126" t="str">
        <f t="shared" si="36"/>
        <v>-----</v>
      </c>
      <c r="AI37" s="126" t="str">
        <f t="shared" si="36"/>
        <v>-----</v>
      </c>
      <c r="AJ37" s="126" t="str">
        <f t="shared" si="36"/>
        <v>-----</v>
      </c>
      <c r="AK37" s="126" t="str">
        <f t="shared" si="36"/>
        <v>-----</v>
      </c>
      <c r="AL37" s="126" t="str">
        <f t="shared" si="36"/>
        <v>-----</v>
      </c>
      <c r="AM37" s="126" t="str">
        <f t="shared" si="36"/>
        <v>-----</v>
      </c>
      <c r="AN37" s="126" t="str">
        <f t="shared" si="36"/>
        <v>-----</v>
      </c>
      <c r="AO37" s="126" t="str">
        <f t="shared" si="36"/>
        <v>-----</v>
      </c>
      <c r="AP37" s="126" t="str">
        <f t="shared" si="36"/>
        <v>-----</v>
      </c>
      <c r="AQ37" s="126" t="str">
        <f t="shared" si="36"/>
        <v>-----</v>
      </c>
      <c r="AR37" s="126" t="str">
        <f t="shared" si="36"/>
        <v>-----</v>
      </c>
      <c r="AS37" s="126" t="str">
        <f t="shared" si="36"/>
        <v>-----</v>
      </c>
      <c r="AT37" s="126" t="str">
        <f t="shared" si="36"/>
        <v>-----</v>
      </c>
      <c r="AU37" s="126" t="str">
        <f t="shared" si="36"/>
        <v>-----</v>
      </c>
      <c r="AV37" s="126" t="str">
        <f t="shared" si="36"/>
        <v>-----</v>
      </c>
      <c r="AW37" s="126" t="str">
        <f t="shared" si="36"/>
        <v>-----</v>
      </c>
      <c r="AX37" s="126" t="str">
        <f t="shared" si="36"/>
        <v>-----</v>
      </c>
      <c r="AY37" s="126" t="str">
        <f t="shared" si="36"/>
        <v>-----</v>
      </c>
    </row>
    <row r="38" spans="1:51">
      <c r="A38" s="3" t="s">
        <v>170</v>
      </c>
      <c r="B38" s="4"/>
      <c r="C38" s="301" t="s">
        <v>166</v>
      </c>
      <c r="D38" s="119" t="str">
        <f t="shared" ref="D38:AC38" si="37">C38</f>
        <v>-----</v>
      </c>
      <c r="E38" s="119" t="str">
        <f t="shared" si="37"/>
        <v>-----</v>
      </c>
      <c r="F38" s="119" t="str">
        <f t="shared" si="37"/>
        <v>-----</v>
      </c>
      <c r="G38" s="119" t="str">
        <f t="shared" si="37"/>
        <v>-----</v>
      </c>
      <c r="H38" s="119" t="str">
        <f t="shared" si="37"/>
        <v>-----</v>
      </c>
      <c r="I38" s="119" t="str">
        <f t="shared" si="37"/>
        <v>-----</v>
      </c>
      <c r="J38" s="119" t="str">
        <f t="shared" si="37"/>
        <v>-----</v>
      </c>
      <c r="K38" s="119" t="str">
        <f t="shared" si="37"/>
        <v>-----</v>
      </c>
      <c r="L38" s="119" t="str">
        <f t="shared" si="37"/>
        <v>-----</v>
      </c>
      <c r="M38" s="119" t="str">
        <f t="shared" si="37"/>
        <v>-----</v>
      </c>
      <c r="N38" s="119" t="str">
        <f t="shared" si="37"/>
        <v>-----</v>
      </c>
      <c r="O38" s="119" t="str">
        <f t="shared" si="37"/>
        <v>-----</v>
      </c>
      <c r="P38" s="119" t="str">
        <f t="shared" si="37"/>
        <v>-----</v>
      </c>
      <c r="Q38" s="119" t="str">
        <f t="shared" si="37"/>
        <v>-----</v>
      </c>
      <c r="R38" s="119" t="str">
        <f t="shared" si="37"/>
        <v>-----</v>
      </c>
      <c r="S38" s="119" t="str">
        <f t="shared" si="37"/>
        <v>-----</v>
      </c>
      <c r="T38" s="119" t="str">
        <f t="shared" si="37"/>
        <v>-----</v>
      </c>
      <c r="U38" s="119" t="str">
        <f t="shared" si="37"/>
        <v>-----</v>
      </c>
      <c r="V38" s="119" t="str">
        <f t="shared" si="37"/>
        <v>-----</v>
      </c>
      <c r="W38" s="119" t="str">
        <f t="shared" si="37"/>
        <v>-----</v>
      </c>
      <c r="X38" s="119" t="str">
        <f t="shared" si="37"/>
        <v>-----</v>
      </c>
      <c r="Y38" s="119" t="str">
        <f t="shared" si="37"/>
        <v>-----</v>
      </c>
      <c r="Z38" s="119" t="str">
        <f t="shared" si="37"/>
        <v>-----</v>
      </c>
      <c r="AA38" s="119" t="str">
        <f t="shared" si="37"/>
        <v>-----</v>
      </c>
      <c r="AB38" s="119" t="str">
        <f t="shared" si="37"/>
        <v>-----</v>
      </c>
      <c r="AC38" s="126" t="str">
        <f t="shared" si="37"/>
        <v>-----</v>
      </c>
      <c r="AD38" s="126" t="str">
        <f t="shared" ref="AD38:AY38" si="38">AC38</f>
        <v>-----</v>
      </c>
      <c r="AE38" s="126" t="str">
        <f t="shared" si="38"/>
        <v>-----</v>
      </c>
      <c r="AF38" s="126" t="str">
        <f t="shared" si="38"/>
        <v>-----</v>
      </c>
      <c r="AG38" s="126" t="str">
        <f t="shared" si="38"/>
        <v>-----</v>
      </c>
      <c r="AH38" s="126" t="str">
        <f t="shared" si="38"/>
        <v>-----</v>
      </c>
      <c r="AI38" s="126" t="str">
        <f t="shared" si="38"/>
        <v>-----</v>
      </c>
      <c r="AJ38" s="126" t="str">
        <f t="shared" si="38"/>
        <v>-----</v>
      </c>
      <c r="AK38" s="126" t="str">
        <f t="shared" si="38"/>
        <v>-----</v>
      </c>
      <c r="AL38" s="126" t="str">
        <f t="shared" si="38"/>
        <v>-----</v>
      </c>
      <c r="AM38" s="126" t="str">
        <f t="shared" si="38"/>
        <v>-----</v>
      </c>
      <c r="AN38" s="126" t="str">
        <f t="shared" si="38"/>
        <v>-----</v>
      </c>
      <c r="AO38" s="126" t="str">
        <f t="shared" si="38"/>
        <v>-----</v>
      </c>
      <c r="AP38" s="126" t="str">
        <f t="shared" si="38"/>
        <v>-----</v>
      </c>
      <c r="AQ38" s="126" t="str">
        <f t="shared" si="38"/>
        <v>-----</v>
      </c>
      <c r="AR38" s="126" t="str">
        <f t="shared" si="38"/>
        <v>-----</v>
      </c>
      <c r="AS38" s="126" t="str">
        <f t="shared" si="38"/>
        <v>-----</v>
      </c>
      <c r="AT38" s="126" t="str">
        <f t="shared" si="38"/>
        <v>-----</v>
      </c>
      <c r="AU38" s="126" t="str">
        <f t="shared" si="38"/>
        <v>-----</v>
      </c>
      <c r="AV38" s="126" t="str">
        <f t="shared" si="38"/>
        <v>-----</v>
      </c>
      <c r="AW38" s="126" t="str">
        <f t="shared" si="38"/>
        <v>-----</v>
      </c>
      <c r="AX38" s="126" t="str">
        <f t="shared" si="38"/>
        <v>-----</v>
      </c>
      <c r="AY38" s="126" t="str">
        <f t="shared" si="38"/>
        <v>-----</v>
      </c>
    </row>
    <row r="39" spans="1:51">
      <c r="A39" s="3" t="s">
        <v>170</v>
      </c>
      <c r="B39" s="4"/>
      <c r="C39" s="301" t="s">
        <v>166</v>
      </c>
      <c r="D39" s="119" t="str">
        <f t="shared" ref="D39:AC39" si="39">C39</f>
        <v>-----</v>
      </c>
      <c r="E39" s="119" t="str">
        <f t="shared" si="39"/>
        <v>-----</v>
      </c>
      <c r="F39" s="119" t="str">
        <f t="shared" si="39"/>
        <v>-----</v>
      </c>
      <c r="G39" s="119" t="str">
        <f t="shared" si="39"/>
        <v>-----</v>
      </c>
      <c r="H39" s="119" t="str">
        <f t="shared" si="39"/>
        <v>-----</v>
      </c>
      <c r="I39" s="119" t="str">
        <f t="shared" si="39"/>
        <v>-----</v>
      </c>
      <c r="J39" s="119" t="str">
        <f t="shared" si="39"/>
        <v>-----</v>
      </c>
      <c r="K39" s="119" t="str">
        <f t="shared" si="39"/>
        <v>-----</v>
      </c>
      <c r="L39" s="119" t="str">
        <f t="shared" si="39"/>
        <v>-----</v>
      </c>
      <c r="M39" s="119" t="str">
        <f t="shared" si="39"/>
        <v>-----</v>
      </c>
      <c r="N39" s="119" t="str">
        <f t="shared" si="39"/>
        <v>-----</v>
      </c>
      <c r="O39" s="119" t="str">
        <f t="shared" si="39"/>
        <v>-----</v>
      </c>
      <c r="P39" s="119" t="str">
        <f t="shared" si="39"/>
        <v>-----</v>
      </c>
      <c r="Q39" s="119" t="str">
        <f t="shared" si="39"/>
        <v>-----</v>
      </c>
      <c r="R39" s="119" t="str">
        <f t="shared" si="39"/>
        <v>-----</v>
      </c>
      <c r="S39" s="119" t="str">
        <f t="shared" si="39"/>
        <v>-----</v>
      </c>
      <c r="T39" s="119" t="str">
        <f t="shared" si="39"/>
        <v>-----</v>
      </c>
      <c r="U39" s="119" t="str">
        <f t="shared" si="39"/>
        <v>-----</v>
      </c>
      <c r="V39" s="119" t="str">
        <f t="shared" si="39"/>
        <v>-----</v>
      </c>
      <c r="W39" s="119" t="str">
        <f t="shared" si="39"/>
        <v>-----</v>
      </c>
      <c r="X39" s="119" t="str">
        <f t="shared" si="39"/>
        <v>-----</v>
      </c>
      <c r="Y39" s="119" t="str">
        <f t="shared" si="39"/>
        <v>-----</v>
      </c>
      <c r="Z39" s="119" t="str">
        <f t="shared" si="39"/>
        <v>-----</v>
      </c>
      <c r="AA39" s="119" t="str">
        <f t="shared" si="39"/>
        <v>-----</v>
      </c>
      <c r="AB39" s="119" t="str">
        <f t="shared" si="39"/>
        <v>-----</v>
      </c>
      <c r="AC39" s="126" t="str">
        <f t="shared" si="39"/>
        <v>-----</v>
      </c>
      <c r="AD39" s="126" t="str">
        <f t="shared" ref="AD39:AY39" si="40">AC39</f>
        <v>-----</v>
      </c>
      <c r="AE39" s="126" t="str">
        <f t="shared" si="40"/>
        <v>-----</v>
      </c>
      <c r="AF39" s="126" t="str">
        <f t="shared" si="40"/>
        <v>-----</v>
      </c>
      <c r="AG39" s="126" t="str">
        <f t="shared" si="40"/>
        <v>-----</v>
      </c>
      <c r="AH39" s="126" t="str">
        <f t="shared" si="40"/>
        <v>-----</v>
      </c>
      <c r="AI39" s="126" t="str">
        <f t="shared" si="40"/>
        <v>-----</v>
      </c>
      <c r="AJ39" s="126" t="str">
        <f t="shared" si="40"/>
        <v>-----</v>
      </c>
      <c r="AK39" s="126" t="str">
        <f t="shared" si="40"/>
        <v>-----</v>
      </c>
      <c r="AL39" s="126" t="str">
        <f t="shared" si="40"/>
        <v>-----</v>
      </c>
      <c r="AM39" s="126" t="str">
        <f t="shared" si="40"/>
        <v>-----</v>
      </c>
      <c r="AN39" s="126" t="str">
        <f t="shared" si="40"/>
        <v>-----</v>
      </c>
      <c r="AO39" s="126" t="str">
        <f t="shared" si="40"/>
        <v>-----</v>
      </c>
      <c r="AP39" s="126" t="str">
        <f t="shared" si="40"/>
        <v>-----</v>
      </c>
      <c r="AQ39" s="126" t="str">
        <f t="shared" si="40"/>
        <v>-----</v>
      </c>
      <c r="AR39" s="126" t="str">
        <f t="shared" si="40"/>
        <v>-----</v>
      </c>
      <c r="AS39" s="126" t="str">
        <f t="shared" si="40"/>
        <v>-----</v>
      </c>
      <c r="AT39" s="126" t="str">
        <f t="shared" si="40"/>
        <v>-----</v>
      </c>
      <c r="AU39" s="126" t="str">
        <f t="shared" si="40"/>
        <v>-----</v>
      </c>
      <c r="AV39" s="126" t="str">
        <f t="shared" si="40"/>
        <v>-----</v>
      </c>
      <c r="AW39" s="126" t="str">
        <f t="shared" si="40"/>
        <v>-----</v>
      </c>
      <c r="AX39" s="126" t="str">
        <f t="shared" si="40"/>
        <v>-----</v>
      </c>
      <c r="AY39" s="126" t="str">
        <f t="shared" si="40"/>
        <v>-----</v>
      </c>
    </row>
    <row r="40" spans="1:51">
      <c r="A40" s="3" t="s">
        <v>171</v>
      </c>
      <c r="B40" s="4"/>
      <c r="C40" s="119" t="str">
        <f t="shared" ref="C40:AY40" si="41">ExpFeePD</f>
        <v>enter</v>
      </c>
      <c r="D40" s="119" t="str">
        <f t="shared" si="41"/>
        <v>enter</v>
      </c>
      <c r="E40" s="119" t="str">
        <f t="shared" si="41"/>
        <v>enter</v>
      </c>
      <c r="F40" s="119" t="str">
        <f t="shared" si="41"/>
        <v>enter</v>
      </c>
      <c r="G40" s="119" t="str">
        <f t="shared" si="41"/>
        <v>enter</v>
      </c>
      <c r="H40" s="119" t="str">
        <f t="shared" si="41"/>
        <v>enter</v>
      </c>
      <c r="I40" s="119" t="str">
        <f t="shared" si="41"/>
        <v>enter</v>
      </c>
      <c r="J40" s="119" t="str">
        <f t="shared" si="41"/>
        <v>enter</v>
      </c>
      <c r="K40" s="119" t="str">
        <f t="shared" si="41"/>
        <v>enter</v>
      </c>
      <c r="L40" s="119" t="str">
        <f t="shared" si="41"/>
        <v>enter</v>
      </c>
      <c r="M40" s="119" t="str">
        <f t="shared" si="41"/>
        <v>enter</v>
      </c>
      <c r="N40" s="119" t="str">
        <f t="shared" si="41"/>
        <v>enter</v>
      </c>
      <c r="O40" s="119" t="str">
        <f t="shared" si="41"/>
        <v>enter</v>
      </c>
      <c r="P40" s="119" t="str">
        <f t="shared" si="41"/>
        <v>enter</v>
      </c>
      <c r="Q40" s="119" t="str">
        <f t="shared" si="41"/>
        <v>enter</v>
      </c>
      <c r="R40" s="119" t="str">
        <f t="shared" si="41"/>
        <v>enter</v>
      </c>
      <c r="S40" s="119" t="str">
        <f t="shared" si="41"/>
        <v>enter</v>
      </c>
      <c r="T40" s="119" t="str">
        <f t="shared" si="41"/>
        <v>enter</v>
      </c>
      <c r="U40" s="119" t="str">
        <f t="shared" si="41"/>
        <v>enter</v>
      </c>
      <c r="V40" s="119" t="str">
        <f t="shared" si="41"/>
        <v>enter</v>
      </c>
      <c r="W40" s="119" t="str">
        <f t="shared" si="41"/>
        <v>enter</v>
      </c>
      <c r="X40" s="119" t="str">
        <f t="shared" si="41"/>
        <v>enter</v>
      </c>
      <c r="Y40" s="119" t="str">
        <f t="shared" si="41"/>
        <v>enter</v>
      </c>
      <c r="Z40" s="119" t="str">
        <f t="shared" si="41"/>
        <v>enter</v>
      </c>
      <c r="AA40" s="119" t="str">
        <f t="shared" si="41"/>
        <v>enter</v>
      </c>
      <c r="AB40" s="119" t="str">
        <f t="shared" si="41"/>
        <v>enter</v>
      </c>
      <c r="AC40" s="126" t="str">
        <f t="shared" si="41"/>
        <v>enter</v>
      </c>
      <c r="AD40" s="126" t="str">
        <f t="shared" si="41"/>
        <v>enter</v>
      </c>
      <c r="AE40" s="126" t="str">
        <f t="shared" si="41"/>
        <v>enter</v>
      </c>
      <c r="AF40" s="126" t="str">
        <f t="shared" si="41"/>
        <v>enter</v>
      </c>
      <c r="AG40" s="126" t="str">
        <f t="shared" si="41"/>
        <v>enter</v>
      </c>
      <c r="AH40" s="126" t="str">
        <f t="shared" si="41"/>
        <v>enter</v>
      </c>
      <c r="AI40" s="126" t="str">
        <f t="shared" si="41"/>
        <v>enter</v>
      </c>
      <c r="AJ40" s="126" t="str">
        <f t="shared" si="41"/>
        <v>enter</v>
      </c>
      <c r="AK40" s="126" t="str">
        <f t="shared" si="41"/>
        <v>enter</v>
      </c>
      <c r="AL40" s="126" t="str">
        <f t="shared" si="41"/>
        <v>enter</v>
      </c>
      <c r="AM40" s="126" t="str">
        <f t="shared" si="41"/>
        <v>enter</v>
      </c>
      <c r="AN40" s="126" t="str">
        <f t="shared" si="41"/>
        <v>enter</v>
      </c>
      <c r="AO40" s="126" t="str">
        <f t="shared" si="41"/>
        <v>enter</v>
      </c>
      <c r="AP40" s="126" t="str">
        <f t="shared" si="41"/>
        <v>enter</v>
      </c>
      <c r="AQ40" s="126" t="str">
        <f t="shared" si="41"/>
        <v>enter</v>
      </c>
      <c r="AR40" s="126" t="str">
        <f t="shared" si="41"/>
        <v>enter</v>
      </c>
      <c r="AS40" s="126" t="str">
        <f t="shared" si="41"/>
        <v>enter</v>
      </c>
      <c r="AT40" s="126" t="str">
        <f t="shared" si="41"/>
        <v>enter</v>
      </c>
      <c r="AU40" s="126" t="str">
        <f t="shared" si="41"/>
        <v>enter</v>
      </c>
      <c r="AV40" s="126" t="str">
        <f t="shared" si="41"/>
        <v>enter</v>
      </c>
      <c r="AW40" s="126" t="str">
        <f t="shared" si="41"/>
        <v>enter</v>
      </c>
      <c r="AX40" s="126" t="str">
        <f t="shared" si="41"/>
        <v>enter</v>
      </c>
      <c r="AY40" s="126" t="str">
        <f t="shared" si="41"/>
        <v>enter</v>
      </c>
    </row>
    <row r="41" spans="1:51">
      <c r="A41" s="3" t="s">
        <v>170</v>
      </c>
      <c r="B41" s="4"/>
      <c r="C41" s="301" t="s">
        <v>166</v>
      </c>
      <c r="D41" s="119" t="str">
        <f t="shared" ref="D41:AC41" si="42">C41</f>
        <v>-----</v>
      </c>
      <c r="E41" s="119" t="str">
        <f t="shared" si="42"/>
        <v>-----</v>
      </c>
      <c r="F41" s="119" t="str">
        <f t="shared" si="42"/>
        <v>-----</v>
      </c>
      <c r="G41" s="119" t="str">
        <f t="shared" si="42"/>
        <v>-----</v>
      </c>
      <c r="H41" s="119" t="str">
        <f t="shared" si="42"/>
        <v>-----</v>
      </c>
      <c r="I41" s="119" t="str">
        <f t="shared" si="42"/>
        <v>-----</v>
      </c>
      <c r="J41" s="119" t="str">
        <f t="shared" si="42"/>
        <v>-----</v>
      </c>
      <c r="K41" s="119" t="str">
        <f t="shared" si="42"/>
        <v>-----</v>
      </c>
      <c r="L41" s="119" t="str">
        <f t="shared" si="42"/>
        <v>-----</v>
      </c>
      <c r="M41" s="119" t="str">
        <f t="shared" si="42"/>
        <v>-----</v>
      </c>
      <c r="N41" s="119" t="str">
        <f t="shared" si="42"/>
        <v>-----</v>
      </c>
      <c r="O41" s="119" t="str">
        <f t="shared" si="42"/>
        <v>-----</v>
      </c>
      <c r="P41" s="119" t="str">
        <f t="shared" si="42"/>
        <v>-----</v>
      </c>
      <c r="Q41" s="119" t="str">
        <f t="shared" si="42"/>
        <v>-----</v>
      </c>
      <c r="R41" s="119" t="str">
        <f t="shared" si="42"/>
        <v>-----</v>
      </c>
      <c r="S41" s="119" t="str">
        <f t="shared" si="42"/>
        <v>-----</v>
      </c>
      <c r="T41" s="119" t="str">
        <f t="shared" si="42"/>
        <v>-----</v>
      </c>
      <c r="U41" s="119" t="str">
        <f t="shared" si="42"/>
        <v>-----</v>
      </c>
      <c r="V41" s="119" t="str">
        <f t="shared" si="42"/>
        <v>-----</v>
      </c>
      <c r="W41" s="119" t="str">
        <f t="shared" si="42"/>
        <v>-----</v>
      </c>
      <c r="X41" s="119" t="str">
        <f t="shared" si="42"/>
        <v>-----</v>
      </c>
      <c r="Y41" s="119" t="str">
        <f t="shared" si="42"/>
        <v>-----</v>
      </c>
      <c r="Z41" s="119" t="str">
        <f t="shared" si="42"/>
        <v>-----</v>
      </c>
      <c r="AA41" s="119" t="str">
        <f t="shared" si="42"/>
        <v>-----</v>
      </c>
      <c r="AB41" s="119" t="str">
        <f t="shared" si="42"/>
        <v>-----</v>
      </c>
      <c r="AC41" s="126" t="str">
        <f t="shared" si="42"/>
        <v>-----</v>
      </c>
      <c r="AD41" s="126" t="str">
        <f t="shared" ref="AD41:AY41" si="43">AC41</f>
        <v>-----</v>
      </c>
      <c r="AE41" s="126" t="str">
        <f t="shared" si="43"/>
        <v>-----</v>
      </c>
      <c r="AF41" s="126" t="str">
        <f t="shared" si="43"/>
        <v>-----</v>
      </c>
      <c r="AG41" s="126" t="str">
        <f t="shared" si="43"/>
        <v>-----</v>
      </c>
      <c r="AH41" s="126" t="str">
        <f t="shared" si="43"/>
        <v>-----</v>
      </c>
      <c r="AI41" s="126" t="str">
        <f t="shared" si="43"/>
        <v>-----</v>
      </c>
      <c r="AJ41" s="126" t="str">
        <f t="shared" si="43"/>
        <v>-----</v>
      </c>
      <c r="AK41" s="126" t="str">
        <f t="shared" si="43"/>
        <v>-----</v>
      </c>
      <c r="AL41" s="126" t="str">
        <f t="shared" si="43"/>
        <v>-----</v>
      </c>
      <c r="AM41" s="126" t="str">
        <f t="shared" si="43"/>
        <v>-----</v>
      </c>
      <c r="AN41" s="126" t="str">
        <f t="shared" si="43"/>
        <v>-----</v>
      </c>
      <c r="AO41" s="126" t="str">
        <f t="shared" si="43"/>
        <v>-----</v>
      </c>
      <c r="AP41" s="126" t="str">
        <f t="shared" si="43"/>
        <v>-----</v>
      </c>
      <c r="AQ41" s="126" t="str">
        <f t="shared" si="43"/>
        <v>-----</v>
      </c>
      <c r="AR41" s="126" t="str">
        <f t="shared" si="43"/>
        <v>-----</v>
      </c>
      <c r="AS41" s="126" t="str">
        <f t="shared" si="43"/>
        <v>-----</v>
      </c>
      <c r="AT41" s="126" t="str">
        <f t="shared" si="43"/>
        <v>-----</v>
      </c>
      <c r="AU41" s="126" t="str">
        <f t="shared" si="43"/>
        <v>-----</v>
      </c>
      <c r="AV41" s="126" t="str">
        <f t="shared" si="43"/>
        <v>-----</v>
      </c>
      <c r="AW41" s="126" t="str">
        <f t="shared" si="43"/>
        <v>-----</v>
      </c>
      <c r="AX41" s="126" t="str">
        <f t="shared" si="43"/>
        <v>-----</v>
      </c>
      <c r="AY41" s="126" t="str">
        <f t="shared" si="43"/>
        <v>-----</v>
      </c>
    </row>
    <row r="42" spans="1:51" ht="16.2" thickBot="1">
      <c r="A42" s="76" t="s">
        <v>174</v>
      </c>
      <c r="B42" s="12"/>
      <c r="C42" s="75" t="e">
        <f t="shared" ref="C42:AH42" si="44">IF(PremiumLimit="Combined Single Limit",0,PRODUCT(PRODUCT(C33:C39)+C40,C41))</f>
        <v>#VALUE!</v>
      </c>
      <c r="D42" s="75" t="e">
        <f t="shared" si="44"/>
        <v>#VALUE!</v>
      </c>
      <c r="E42" s="75" t="e">
        <f t="shared" si="44"/>
        <v>#VALUE!</v>
      </c>
      <c r="F42" s="75" t="e">
        <f t="shared" si="44"/>
        <v>#VALUE!</v>
      </c>
      <c r="G42" s="75" t="e">
        <f t="shared" si="44"/>
        <v>#VALUE!</v>
      </c>
      <c r="H42" s="75" t="e">
        <f t="shared" si="44"/>
        <v>#VALUE!</v>
      </c>
      <c r="I42" s="75" t="e">
        <f t="shared" si="44"/>
        <v>#VALUE!</v>
      </c>
      <c r="J42" s="75" t="e">
        <f t="shared" si="44"/>
        <v>#VALUE!</v>
      </c>
      <c r="K42" s="75" t="e">
        <f t="shared" si="44"/>
        <v>#VALUE!</v>
      </c>
      <c r="L42" s="75" t="e">
        <f t="shared" si="44"/>
        <v>#VALUE!</v>
      </c>
      <c r="M42" s="75" t="e">
        <f t="shared" si="44"/>
        <v>#VALUE!</v>
      </c>
      <c r="N42" s="75" t="e">
        <f t="shared" si="44"/>
        <v>#VALUE!</v>
      </c>
      <c r="O42" s="75" t="e">
        <f t="shared" si="44"/>
        <v>#VALUE!</v>
      </c>
      <c r="P42" s="75" t="e">
        <f t="shared" si="44"/>
        <v>#VALUE!</v>
      </c>
      <c r="Q42" s="75" t="e">
        <f t="shared" si="44"/>
        <v>#VALUE!</v>
      </c>
      <c r="R42" s="75" t="e">
        <f t="shared" si="44"/>
        <v>#VALUE!</v>
      </c>
      <c r="S42" s="75" t="e">
        <f t="shared" si="44"/>
        <v>#VALUE!</v>
      </c>
      <c r="T42" s="75" t="e">
        <f t="shared" si="44"/>
        <v>#VALUE!</v>
      </c>
      <c r="U42" s="75" t="e">
        <f t="shared" si="44"/>
        <v>#VALUE!</v>
      </c>
      <c r="V42" s="75" t="e">
        <f t="shared" si="44"/>
        <v>#VALUE!</v>
      </c>
      <c r="W42" s="75" t="e">
        <f t="shared" si="44"/>
        <v>#VALUE!</v>
      </c>
      <c r="X42" s="75" t="e">
        <f t="shared" si="44"/>
        <v>#VALUE!</v>
      </c>
      <c r="Y42" s="75" t="e">
        <f t="shared" si="44"/>
        <v>#VALUE!</v>
      </c>
      <c r="Z42" s="75" t="e">
        <f t="shared" si="44"/>
        <v>#VALUE!</v>
      </c>
      <c r="AA42" s="75" t="e">
        <f t="shared" si="44"/>
        <v>#VALUE!</v>
      </c>
      <c r="AB42" s="75" t="e">
        <f t="shared" si="44"/>
        <v>#VALUE!</v>
      </c>
      <c r="AC42" s="75" t="e">
        <f t="shared" si="44"/>
        <v>#VALUE!</v>
      </c>
      <c r="AD42" s="75" t="e">
        <f t="shared" si="44"/>
        <v>#VALUE!</v>
      </c>
      <c r="AE42" s="75" t="e">
        <f t="shared" si="44"/>
        <v>#VALUE!</v>
      </c>
      <c r="AF42" s="75" t="e">
        <f t="shared" si="44"/>
        <v>#VALUE!</v>
      </c>
      <c r="AG42" s="75" t="e">
        <f t="shared" si="44"/>
        <v>#VALUE!</v>
      </c>
      <c r="AH42" s="75" t="e">
        <f t="shared" si="44"/>
        <v>#VALUE!</v>
      </c>
      <c r="AI42" s="75" t="e">
        <f t="shared" ref="AI42:AY42" si="45">IF(PremiumLimit="Combined Single Limit",0,PRODUCT(PRODUCT(AI33:AI39)+AI40,AI41))</f>
        <v>#VALUE!</v>
      </c>
      <c r="AJ42" s="75" t="e">
        <f t="shared" si="45"/>
        <v>#VALUE!</v>
      </c>
      <c r="AK42" s="75" t="e">
        <f t="shared" si="45"/>
        <v>#VALUE!</v>
      </c>
      <c r="AL42" s="75" t="e">
        <f t="shared" si="45"/>
        <v>#VALUE!</v>
      </c>
      <c r="AM42" s="75" t="e">
        <f t="shared" si="45"/>
        <v>#VALUE!</v>
      </c>
      <c r="AN42" s="75" t="e">
        <f t="shared" si="45"/>
        <v>#VALUE!</v>
      </c>
      <c r="AO42" s="75" t="e">
        <f t="shared" si="45"/>
        <v>#VALUE!</v>
      </c>
      <c r="AP42" s="75" t="e">
        <f t="shared" si="45"/>
        <v>#VALUE!</v>
      </c>
      <c r="AQ42" s="75" t="e">
        <f t="shared" si="45"/>
        <v>#VALUE!</v>
      </c>
      <c r="AR42" s="75" t="e">
        <f t="shared" si="45"/>
        <v>#VALUE!</v>
      </c>
      <c r="AS42" s="75" t="e">
        <f t="shared" si="45"/>
        <v>#VALUE!</v>
      </c>
      <c r="AT42" s="75" t="e">
        <f t="shared" si="45"/>
        <v>#VALUE!</v>
      </c>
      <c r="AU42" s="75" t="e">
        <f t="shared" si="45"/>
        <v>#VALUE!</v>
      </c>
      <c r="AV42" s="75" t="e">
        <f t="shared" si="45"/>
        <v>#VALUE!</v>
      </c>
      <c r="AW42" s="75" t="e">
        <f t="shared" si="45"/>
        <v>#VALUE!</v>
      </c>
      <c r="AX42" s="75" t="e">
        <f t="shared" si="45"/>
        <v>#VALUE!</v>
      </c>
      <c r="AY42" s="75" t="e">
        <f t="shared" si="45"/>
        <v>#VALUE!</v>
      </c>
    </row>
    <row r="43" spans="1:51" ht="16.2" thickTop="1">
      <c r="A43" s="13" t="s">
        <v>173</v>
      </c>
      <c r="B43" s="6"/>
      <c r="C43" s="73" t="str">
        <f t="shared" ref="C43:AY43" si="46">"BaseRatePIPL_" &amp; TEXT(C$17,"00")</f>
        <v>BaseRatePIPL_101</v>
      </c>
      <c r="D43" s="73" t="str">
        <f t="shared" si="46"/>
        <v>BaseRatePIPL_102</v>
      </c>
      <c r="E43" s="73" t="str">
        <f t="shared" si="46"/>
        <v>BaseRatePIPL_103</v>
      </c>
      <c r="F43" s="73" t="str">
        <f t="shared" si="46"/>
        <v>BaseRatePIPL_104</v>
      </c>
      <c r="G43" s="73" t="str">
        <f t="shared" si="46"/>
        <v>BaseRatePIPL_105</v>
      </c>
      <c r="H43" s="73" t="str">
        <f t="shared" si="46"/>
        <v>BaseRatePIPL_106</v>
      </c>
      <c r="I43" s="73" t="str">
        <f t="shared" si="46"/>
        <v>BaseRatePIPL_107</v>
      </c>
      <c r="J43" s="73" t="str">
        <f t="shared" si="46"/>
        <v>BaseRatePIPL_108</v>
      </c>
      <c r="K43" s="73" t="str">
        <f t="shared" si="46"/>
        <v>BaseRatePIPL_109</v>
      </c>
      <c r="L43" s="73" t="str">
        <f t="shared" si="46"/>
        <v>BaseRatePIPL_110</v>
      </c>
      <c r="M43" s="73" t="str">
        <f t="shared" si="46"/>
        <v>BaseRatePIPL_111</v>
      </c>
      <c r="N43" s="73" t="str">
        <f t="shared" si="46"/>
        <v>BaseRatePIPL_112</v>
      </c>
      <c r="O43" s="73" t="str">
        <f t="shared" si="46"/>
        <v>BaseRatePIPL_113</v>
      </c>
      <c r="P43" s="73" t="str">
        <f t="shared" si="46"/>
        <v>BaseRatePIPL_114</v>
      </c>
      <c r="Q43" s="73" t="str">
        <f t="shared" si="46"/>
        <v>BaseRatePIPL_115</v>
      </c>
      <c r="R43" s="73" t="str">
        <f t="shared" si="46"/>
        <v>BaseRatePIPL_116</v>
      </c>
      <c r="S43" s="73" t="str">
        <f t="shared" si="46"/>
        <v>BaseRatePIPL_117</v>
      </c>
      <c r="T43" s="73" t="str">
        <f t="shared" si="46"/>
        <v>BaseRatePIPL_118</v>
      </c>
      <c r="U43" s="73" t="str">
        <f t="shared" si="46"/>
        <v>BaseRatePIPL_119</v>
      </c>
      <c r="V43" s="73" t="str">
        <f t="shared" si="46"/>
        <v>BaseRatePIPL_120</v>
      </c>
      <c r="W43" s="73" t="str">
        <f t="shared" si="46"/>
        <v>BaseRatePIPL_121</v>
      </c>
      <c r="X43" s="73" t="str">
        <f t="shared" si="46"/>
        <v>BaseRatePIPL_122</v>
      </c>
      <c r="Y43" s="73" t="str">
        <f t="shared" si="46"/>
        <v>BaseRatePIPL_123</v>
      </c>
      <c r="Z43" s="73" t="str">
        <f t="shared" si="46"/>
        <v>BaseRatePIPL_124</v>
      </c>
      <c r="AA43" s="73" t="str">
        <f t="shared" si="46"/>
        <v>BaseRatePIPL_125</v>
      </c>
      <c r="AB43" s="73" t="str">
        <f t="shared" si="46"/>
        <v>BaseRatePIPL_126</v>
      </c>
      <c r="AC43" s="134" t="str">
        <f t="shared" si="46"/>
        <v>BaseRatePIPL_127</v>
      </c>
      <c r="AD43" s="134" t="str">
        <f t="shared" si="46"/>
        <v>BaseRatePIPL_128</v>
      </c>
      <c r="AE43" s="134" t="str">
        <f t="shared" si="46"/>
        <v>BaseRatePIPL_129</v>
      </c>
      <c r="AF43" s="134" t="str">
        <f t="shared" si="46"/>
        <v>BaseRatePIPL_130</v>
      </c>
      <c r="AG43" s="134" t="str">
        <f t="shared" si="46"/>
        <v>BaseRatePIPL_131</v>
      </c>
      <c r="AH43" s="134" t="str">
        <f t="shared" si="46"/>
        <v>BaseRatePIPL_132</v>
      </c>
      <c r="AI43" s="134" t="str">
        <f t="shared" si="46"/>
        <v>BaseRatePIPL_133</v>
      </c>
      <c r="AJ43" s="134" t="str">
        <f t="shared" si="46"/>
        <v>BaseRatePIPL_134</v>
      </c>
      <c r="AK43" s="134" t="str">
        <f t="shared" si="46"/>
        <v>BaseRatePIPL_135</v>
      </c>
      <c r="AL43" s="134" t="str">
        <f t="shared" si="46"/>
        <v>BaseRatePIPL_136</v>
      </c>
      <c r="AM43" s="134" t="str">
        <f t="shared" si="46"/>
        <v>BaseRatePIPL_137</v>
      </c>
      <c r="AN43" s="134" t="str">
        <f t="shared" si="46"/>
        <v>BaseRatePIPL_138</v>
      </c>
      <c r="AO43" s="134" t="str">
        <f t="shared" si="46"/>
        <v>BaseRatePIPL_139</v>
      </c>
      <c r="AP43" s="134" t="str">
        <f t="shared" si="46"/>
        <v>BaseRatePIPL_140</v>
      </c>
      <c r="AQ43" s="134" t="str">
        <f t="shared" si="46"/>
        <v>BaseRatePIPL_141</v>
      </c>
      <c r="AR43" s="134" t="str">
        <f t="shared" si="46"/>
        <v>BaseRatePIPL_142</v>
      </c>
      <c r="AS43" s="134" t="str">
        <f t="shared" si="46"/>
        <v>BaseRatePIPL_143</v>
      </c>
      <c r="AT43" s="134" t="str">
        <f t="shared" si="46"/>
        <v>BaseRatePIPL_144</v>
      </c>
      <c r="AU43" s="134" t="str">
        <f t="shared" si="46"/>
        <v>BaseRatePIPL_145</v>
      </c>
      <c r="AV43" s="134" t="str">
        <f t="shared" si="46"/>
        <v>BaseRatePIPL_146</v>
      </c>
      <c r="AW43" s="134" t="str">
        <f t="shared" si="46"/>
        <v>BaseRatePIPL_147</v>
      </c>
      <c r="AX43" s="134" t="str">
        <f t="shared" si="46"/>
        <v>BaseRatePIPL_148</v>
      </c>
      <c r="AY43" s="134" t="str">
        <f t="shared" si="46"/>
        <v>BaseRatePIPL_149</v>
      </c>
    </row>
    <row r="44" spans="1:51">
      <c r="A44" s="21" t="s">
        <v>175</v>
      </c>
      <c r="B44" s="4"/>
      <c r="C44" s="124" t="str">
        <f>'Example 1A'!C44</f>
        <v xml:space="preserve">enter   </v>
      </c>
      <c r="D44" s="124" t="str">
        <f>'Example 1A'!D44</f>
        <v xml:space="preserve">enter   </v>
      </c>
      <c r="E44" s="124" t="str">
        <f>'Example 1A'!E44</f>
        <v xml:space="preserve">enter   </v>
      </c>
      <c r="F44" s="124" t="str">
        <f>'Example 1A'!F44</f>
        <v xml:space="preserve">enter   </v>
      </c>
      <c r="G44" s="124" t="str">
        <f>'Example 1A'!G44</f>
        <v xml:space="preserve">enter   </v>
      </c>
      <c r="H44" s="124" t="str">
        <f>'Example 1A'!H44</f>
        <v xml:space="preserve">enter   </v>
      </c>
      <c r="I44" s="124" t="str">
        <f>'Example 1A'!I44</f>
        <v xml:space="preserve">enter   </v>
      </c>
      <c r="J44" s="124" t="str">
        <f>'Example 1A'!J44</f>
        <v xml:space="preserve">enter   </v>
      </c>
      <c r="K44" s="124" t="str">
        <f>'Example 1A'!K44</f>
        <v xml:space="preserve">enter   </v>
      </c>
      <c r="L44" s="124" t="str">
        <f>'Example 1A'!L44</f>
        <v xml:space="preserve">enter   </v>
      </c>
      <c r="M44" s="124" t="str">
        <f>'Example 1A'!M44</f>
        <v xml:space="preserve">enter   </v>
      </c>
      <c r="N44" s="124" t="str">
        <f>'Example 1A'!N44</f>
        <v xml:space="preserve">enter   </v>
      </c>
      <c r="O44" s="124" t="str">
        <f>'Example 1A'!O44</f>
        <v xml:space="preserve">enter   </v>
      </c>
      <c r="P44" s="124" t="str">
        <f>'Example 1A'!P44</f>
        <v xml:space="preserve">enter   </v>
      </c>
      <c r="Q44" s="124" t="str">
        <f>'Example 1A'!Q44</f>
        <v xml:space="preserve">enter   </v>
      </c>
      <c r="R44" s="124" t="str">
        <f>'Example 1A'!R44</f>
        <v xml:space="preserve">enter   </v>
      </c>
      <c r="S44" s="124" t="str">
        <f>'Example 1A'!S44</f>
        <v xml:space="preserve">enter   </v>
      </c>
      <c r="T44" s="124" t="str">
        <f>'Example 1A'!T44</f>
        <v xml:space="preserve">enter   </v>
      </c>
      <c r="U44" s="124" t="str">
        <f>'Example 1A'!U44</f>
        <v xml:space="preserve">enter   </v>
      </c>
      <c r="V44" s="124" t="str">
        <f>'Example 1A'!V44</f>
        <v xml:space="preserve">enter   </v>
      </c>
      <c r="W44" s="124" t="str">
        <f>'Example 1A'!W44</f>
        <v xml:space="preserve">enter   </v>
      </c>
      <c r="X44" s="124" t="str">
        <f>'Example 1A'!X44</f>
        <v xml:space="preserve">enter   </v>
      </c>
      <c r="Y44" s="124" t="str">
        <f>'Example 1A'!Y44</f>
        <v xml:space="preserve">enter   </v>
      </c>
      <c r="Z44" s="124" t="str">
        <f>'Example 1A'!Z44</f>
        <v xml:space="preserve">enter   </v>
      </c>
      <c r="AA44" s="124" t="str">
        <f>'Example 1A'!AA44</f>
        <v xml:space="preserve">enter   </v>
      </c>
      <c r="AB44" s="124" t="str">
        <f>'Example 1A'!AB44</f>
        <v xml:space="preserve">enter   </v>
      </c>
      <c r="AC44" s="124" t="str">
        <f>'Example 1A'!AC44</f>
        <v xml:space="preserve">enter   </v>
      </c>
      <c r="AD44" s="124" t="str">
        <f>'Example 1A'!AD44</f>
        <v xml:space="preserve">enter   </v>
      </c>
      <c r="AE44" s="124" t="str">
        <f>'Example 1A'!AE44</f>
        <v xml:space="preserve">enter   </v>
      </c>
      <c r="AF44" s="124" t="str">
        <f>'Example 1A'!AF44</f>
        <v xml:space="preserve">enter   </v>
      </c>
      <c r="AG44" s="124" t="str">
        <f>'Example 1A'!AG44</f>
        <v xml:space="preserve">enter   </v>
      </c>
      <c r="AH44" s="124" t="str">
        <f>'Example 1A'!AH44</f>
        <v xml:space="preserve">enter   </v>
      </c>
      <c r="AI44" s="124" t="str">
        <f>'Example 1A'!AI44</f>
        <v xml:space="preserve">enter   </v>
      </c>
      <c r="AJ44" s="124" t="str">
        <f>'Example 1A'!AJ44</f>
        <v xml:space="preserve">enter   </v>
      </c>
      <c r="AK44" s="124" t="str">
        <f>'Example 1A'!AK44</f>
        <v xml:space="preserve">enter   </v>
      </c>
      <c r="AL44" s="124" t="str">
        <f>'Example 1A'!AL44</f>
        <v xml:space="preserve">enter   </v>
      </c>
      <c r="AM44" s="124" t="str">
        <f>'Example 1A'!AM44</f>
        <v xml:space="preserve">enter   </v>
      </c>
      <c r="AN44" s="124" t="str">
        <f>'Example 1A'!AN44</f>
        <v xml:space="preserve">enter   </v>
      </c>
      <c r="AO44" s="124" t="str">
        <f>'Example 1A'!AO44</f>
        <v xml:space="preserve">enter   </v>
      </c>
      <c r="AP44" s="124" t="str">
        <f>'Example 1A'!AP44</f>
        <v xml:space="preserve">enter   </v>
      </c>
      <c r="AQ44" s="124" t="str">
        <f>'Example 1A'!AQ44</f>
        <v xml:space="preserve">enter   </v>
      </c>
      <c r="AR44" s="124" t="str">
        <f>'Example 1A'!AR44</f>
        <v xml:space="preserve">enter   </v>
      </c>
      <c r="AS44" s="124" t="str">
        <f>'Example 1A'!AS44</f>
        <v xml:space="preserve">enter   </v>
      </c>
      <c r="AT44" s="124" t="str">
        <f>'Example 1A'!AT44</f>
        <v xml:space="preserve">enter   </v>
      </c>
      <c r="AU44" s="124" t="str">
        <f>'Example 1A'!AU44</f>
        <v xml:space="preserve">enter   </v>
      </c>
      <c r="AV44" s="124" t="str">
        <f>'Example 1A'!AV44</f>
        <v xml:space="preserve">enter   </v>
      </c>
      <c r="AW44" s="124" t="str">
        <f>'Example 1A'!AW44</f>
        <v xml:space="preserve">enter   </v>
      </c>
      <c r="AX44" s="124" t="str">
        <f>'Example 1A'!AX44</f>
        <v xml:space="preserve">enter   </v>
      </c>
      <c r="AY44" s="124" t="str">
        <f>'Example 1A'!AY44</f>
        <v xml:space="preserve">enter   </v>
      </c>
    </row>
    <row r="45" spans="1:51">
      <c r="A45" s="3" t="s">
        <v>165</v>
      </c>
      <c r="B45" s="4"/>
      <c r="C45" s="301" t="s">
        <v>166</v>
      </c>
      <c r="D45" s="119" t="str">
        <f t="shared" ref="D45:AC45" si="47">C45</f>
        <v>-----</v>
      </c>
      <c r="E45" s="119" t="str">
        <f t="shared" si="47"/>
        <v>-----</v>
      </c>
      <c r="F45" s="119" t="str">
        <f t="shared" si="47"/>
        <v>-----</v>
      </c>
      <c r="G45" s="119" t="str">
        <f t="shared" si="47"/>
        <v>-----</v>
      </c>
      <c r="H45" s="119" t="str">
        <f t="shared" si="47"/>
        <v>-----</v>
      </c>
      <c r="I45" s="119" t="str">
        <f t="shared" si="47"/>
        <v>-----</v>
      </c>
      <c r="J45" s="119" t="str">
        <f t="shared" si="47"/>
        <v>-----</v>
      </c>
      <c r="K45" s="119" t="str">
        <f t="shared" si="47"/>
        <v>-----</v>
      </c>
      <c r="L45" s="119" t="str">
        <f t="shared" si="47"/>
        <v>-----</v>
      </c>
      <c r="M45" s="119" t="str">
        <f t="shared" si="47"/>
        <v>-----</v>
      </c>
      <c r="N45" s="119" t="str">
        <f t="shared" si="47"/>
        <v>-----</v>
      </c>
      <c r="O45" s="119" t="str">
        <f t="shared" si="47"/>
        <v>-----</v>
      </c>
      <c r="P45" s="119" t="str">
        <f t="shared" si="47"/>
        <v>-----</v>
      </c>
      <c r="Q45" s="119" t="str">
        <f t="shared" si="47"/>
        <v>-----</v>
      </c>
      <c r="R45" s="119" t="str">
        <f t="shared" si="47"/>
        <v>-----</v>
      </c>
      <c r="S45" s="119" t="str">
        <f t="shared" si="47"/>
        <v>-----</v>
      </c>
      <c r="T45" s="119" t="str">
        <f t="shared" si="47"/>
        <v>-----</v>
      </c>
      <c r="U45" s="119" t="str">
        <f t="shared" si="47"/>
        <v>-----</v>
      </c>
      <c r="V45" s="119" t="str">
        <f t="shared" si="47"/>
        <v>-----</v>
      </c>
      <c r="W45" s="119" t="str">
        <f t="shared" si="47"/>
        <v>-----</v>
      </c>
      <c r="X45" s="119" t="str">
        <f t="shared" si="47"/>
        <v>-----</v>
      </c>
      <c r="Y45" s="119" t="str">
        <f t="shared" si="47"/>
        <v>-----</v>
      </c>
      <c r="Z45" s="119" t="str">
        <f t="shared" si="47"/>
        <v>-----</v>
      </c>
      <c r="AA45" s="119" t="str">
        <f t="shared" si="47"/>
        <v>-----</v>
      </c>
      <c r="AB45" s="119" t="str">
        <f t="shared" si="47"/>
        <v>-----</v>
      </c>
      <c r="AC45" s="126" t="str">
        <f t="shared" si="47"/>
        <v>-----</v>
      </c>
      <c r="AD45" s="126" t="str">
        <f t="shared" ref="AD45:AY45" si="48">AC45</f>
        <v>-----</v>
      </c>
      <c r="AE45" s="126" t="str">
        <f t="shared" si="48"/>
        <v>-----</v>
      </c>
      <c r="AF45" s="126" t="str">
        <f t="shared" si="48"/>
        <v>-----</v>
      </c>
      <c r="AG45" s="126" t="str">
        <f t="shared" si="48"/>
        <v>-----</v>
      </c>
      <c r="AH45" s="126" t="str">
        <f t="shared" si="48"/>
        <v>-----</v>
      </c>
      <c r="AI45" s="126" t="str">
        <f t="shared" si="48"/>
        <v>-----</v>
      </c>
      <c r="AJ45" s="126" t="str">
        <f t="shared" si="48"/>
        <v>-----</v>
      </c>
      <c r="AK45" s="126" t="str">
        <f t="shared" si="48"/>
        <v>-----</v>
      </c>
      <c r="AL45" s="126" t="str">
        <f t="shared" si="48"/>
        <v>-----</v>
      </c>
      <c r="AM45" s="126" t="str">
        <f t="shared" si="48"/>
        <v>-----</v>
      </c>
      <c r="AN45" s="126" t="str">
        <f t="shared" si="48"/>
        <v>-----</v>
      </c>
      <c r="AO45" s="126" t="str">
        <f t="shared" si="48"/>
        <v>-----</v>
      </c>
      <c r="AP45" s="126" t="str">
        <f t="shared" si="48"/>
        <v>-----</v>
      </c>
      <c r="AQ45" s="126" t="str">
        <f t="shared" si="48"/>
        <v>-----</v>
      </c>
      <c r="AR45" s="126" t="str">
        <f t="shared" si="48"/>
        <v>-----</v>
      </c>
      <c r="AS45" s="126" t="str">
        <f t="shared" si="48"/>
        <v>-----</v>
      </c>
      <c r="AT45" s="126" t="str">
        <f t="shared" si="48"/>
        <v>-----</v>
      </c>
      <c r="AU45" s="126" t="str">
        <f t="shared" si="48"/>
        <v>-----</v>
      </c>
      <c r="AV45" s="126" t="str">
        <f t="shared" si="48"/>
        <v>-----</v>
      </c>
      <c r="AW45" s="126" t="str">
        <f t="shared" si="48"/>
        <v>-----</v>
      </c>
      <c r="AX45" s="126" t="str">
        <f t="shared" si="48"/>
        <v>-----</v>
      </c>
      <c r="AY45" s="126" t="str">
        <f t="shared" si="48"/>
        <v>-----</v>
      </c>
    </row>
    <row r="46" spans="1:51">
      <c r="A46" s="3" t="s">
        <v>167</v>
      </c>
      <c r="B46" s="4"/>
      <c r="C46" s="301" t="s">
        <v>166</v>
      </c>
      <c r="D46" s="119" t="str">
        <f t="shared" ref="D46:AC46" si="49">C46</f>
        <v>-----</v>
      </c>
      <c r="E46" s="119" t="str">
        <f t="shared" si="49"/>
        <v>-----</v>
      </c>
      <c r="F46" s="119" t="str">
        <f t="shared" si="49"/>
        <v>-----</v>
      </c>
      <c r="G46" s="119" t="str">
        <f t="shared" si="49"/>
        <v>-----</v>
      </c>
      <c r="H46" s="119" t="str">
        <f t="shared" si="49"/>
        <v>-----</v>
      </c>
      <c r="I46" s="119" t="str">
        <f t="shared" si="49"/>
        <v>-----</v>
      </c>
      <c r="J46" s="119" t="str">
        <f t="shared" si="49"/>
        <v>-----</v>
      </c>
      <c r="K46" s="119" t="str">
        <f t="shared" si="49"/>
        <v>-----</v>
      </c>
      <c r="L46" s="119" t="str">
        <f t="shared" si="49"/>
        <v>-----</v>
      </c>
      <c r="M46" s="119" t="str">
        <f t="shared" si="49"/>
        <v>-----</v>
      </c>
      <c r="N46" s="119" t="str">
        <f t="shared" si="49"/>
        <v>-----</v>
      </c>
      <c r="O46" s="119" t="str">
        <f t="shared" si="49"/>
        <v>-----</v>
      </c>
      <c r="P46" s="119" t="str">
        <f t="shared" si="49"/>
        <v>-----</v>
      </c>
      <c r="Q46" s="119" t="str">
        <f t="shared" si="49"/>
        <v>-----</v>
      </c>
      <c r="R46" s="119" t="str">
        <f t="shared" si="49"/>
        <v>-----</v>
      </c>
      <c r="S46" s="119" t="str">
        <f t="shared" si="49"/>
        <v>-----</v>
      </c>
      <c r="T46" s="119" t="str">
        <f t="shared" si="49"/>
        <v>-----</v>
      </c>
      <c r="U46" s="119" t="str">
        <f t="shared" si="49"/>
        <v>-----</v>
      </c>
      <c r="V46" s="119" t="str">
        <f t="shared" si="49"/>
        <v>-----</v>
      </c>
      <c r="W46" s="119" t="str">
        <f t="shared" si="49"/>
        <v>-----</v>
      </c>
      <c r="X46" s="119" t="str">
        <f t="shared" si="49"/>
        <v>-----</v>
      </c>
      <c r="Y46" s="119" t="str">
        <f t="shared" si="49"/>
        <v>-----</v>
      </c>
      <c r="Z46" s="119" t="str">
        <f t="shared" si="49"/>
        <v>-----</v>
      </c>
      <c r="AA46" s="119" t="str">
        <f t="shared" si="49"/>
        <v>-----</v>
      </c>
      <c r="AB46" s="119" t="str">
        <f t="shared" si="49"/>
        <v>-----</v>
      </c>
      <c r="AC46" s="126" t="str">
        <f t="shared" si="49"/>
        <v>-----</v>
      </c>
      <c r="AD46" s="126" t="str">
        <f t="shared" ref="AD46:AY46" si="50">AC46</f>
        <v>-----</v>
      </c>
      <c r="AE46" s="126" t="str">
        <f t="shared" si="50"/>
        <v>-----</v>
      </c>
      <c r="AF46" s="126" t="str">
        <f t="shared" si="50"/>
        <v>-----</v>
      </c>
      <c r="AG46" s="126" t="str">
        <f t="shared" si="50"/>
        <v>-----</v>
      </c>
      <c r="AH46" s="126" t="str">
        <f t="shared" si="50"/>
        <v>-----</v>
      </c>
      <c r="AI46" s="126" t="str">
        <f t="shared" si="50"/>
        <v>-----</v>
      </c>
      <c r="AJ46" s="126" t="str">
        <f t="shared" si="50"/>
        <v>-----</v>
      </c>
      <c r="AK46" s="126" t="str">
        <f t="shared" si="50"/>
        <v>-----</v>
      </c>
      <c r="AL46" s="126" t="str">
        <f t="shared" si="50"/>
        <v>-----</v>
      </c>
      <c r="AM46" s="126" t="str">
        <f t="shared" si="50"/>
        <v>-----</v>
      </c>
      <c r="AN46" s="126" t="str">
        <f t="shared" si="50"/>
        <v>-----</v>
      </c>
      <c r="AO46" s="126" t="str">
        <f t="shared" si="50"/>
        <v>-----</v>
      </c>
      <c r="AP46" s="126" t="str">
        <f t="shared" si="50"/>
        <v>-----</v>
      </c>
      <c r="AQ46" s="126" t="str">
        <f t="shared" si="50"/>
        <v>-----</v>
      </c>
      <c r="AR46" s="126" t="str">
        <f t="shared" si="50"/>
        <v>-----</v>
      </c>
      <c r="AS46" s="126" t="str">
        <f t="shared" si="50"/>
        <v>-----</v>
      </c>
      <c r="AT46" s="126" t="str">
        <f t="shared" si="50"/>
        <v>-----</v>
      </c>
      <c r="AU46" s="126" t="str">
        <f t="shared" si="50"/>
        <v>-----</v>
      </c>
      <c r="AV46" s="126" t="str">
        <f t="shared" si="50"/>
        <v>-----</v>
      </c>
      <c r="AW46" s="126" t="str">
        <f t="shared" si="50"/>
        <v>-----</v>
      </c>
      <c r="AX46" s="126" t="str">
        <f t="shared" si="50"/>
        <v>-----</v>
      </c>
      <c r="AY46" s="126" t="str">
        <f t="shared" si="50"/>
        <v>-----</v>
      </c>
    </row>
    <row r="47" spans="1:51">
      <c r="A47" s="3" t="s">
        <v>168</v>
      </c>
      <c r="B47" s="4"/>
      <c r="C47" s="301" t="s">
        <v>166</v>
      </c>
      <c r="D47" s="119" t="str">
        <f t="shared" ref="D47:AC47" si="51">C47</f>
        <v>-----</v>
      </c>
      <c r="E47" s="119" t="str">
        <f t="shared" si="51"/>
        <v>-----</v>
      </c>
      <c r="F47" s="119" t="str">
        <f t="shared" si="51"/>
        <v>-----</v>
      </c>
      <c r="G47" s="119" t="str">
        <f t="shared" si="51"/>
        <v>-----</v>
      </c>
      <c r="H47" s="119" t="str">
        <f t="shared" si="51"/>
        <v>-----</v>
      </c>
      <c r="I47" s="119" t="str">
        <f t="shared" si="51"/>
        <v>-----</v>
      </c>
      <c r="J47" s="119" t="str">
        <f t="shared" si="51"/>
        <v>-----</v>
      </c>
      <c r="K47" s="119" t="str">
        <f t="shared" si="51"/>
        <v>-----</v>
      </c>
      <c r="L47" s="119" t="str">
        <f t="shared" si="51"/>
        <v>-----</v>
      </c>
      <c r="M47" s="119" t="str">
        <f t="shared" si="51"/>
        <v>-----</v>
      </c>
      <c r="N47" s="119" t="str">
        <f t="shared" si="51"/>
        <v>-----</v>
      </c>
      <c r="O47" s="119" t="str">
        <f t="shared" si="51"/>
        <v>-----</v>
      </c>
      <c r="P47" s="119" t="str">
        <f t="shared" si="51"/>
        <v>-----</v>
      </c>
      <c r="Q47" s="119" t="str">
        <f t="shared" si="51"/>
        <v>-----</v>
      </c>
      <c r="R47" s="119" t="str">
        <f t="shared" si="51"/>
        <v>-----</v>
      </c>
      <c r="S47" s="119" t="str">
        <f t="shared" si="51"/>
        <v>-----</v>
      </c>
      <c r="T47" s="119" t="str">
        <f t="shared" si="51"/>
        <v>-----</v>
      </c>
      <c r="U47" s="119" t="str">
        <f t="shared" si="51"/>
        <v>-----</v>
      </c>
      <c r="V47" s="119" t="str">
        <f t="shared" si="51"/>
        <v>-----</v>
      </c>
      <c r="W47" s="119" t="str">
        <f t="shared" si="51"/>
        <v>-----</v>
      </c>
      <c r="X47" s="119" t="str">
        <f t="shared" si="51"/>
        <v>-----</v>
      </c>
      <c r="Y47" s="119" t="str">
        <f t="shared" si="51"/>
        <v>-----</v>
      </c>
      <c r="Z47" s="119" t="str">
        <f t="shared" si="51"/>
        <v>-----</v>
      </c>
      <c r="AA47" s="119" t="str">
        <f t="shared" si="51"/>
        <v>-----</v>
      </c>
      <c r="AB47" s="119" t="str">
        <f t="shared" si="51"/>
        <v>-----</v>
      </c>
      <c r="AC47" s="126" t="str">
        <f t="shared" si="51"/>
        <v>-----</v>
      </c>
      <c r="AD47" s="126" t="str">
        <f t="shared" ref="AD47:AY47" si="52">AC47</f>
        <v>-----</v>
      </c>
      <c r="AE47" s="126" t="str">
        <f t="shared" si="52"/>
        <v>-----</v>
      </c>
      <c r="AF47" s="126" t="str">
        <f t="shared" si="52"/>
        <v>-----</v>
      </c>
      <c r="AG47" s="126" t="str">
        <f t="shared" si="52"/>
        <v>-----</v>
      </c>
      <c r="AH47" s="126" t="str">
        <f t="shared" si="52"/>
        <v>-----</v>
      </c>
      <c r="AI47" s="126" t="str">
        <f t="shared" si="52"/>
        <v>-----</v>
      </c>
      <c r="AJ47" s="126" t="str">
        <f t="shared" si="52"/>
        <v>-----</v>
      </c>
      <c r="AK47" s="126" t="str">
        <f t="shared" si="52"/>
        <v>-----</v>
      </c>
      <c r="AL47" s="126" t="str">
        <f t="shared" si="52"/>
        <v>-----</v>
      </c>
      <c r="AM47" s="126" t="str">
        <f t="shared" si="52"/>
        <v>-----</v>
      </c>
      <c r="AN47" s="126" t="str">
        <f t="shared" si="52"/>
        <v>-----</v>
      </c>
      <c r="AO47" s="126" t="str">
        <f t="shared" si="52"/>
        <v>-----</v>
      </c>
      <c r="AP47" s="126" t="str">
        <f t="shared" si="52"/>
        <v>-----</v>
      </c>
      <c r="AQ47" s="126" t="str">
        <f t="shared" si="52"/>
        <v>-----</v>
      </c>
      <c r="AR47" s="126" t="str">
        <f t="shared" si="52"/>
        <v>-----</v>
      </c>
      <c r="AS47" s="126" t="str">
        <f t="shared" si="52"/>
        <v>-----</v>
      </c>
      <c r="AT47" s="126" t="str">
        <f t="shared" si="52"/>
        <v>-----</v>
      </c>
      <c r="AU47" s="126" t="str">
        <f t="shared" si="52"/>
        <v>-----</v>
      </c>
      <c r="AV47" s="126" t="str">
        <f t="shared" si="52"/>
        <v>-----</v>
      </c>
      <c r="AW47" s="126" t="str">
        <f t="shared" si="52"/>
        <v>-----</v>
      </c>
      <c r="AX47" s="126" t="str">
        <f t="shared" si="52"/>
        <v>-----</v>
      </c>
      <c r="AY47" s="126" t="str">
        <f t="shared" si="52"/>
        <v>-----</v>
      </c>
    </row>
    <row r="48" spans="1:51">
      <c r="A48" s="3" t="s">
        <v>176</v>
      </c>
      <c r="B48" s="4"/>
      <c r="C48" s="301" t="s">
        <v>166</v>
      </c>
      <c r="D48" s="119" t="str">
        <f t="shared" ref="D48:AC48" si="53">C48</f>
        <v>-----</v>
      </c>
      <c r="E48" s="119" t="str">
        <f t="shared" si="53"/>
        <v>-----</v>
      </c>
      <c r="F48" s="119" t="str">
        <f t="shared" si="53"/>
        <v>-----</v>
      </c>
      <c r="G48" s="119" t="str">
        <f t="shared" si="53"/>
        <v>-----</v>
      </c>
      <c r="H48" s="119" t="str">
        <f t="shared" si="53"/>
        <v>-----</v>
      </c>
      <c r="I48" s="119" t="str">
        <f t="shared" si="53"/>
        <v>-----</v>
      </c>
      <c r="J48" s="119" t="str">
        <f t="shared" si="53"/>
        <v>-----</v>
      </c>
      <c r="K48" s="119" t="str">
        <f t="shared" si="53"/>
        <v>-----</v>
      </c>
      <c r="L48" s="119" t="str">
        <f t="shared" si="53"/>
        <v>-----</v>
      </c>
      <c r="M48" s="119" t="str">
        <f t="shared" si="53"/>
        <v>-----</v>
      </c>
      <c r="N48" s="119" t="str">
        <f t="shared" si="53"/>
        <v>-----</v>
      </c>
      <c r="O48" s="119" t="str">
        <f t="shared" si="53"/>
        <v>-----</v>
      </c>
      <c r="P48" s="119" t="str">
        <f t="shared" si="53"/>
        <v>-----</v>
      </c>
      <c r="Q48" s="119" t="str">
        <f t="shared" si="53"/>
        <v>-----</v>
      </c>
      <c r="R48" s="119" t="str">
        <f t="shared" si="53"/>
        <v>-----</v>
      </c>
      <c r="S48" s="119" t="str">
        <f t="shared" si="53"/>
        <v>-----</v>
      </c>
      <c r="T48" s="119" t="str">
        <f t="shared" si="53"/>
        <v>-----</v>
      </c>
      <c r="U48" s="119" t="str">
        <f t="shared" si="53"/>
        <v>-----</v>
      </c>
      <c r="V48" s="119" t="str">
        <f t="shared" si="53"/>
        <v>-----</v>
      </c>
      <c r="W48" s="119" t="str">
        <f t="shared" si="53"/>
        <v>-----</v>
      </c>
      <c r="X48" s="119" t="str">
        <f t="shared" si="53"/>
        <v>-----</v>
      </c>
      <c r="Y48" s="119" t="str">
        <f t="shared" si="53"/>
        <v>-----</v>
      </c>
      <c r="Z48" s="119" t="str">
        <f t="shared" si="53"/>
        <v>-----</v>
      </c>
      <c r="AA48" s="119" t="str">
        <f t="shared" si="53"/>
        <v>-----</v>
      </c>
      <c r="AB48" s="119" t="str">
        <f t="shared" si="53"/>
        <v>-----</v>
      </c>
      <c r="AC48" s="126" t="str">
        <f t="shared" si="53"/>
        <v>-----</v>
      </c>
      <c r="AD48" s="126" t="str">
        <f t="shared" ref="AD48:AY48" si="54">AC48</f>
        <v>-----</v>
      </c>
      <c r="AE48" s="126" t="str">
        <f t="shared" si="54"/>
        <v>-----</v>
      </c>
      <c r="AF48" s="126" t="str">
        <f t="shared" si="54"/>
        <v>-----</v>
      </c>
      <c r="AG48" s="126" t="str">
        <f t="shared" si="54"/>
        <v>-----</v>
      </c>
      <c r="AH48" s="126" t="str">
        <f t="shared" si="54"/>
        <v>-----</v>
      </c>
      <c r="AI48" s="126" t="str">
        <f t="shared" si="54"/>
        <v>-----</v>
      </c>
      <c r="AJ48" s="126" t="str">
        <f t="shared" si="54"/>
        <v>-----</v>
      </c>
      <c r="AK48" s="126" t="str">
        <f t="shared" si="54"/>
        <v>-----</v>
      </c>
      <c r="AL48" s="126" t="str">
        <f t="shared" si="54"/>
        <v>-----</v>
      </c>
      <c r="AM48" s="126" t="str">
        <f t="shared" si="54"/>
        <v>-----</v>
      </c>
      <c r="AN48" s="126" t="str">
        <f t="shared" si="54"/>
        <v>-----</v>
      </c>
      <c r="AO48" s="126" t="str">
        <f t="shared" si="54"/>
        <v>-----</v>
      </c>
      <c r="AP48" s="126" t="str">
        <f t="shared" si="54"/>
        <v>-----</v>
      </c>
      <c r="AQ48" s="126" t="str">
        <f t="shared" si="54"/>
        <v>-----</v>
      </c>
      <c r="AR48" s="126" t="str">
        <f t="shared" si="54"/>
        <v>-----</v>
      </c>
      <c r="AS48" s="126" t="str">
        <f t="shared" si="54"/>
        <v>-----</v>
      </c>
      <c r="AT48" s="126" t="str">
        <f t="shared" si="54"/>
        <v>-----</v>
      </c>
      <c r="AU48" s="126" t="str">
        <f t="shared" si="54"/>
        <v>-----</v>
      </c>
      <c r="AV48" s="126" t="str">
        <f t="shared" si="54"/>
        <v>-----</v>
      </c>
      <c r="AW48" s="126" t="str">
        <f t="shared" si="54"/>
        <v>-----</v>
      </c>
      <c r="AX48" s="126" t="str">
        <f t="shared" si="54"/>
        <v>-----</v>
      </c>
      <c r="AY48" s="126" t="str">
        <f t="shared" si="54"/>
        <v>-----</v>
      </c>
    </row>
    <row r="49" spans="1:51">
      <c r="A49" s="3" t="s">
        <v>170</v>
      </c>
      <c r="B49" s="47"/>
      <c r="C49" s="301" t="s">
        <v>166</v>
      </c>
      <c r="D49" s="119" t="str">
        <f t="shared" ref="D49:AC51" si="55">C49</f>
        <v>-----</v>
      </c>
      <c r="E49" s="119" t="str">
        <f t="shared" si="55"/>
        <v>-----</v>
      </c>
      <c r="F49" s="119" t="str">
        <f t="shared" si="55"/>
        <v>-----</v>
      </c>
      <c r="G49" s="119" t="str">
        <f t="shared" si="55"/>
        <v>-----</v>
      </c>
      <c r="H49" s="119" t="str">
        <f t="shared" si="55"/>
        <v>-----</v>
      </c>
      <c r="I49" s="119" t="str">
        <f t="shared" si="55"/>
        <v>-----</v>
      </c>
      <c r="J49" s="119" t="str">
        <f t="shared" si="55"/>
        <v>-----</v>
      </c>
      <c r="K49" s="119" t="str">
        <f t="shared" si="55"/>
        <v>-----</v>
      </c>
      <c r="L49" s="119" t="str">
        <f t="shared" si="55"/>
        <v>-----</v>
      </c>
      <c r="M49" s="119" t="str">
        <f t="shared" si="55"/>
        <v>-----</v>
      </c>
      <c r="N49" s="119" t="str">
        <f t="shared" si="55"/>
        <v>-----</v>
      </c>
      <c r="O49" s="119" t="str">
        <f t="shared" si="55"/>
        <v>-----</v>
      </c>
      <c r="P49" s="119" t="str">
        <f t="shared" si="55"/>
        <v>-----</v>
      </c>
      <c r="Q49" s="119" t="str">
        <f t="shared" si="55"/>
        <v>-----</v>
      </c>
      <c r="R49" s="119" t="str">
        <f t="shared" si="55"/>
        <v>-----</v>
      </c>
      <c r="S49" s="119" t="str">
        <f t="shared" si="55"/>
        <v>-----</v>
      </c>
      <c r="T49" s="119" t="str">
        <f t="shared" si="55"/>
        <v>-----</v>
      </c>
      <c r="U49" s="119" t="str">
        <f t="shared" si="55"/>
        <v>-----</v>
      </c>
      <c r="V49" s="119" t="str">
        <f t="shared" si="55"/>
        <v>-----</v>
      </c>
      <c r="W49" s="119" t="str">
        <f t="shared" si="55"/>
        <v>-----</v>
      </c>
      <c r="X49" s="119" t="str">
        <f t="shared" si="55"/>
        <v>-----</v>
      </c>
      <c r="Y49" s="119" t="str">
        <f t="shared" si="55"/>
        <v>-----</v>
      </c>
      <c r="Z49" s="119" t="str">
        <f t="shared" si="55"/>
        <v>-----</v>
      </c>
      <c r="AA49" s="119" t="str">
        <f t="shared" si="55"/>
        <v>-----</v>
      </c>
      <c r="AB49" s="119" t="str">
        <f t="shared" si="55"/>
        <v>-----</v>
      </c>
      <c r="AC49" s="126" t="str">
        <f t="shared" si="55"/>
        <v>-----</v>
      </c>
      <c r="AD49" s="126" t="str">
        <f t="shared" ref="AD49:AY49" si="56">AC49</f>
        <v>-----</v>
      </c>
      <c r="AE49" s="126" t="str">
        <f t="shared" si="56"/>
        <v>-----</v>
      </c>
      <c r="AF49" s="126" t="str">
        <f t="shared" si="56"/>
        <v>-----</v>
      </c>
      <c r="AG49" s="126" t="str">
        <f t="shared" si="56"/>
        <v>-----</v>
      </c>
      <c r="AH49" s="126" t="str">
        <f t="shared" si="56"/>
        <v>-----</v>
      </c>
      <c r="AI49" s="126" t="str">
        <f t="shared" si="56"/>
        <v>-----</v>
      </c>
      <c r="AJ49" s="126" t="str">
        <f t="shared" si="56"/>
        <v>-----</v>
      </c>
      <c r="AK49" s="126" t="str">
        <f t="shared" si="56"/>
        <v>-----</v>
      </c>
      <c r="AL49" s="126" t="str">
        <f t="shared" si="56"/>
        <v>-----</v>
      </c>
      <c r="AM49" s="126" t="str">
        <f t="shared" si="56"/>
        <v>-----</v>
      </c>
      <c r="AN49" s="126" t="str">
        <f t="shared" si="56"/>
        <v>-----</v>
      </c>
      <c r="AO49" s="126" t="str">
        <f t="shared" si="56"/>
        <v>-----</v>
      </c>
      <c r="AP49" s="126" t="str">
        <f t="shared" si="56"/>
        <v>-----</v>
      </c>
      <c r="AQ49" s="126" t="str">
        <f t="shared" si="56"/>
        <v>-----</v>
      </c>
      <c r="AR49" s="126" t="str">
        <f t="shared" si="56"/>
        <v>-----</v>
      </c>
      <c r="AS49" s="126" t="str">
        <f t="shared" si="56"/>
        <v>-----</v>
      </c>
      <c r="AT49" s="126" t="str">
        <f t="shared" si="56"/>
        <v>-----</v>
      </c>
      <c r="AU49" s="126" t="str">
        <f t="shared" si="56"/>
        <v>-----</v>
      </c>
      <c r="AV49" s="126" t="str">
        <f t="shared" si="56"/>
        <v>-----</v>
      </c>
      <c r="AW49" s="126" t="str">
        <f t="shared" si="56"/>
        <v>-----</v>
      </c>
      <c r="AX49" s="126" t="str">
        <f t="shared" si="56"/>
        <v>-----</v>
      </c>
      <c r="AY49" s="126" t="str">
        <f t="shared" si="56"/>
        <v>-----</v>
      </c>
    </row>
    <row r="50" spans="1:51">
      <c r="A50" s="3" t="s">
        <v>170</v>
      </c>
      <c r="B50" s="47"/>
      <c r="C50" s="301" t="s">
        <v>166</v>
      </c>
      <c r="D50" s="119" t="str">
        <f t="shared" si="55"/>
        <v>-----</v>
      </c>
      <c r="E50" s="119" t="str">
        <f t="shared" si="55"/>
        <v>-----</v>
      </c>
      <c r="F50" s="119" t="str">
        <f t="shared" si="55"/>
        <v>-----</v>
      </c>
      <c r="G50" s="119" t="str">
        <f t="shared" si="55"/>
        <v>-----</v>
      </c>
      <c r="H50" s="119" t="str">
        <f t="shared" si="55"/>
        <v>-----</v>
      </c>
      <c r="I50" s="119" t="str">
        <f t="shared" si="55"/>
        <v>-----</v>
      </c>
      <c r="J50" s="119" t="str">
        <f t="shared" si="55"/>
        <v>-----</v>
      </c>
      <c r="K50" s="119" t="str">
        <f t="shared" si="55"/>
        <v>-----</v>
      </c>
      <c r="L50" s="119" t="str">
        <f t="shared" si="55"/>
        <v>-----</v>
      </c>
      <c r="M50" s="119" t="str">
        <f t="shared" si="55"/>
        <v>-----</v>
      </c>
      <c r="N50" s="119" t="str">
        <f t="shared" si="55"/>
        <v>-----</v>
      </c>
      <c r="O50" s="119" t="str">
        <f t="shared" si="55"/>
        <v>-----</v>
      </c>
      <c r="P50" s="119" t="str">
        <f t="shared" si="55"/>
        <v>-----</v>
      </c>
      <c r="Q50" s="119" t="str">
        <f t="shared" si="55"/>
        <v>-----</v>
      </c>
      <c r="R50" s="119" t="str">
        <f t="shared" si="55"/>
        <v>-----</v>
      </c>
      <c r="S50" s="119" t="str">
        <f t="shared" si="55"/>
        <v>-----</v>
      </c>
      <c r="T50" s="119" t="str">
        <f t="shared" si="55"/>
        <v>-----</v>
      </c>
      <c r="U50" s="119" t="str">
        <f t="shared" si="55"/>
        <v>-----</v>
      </c>
      <c r="V50" s="119" t="str">
        <f t="shared" si="55"/>
        <v>-----</v>
      </c>
      <c r="W50" s="119" t="str">
        <f t="shared" si="55"/>
        <v>-----</v>
      </c>
      <c r="X50" s="119" t="str">
        <f t="shared" si="55"/>
        <v>-----</v>
      </c>
      <c r="Y50" s="119" t="str">
        <f t="shared" si="55"/>
        <v>-----</v>
      </c>
      <c r="Z50" s="119" t="str">
        <f t="shared" si="55"/>
        <v>-----</v>
      </c>
      <c r="AA50" s="119" t="str">
        <f t="shared" si="55"/>
        <v>-----</v>
      </c>
      <c r="AB50" s="119" t="str">
        <f t="shared" si="55"/>
        <v>-----</v>
      </c>
      <c r="AC50" s="126" t="str">
        <f t="shared" si="55"/>
        <v>-----</v>
      </c>
      <c r="AD50" s="126" t="str">
        <f t="shared" ref="AD50:AY50" si="57">AC50</f>
        <v>-----</v>
      </c>
      <c r="AE50" s="126" t="str">
        <f t="shared" si="57"/>
        <v>-----</v>
      </c>
      <c r="AF50" s="126" t="str">
        <f t="shared" si="57"/>
        <v>-----</v>
      </c>
      <c r="AG50" s="126" t="str">
        <f t="shared" si="57"/>
        <v>-----</v>
      </c>
      <c r="AH50" s="126" t="str">
        <f t="shared" si="57"/>
        <v>-----</v>
      </c>
      <c r="AI50" s="126" t="str">
        <f t="shared" si="57"/>
        <v>-----</v>
      </c>
      <c r="AJ50" s="126" t="str">
        <f t="shared" si="57"/>
        <v>-----</v>
      </c>
      <c r="AK50" s="126" t="str">
        <f t="shared" si="57"/>
        <v>-----</v>
      </c>
      <c r="AL50" s="126" t="str">
        <f t="shared" si="57"/>
        <v>-----</v>
      </c>
      <c r="AM50" s="126" t="str">
        <f t="shared" si="57"/>
        <v>-----</v>
      </c>
      <c r="AN50" s="126" t="str">
        <f t="shared" si="57"/>
        <v>-----</v>
      </c>
      <c r="AO50" s="126" t="str">
        <f t="shared" si="57"/>
        <v>-----</v>
      </c>
      <c r="AP50" s="126" t="str">
        <f t="shared" si="57"/>
        <v>-----</v>
      </c>
      <c r="AQ50" s="126" t="str">
        <f t="shared" si="57"/>
        <v>-----</v>
      </c>
      <c r="AR50" s="126" t="str">
        <f t="shared" si="57"/>
        <v>-----</v>
      </c>
      <c r="AS50" s="126" t="str">
        <f t="shared" si="57"/>
        <v>-----</v>
      </c>
      <c r="AT50" s="126" t="str">
        <f t="shared" si="57"/>
        <v>-----</v>
      </c>
      <c r="AU50" s="126" t="str">
        <f t="shared" si="57"/>
        <v>-----</v>
      </c>
      <c r="AV50" s="126" t="str">
        <f t="shared" si="57"/>
        <v>-----</v>
      </c>
      <c r="AW50" s="126" t="str">
        <f t="shared" si="57"/>
        <v>-----</v>
      </c>
      <c r="AX50" s="126" t="str">
        <f t="shared" si="57"/>
        <v>-----</v>
      </c>
      <c r="AY50" s="126" t="str">
        <f t="shared" si="57"/>
        <v>-----</v>
      </c>
    </row>
    <row r="51" spans="1:51">
      <c r="A51" s="3" t="s">
        <v>170</v>
      </c>
      <c r="B51" s="47"/>
      <c r="C51" s="301" t="s">
        <v>166</v>
      </c>
      <c r="D51" s="119" t="str">
        <f t="shared" si="55"/>
        <v>-----</v>
      </c>
      <c r="E51" s="119" t="str">
        <f t="shared" si="55"/>
        <v>-----</v>
      </c>
      <c r="F51" s="119" t="str">
        <f t="shared" si="55"/>
        <v>-----</v>
      </c>
      <c r="G51" s="119" t="str">
        <f t="shared" si="55"/>
        <v>-----</v>
      </c>
      <c r="H51" s="119" t="str">
        <f t="shared" si="55"/>
        <v>-----</v>
      </c>
      <c r="I51" s="119" t="str">
        <f t="shared" si="55"/>
        <v>-----</v>
      </c>
      <c r="J51" s="119" t="str">
        <f t="shared" si="55"/>
        <v>-----</v>
      </c>
      <c r="K51" s="119" t="str">
        <f t="shared" si="55"/>
        <v>-----</v>
      </c>
      <c r="L51" s="119" t="str">
        <f t="shared" si="55"/>
        <v>-----</v>
      </c>
      <c r="M51" s="119" t="str">
        <f t="shared" si="55"/>
        <v>-----</v>
      </c>
      <c r="N51" s="119" t="str">
        <f t="shared" si="55"/>
        <v>-----</v>
      </c>
      <c r="O51" s="119" t="str">
        <f t="shared" si="55"/>
        <v>-----</v>
      </c>
      <c r="P51" s="119" t="str">
        <f t="shared" si="55"/>
        <v>-----</v>
      </c>
      <c r="Q51" s="119" t="str">
        <f t="shared" si="55"/>
        <v>-----</v>
      </c>
      <c r="R51" s="119" t="str">
        <f t="shared" si="55"/>
        <v>-----</v>
      </c>
      <c r="S51" s="119" t="str">
        <f t="shared" si="55"/>
        <v>-----</v>
      </c>
      <c r="T51" s="119" t="str">
        <f t="shared" si="55"/>
        <v>-----</v>
      </c>
      <c r="U51" s="119" t="str">
        <f t="shared" si="55"/>
        <v>-----</v>
      </c>
      <c r="V51" s="119" t="str">
        <f t="shared" si="55"/>
        <v>-----</v>
      </c>
      <c r="W51" s="119" t="str">
        <f t="shared" si="55"/>
        <v>-----</v>
      </c>
      <c r="X51" s="119" t="str">
        <f t="shared" si="55"/>
        <v>-----</v>
      </c>
      <c r="Y51" s="119" t="str">
        <f t="shared" si="55"/>
        <v>-----</v>
      </c>
      <c r="Z51" s="119" t="str">
        <f t="shared" si="55"/>
        <v>-----</v>
      </c>
      <c r="AA51" s="119" t="str">
        <f t="shared" si="55"/>
        <v>-----</v>
      </c>
      <c r="AB51" s="119" t="str">
        <f t="shared" si="55"/>
        <v>-----</v>
      </c>
      <c r="AC51" s="126" t="str">
        <f t="shared" si="55"/>
        <v>-----</v>
      </c>
      <c r="AD51" s="126" t="str">
        <f t="shared" ref="AD51:AY51" si="58">AC51</f>
        <v>-----</v>
      </c>
      <c r="AE51" s="126" t="str">
        <f t="shared" si="58"/>
        <v>-----</v>
      </c>
      <c r="AF51" s="126" t="str">
        <f t="shared" si="58"/>
        <v>-----</v>
      </c>
      <c r="AG51" s="126" t="str">
        <f t="shared" si="58"/>
        <v>-----</v>
      </c>
      <c r="AH51" s="126" t="str">
        <f t="shared" si="58"/>
        <v>-----</v>
      </c>
      <c r="AI51" s="126" t="str">
        <f t="shared" si="58"/>
        <v>-----</v>
      </c>
      <c r="AJ51" s="126" t="str">
        <f t="shared" si="58"/>
        <v>-----</v>
      </c>
      <c r="AK51" s="126" t="str">
        <f t="shared" si="58"/>
        <v>-----</v>
      </c>
      <c r="AL51" s="126" t="str">
        <f t="shared" si="58"/>
        <v>-----</v>
      </c>
      <c r="AM51" s="126" t="str">
        <f t="shared" si="58"/>
        <v>-----</v>
      </c>
      <c r="AN51" s="126" t="str">
        <f t="shared" si="58"/>
        <v>-----</v>
      </c>
      <c r="AO51" s="126" t="str">
        <f t="shared" si="58"/>
        <v>-----</v>
      </c>
      <c r="AP51" s="126" t="str">
        <f t="shared" si="58"/>
        <v>-----</v>
      </c>
      <c r="AQ51" s="126" t="str">
        <f t="shared" si="58"/>
        <v>-----</v>
      </c>
      <c r="AR51" s="126" t="str">
        <f t="shared" si="58"/>
        <v>-----</v>
      </c>
      <c r="AS51" s="126" t="str">
        <f t="shared" si="58"/>
        <v>-----</v>
      </c>
      <c r="AT51" s="126" t="str">
        <f t="shared" si="58"/>
        <v>-----</v>
      </c>
      <c r="AU51" s="126" t="str">
        <f t="shared" si="58"/>
        <v>-----</v>
      </c>
      <c r="AV51" s="126" t="str">
        <f t="shared" si="58"/>
        <v>-----</v>
      </c>
      <c r="AW51" s="126" t="str">
        <f t="shared" si="58"/>
        <v>-----</v>
      </c>
      <c r="AX51" s="126" t="str">
        <f t="shared" si="58"/>
        <v>-----</v>
      </c>
      <c r="AY51" s="126" t="str">
        <f t="shared" si="58"/>
        <v>-----</v>
      </c>
    </row>
    <row r="52" spans="1:51">
      <c r="A52" s="3" t="s">
        <v>171</v>
      </c>
      <c r="B52" s="4"/>
      <c r="C52" s="124" t="str">
        <f t="shared" ref="C52:AY52" si="59">ExpFeePIP</f>
        <v>enter</v>
      </c>
      <c r="D52" s="124" t="str">
        <f t="shared" si="59"/>
        <v>enter</v>
      </c>
      <c r="E52" s="124" t="str">
        <f t="shared" si="59"/>
        <v>enter</v>
      </c>
      <c r="F52" s="124" t="str">
        <f t="shared" si="59"/>
        <v>enter</v>
      </c>
      <c r="G52" s="124" t="str">
        <f t="shared" si="59"/>
        <v>enter</v>
      </c>
      <c r="H52" s="124" t="str">
        <f t="shared" si="59"/>
        <v>enter</v>
      </c>
      <c r="I52" s="124" t="str">
        <f t="shared" si="59"/>
        <v>enter</v>
      </c>
      <c r="J52" s="124" t="str">
        <f t="shared" si="59"/>
        <v>enter</v>
      </c>
      <c r="K52" s="124" t="str">
        <f t="shared" si="59"/>
        <v>enter</v>
      </c>
      <c r="L52" s="124" t="str">
        <f t="shared" si="59"/>
        <v>enter</v>
      </c>
      <c r="M52" s="124" t="str">
        <f t="shared" si="59"/>
        <v>enter</v>
      </c>
      <c r="N52" s="124" t="str">
        <f t="shared" si="59"/>
        <v>enter</v>
      </c>
      <c r="O52" s="124" t="str">
        <f t="shared" si="59"/>
        <v>enter</v>
      </c>
      <c r="P52" s="124" t="str">
        <f t="shared" si="59"/>
        <v>enter</v>
      </c>
      <c r="Q52" s="124" t="str">
        <f t="shared" si="59"/>
        <v>enter</v>
      </c>
      <c r="R52" s="124" t="str">
        <f t="shared" si="59"/>
        <v>enter</v>
      </c>
      <c r="S52" s="124" t="str">
        <f t="shared" si="59"/>
        <v>enter</v>
      </c>
      <c r="T52" s="124" t="str">
        <f t="shared" si="59"/>
        <v>enter</v>
      </c>
      <c r="U52" s="124" t="str">
        <f t="shared" si="59"/>
        <v>enter</v>
      </c>
      <c r="V52" s="124" t="str">
        <f t="shared" si="59"/>
        <v>enter</v>
      </c>
      <c r="W52" s="124" t="str">
        <f t="shared" si="59"/>
        <v>enter</v>
      </c>
      <c r="X52" s="124" t="str">
        <f t="shared" si="59"/>
        <v>enter</v>
      </c>
      <c r="Y52" s="124" t="str">
        <f t="shared" si="59"/>
        <v>enter</v>
      </c>
      <c r="Z52" s="124" t="str">
        <f t="shared" si="59"/>
        <v>enter</v>
      </c>
      <c r="AA52" s="124" t="str">
        <f t="shared" si="59"/>
        <v>enter</v>
      </c>
      <c r="AB52" s="124" t="str">
        <f t="shared" si="59"/>
        <v>enter</v>
      </c>
      <c r="AC52" s="155" t="str">
        <f t="shared" si="59"/>
        <v>enter</v>
      </c>
      <c r="AD52" s="155" t="str">
        <f t="shared" si="59"/>
        <v>enter</v>
      </c>
      <c r="AE52" s="155" t="str">
        <f t="shared" si="59"/>
        <v>enter</v>
      </c>
      <c r="AF52" s="155" t="str">
        <f t="shared" si="59"/>
        <v>enter</v>
      </c>
      <c r="AG52" s="155" t="str">
        <f t="shared" si="59"/>
        <v>enter</v>
      </c>
      <c r="AH52" s="155" t="str">
        <f t="shared" si="59"/>
        <v>enter</v>
      </c>
      <c r="AI52" s="155" t="str">
        <f t="shared" si="59"/>
        <v>enter</v>
      </c>
      <c r="AJ52" s="155" t="str">
        <f t="shared" si="59"/>
        <v>enter</v>
      </c>
      <c r="AK52" s="155" t="str">
        <f t="shared" si="59"/>
        <v>enter</v>
      </c>
      <c r="AL52" s="155" t="str">
        <f t="shared" si="59"/>
        <v>enter</v>
      </c>
      <c r="AM52" s="155" t="str">
        <f t="shared" si="59"/>
        <v>enter</v>
      </c>
      <c r="AN52" s="155" t="str">
        <f t="shared" si="59"/>
        <v>enter</v>
      </c>
      <c r="AO52" s="155" t="str">
        <f t="shared" si="59"/>
        <v>enter</v>
      </c>
      <c r="AP52" s="155" t="str">
        <f t="shared" si="59"/>
        <v>enter</v>
      </c>
      <c r="AQ52" s="155" t="str">
        <f t="shared" si="59"/>
        <v>enter</v>
      </c>
      <c r="AR52" s="155" t="str">
        <f t="shared" si="59"/>
        <v>enter</v>
      </c>
      <c r="AS52" s="155" t="str">
        <f t="shared" si="59"/>
        <v>enter</v>
      </c>
      <c r="AT52" s="155" t="str">
        <f t="shared" si="59"/>
        <v>enter</v>
      </c>
      <c r="AU52" s="155" t="str">
        <f t="shared" si="59"/>
        <v>enter</v>
      </c>
      <c r="AV52" s="155" t="str">
        <f t="shared" si="59"/>
        <v>enter</v>
      </c>
      <c r="AW52" s="155" t="str">
        <f t="shared" si="59"/>
        <v>enter</v>
      </c>
      <c r="AX52" s="155" t="str">
        <f t="shared" si="59"/>
        <v>enter</v>
      </c>
      <c r="AY52" s="155" t="str">
        <f t="shared" si="59"/>
        <v>enter</v>
      </c>
    </row>
    <row r="53" spans="1:51">
      <c r="A53" s="3" t="s">
        <v>170</v>
      </c>
      <c r="B53" s="4"/>
      <c r="C53" s="301" t="s">
        <v>166</v>
      </c>
      <c r="D53" s="119" t="str">
        <f t="shared" ref="D53:AC53" si="60">C53</f>
        <v>-----</v>
      </c>
      <c r="E53" s="119" t="str">
        <f t="shared" si="60"/>
        <v>-----</v>
      </c>
      <c r="F53" s="119" t="str">
        <f t="shared" si="60"/>
        <v>-----</v>
      </c>
      <c r="G53" s="119" t="str">
        <f t="shared" si="60"/>
        <v>-----</v>
      </c>
      <c r="H53" s="119" t="str">
        <f t="shared" si="60"/>
        <v>-----</v>
      </c>
      <c r="I53" s="119" t="str">
        <f t="shared" si="60"/>
        <v>-----</v>
      </c>
      <c r="J53" s="119" t="str">
        <f t="shared" si="60"/>
        <v>-----</v>
      </c>
      <c r="K53" s="119" t="str">
        <f t="shared" si="60"/>
        <v>-----</v>
      </c>
      <c r="L53" s="119" t="str">
        <f t="shared" si="60"/>
        <v>-----</v>
      </c>
      <c r="M53" s="119" t="str">
        <f t="shared" si="60"/>
        <v>-----</v>
      </c>
      <c r="N53" s="119" t="str">
        <f t="shared" si="60"/>
        <v>-----</v>
      </c>
      <c r="O53" s="119" t="str">
        <f t="shared" si="60"/>
        <v>-----</v>
      </c>
      <c r="P53" s="119" t="str">
        <f t="shared" si="60"/>
        <v>-----</v>
      </c>
      <c r="Q53" s="119" t="str">
        <f t="shared" si="60"/>
        <v>-----</v>
      </c>
      <c r="R53" s="119" t="str">
        <f t="shared" si="60"/>
        <v>-----</v>
      </c>
      <c r="S53" s="119" t="str">
        <f t="shared" si="60"/>
        <v>-----</v>
      </c>
      <c r="T53" s="119" t="str">
        <f t="shared" si="60"/>
        <v>-----</v>
      </c>
      <c r="U53" s="119" t="str">
        <f t="shared" si="60"/>
        <v>-----</v>
      </c>
      <c r="V53" s="119" t="str">
        <f t="shared" si="60"/>
        <v>-----</v>
      </c>
      <c r="W53" s="119" t="str">
        <f t="shared" si="60"/>
        <v>-----</v>
      </c>
      <c r="X53" s="119" t="str">
        <f t="shared" si="60"/>
        <v>-----</v>
      </c>
      <c r="Y53" s="119" t="str">
        <f t="shared" si="60"/>
        <v>-----</v>
      </c>
      <c r="Z53" s="119" t="str">
        <f t="shared" si="60"/>
        <v>-----</v>
      </c>
      <c r="AA53" s="119" t="str">
        <f t="shared" si="60"/>
        <v>-----</v>
      </c>
      <c r="AB53" s="119" t="str">
        <f t="shared" si="60"/>
        <v>-----</v>
      </c>
      <c r="AC53" s="126" t="str">
        <f t="shared" si="60"/>
        <v>-----</v>
      </c>
      <c r="AD53" s="126" t="str">
        <f t="shared" ref="AD53:AY53" si="61">AC53</f>
        <v>-----</v>
      </c>
      <c r="AE53" s="126" t="str">
        <f t="shared" si="61"/>
        <v>-----</v>
      </c>
      <c r="AF53" s="126" t="str">
        <f t="shared" si="61"/>
        <v>-----</v>
      </c>
      <c r="AG53" s="126" t="str">
        <f t="shared" si="61"/>
        <v>-----</v>
      </c>
      <c r="AH53" s="126" t="str">
        <f t="shared" si="61"/>
        <v>-----</v>
      </c>
      <c r="AI53" s="126" t="str">
        <f t="shared" si="61"/>
        <v>-----</v>
      </c>
      <c r="AJ53" s="126" t="str">
        <f t="shared" si="61"/>
        <v>-----</v>
      </c>
      <c r="AK53" s="126" t="str">
        <f t="shared" si="61"/>
        <v>-----</v>
      </c>
      <c r="AL53" s="126" t="str">
        <f t="shared" si="61"/>
        <v>-----</v>
      </c>
      <c r="AM53" s="126" t="str">
        <f t="shared" si="61"/>
        <v>-----</v>
      </c>
      <c r="AN53" s="126" t="str">
        <f t="shared" si="61"/>
        <v>-----</v>
      </c>
      <c r="AO53" s="126" t="str">
        <f t="shared" si="61"/>
        <v>-----</v>
      </c>
      <c r="AP53" s="126" t="str">
        <f t="shared" si="61"/>
        <v>-----</v>
      </c>
      <c r="AQ53" s="126" t="str">
        <f t="shared" si="61"/>
        <v>-----</v>
      </c>
      <c r="AR53" s="126" t="str">
        <f t="shared" si="61"/>
        <v>-----</v>
      </c>
      <c r="AS53" s="126" t="str">
        <f t="shared" si="61"/>
        <v>-----</v>
      </c>
      <c r="AT53" s="126" t="str">
        <f t="shared" si="61"/>
        <v>-----</v>
      </c>
      <c r="AU53" s="126" t="str">
        <f t="shared" si="61"/>
        <v>-----</v>
      </c>
      <c r="AV53" s="126" t="str">
        <f t="shared" si="61"/>
        <v>-----</v>
      </c>
      <c r="AW53" s="126" t="str">
        <f t="shared" si="61"/>
        <v>-----</v>
      </c>
      <c r="AX53" s="126" t="str">
        <f t="shared" si="61"/>
        <v>-----</v>
      </c>
      <c r="AY53" s="126" t="str">
        <f t="shared" si="61"/>
        <v>-----</v>
      </c>
    </row>
    <row r="54" spans="1:51">
      <c r="A54" s="11" t="s">
        <v>177</v>
      </c>
      <c r="B54" s="12"/>
      <c r="C54" s="38" t="e">
        <f t="shared" ref="C54:AC54" si="62">PRODUCT(PRODUCT(C44:C51)+C52,C53)</f>
        <v>#VALUE!</v>
      </c>
      <c r="D54" s="38" t="e">
        <f t="shared" si="62"/>
        <v>#VALUE!</v>
      </c>
      <c r="E54" s="38" t="e">
        <f t="shared" si="62"/>
        <v>#VALUE!</v>
      </c>
      <c r="F54" s="38" t="e">
        <f t="shared" si="62"/>
        <v>#VALUE!</v>
      </c>
      <c r="G54" s="38" t="e">
        <f t="shared" si="62"/>
        <v>#VALUE!</v>
      </c>
      <c r="H54" s="38" t="e">
        <f t="shared" si="62"/>
        <v>#VALUE!</v>
      </c>
      <c r="I54" s="38" t="e">
        <f t="shared" si="62"/>
        <v>#VALUE!</v>
      </c>
      <c r="J54" s="38" t="e">
        <f t="shared" si="62"/>
        <v>#VALUE!</v>
      </c>
      <c r="K54" s="38" t="e">
        <f t="shared" si="62"/>
        <v>#VALUE!</v>
      </c>
      <c r="L54" s="38" t="e">
        <f t="shared" si="62"/>
        <v>#VALUE!</v>
      </c>
      <c r="M54" s="38" t="e">
        <f t="shared" si="62"/>
        <v>#VALUE!</v>
      </c>
      <c r="N54" s="38" t="e">
        <f t="shared" si="62"/>
        <v>#VALUE!</v>
      </c>
      <c r="O54" s="38" t="e">
        <f t="shared" si="62"/>
        <v>#VALUE!</v>
      </c>
      <c r="P54" s="38" t="e">
        <f t="shared" si="62"/>
        <v>#VALUE!</v>
      </c>
      <c r="Q54" s="38" t="e">
        <f t="shared" si="62"/>
        <v>#VALUE!</v>
      </c>
      <c r="R54" s="38" t="e">
        <f t="shared" si="62"/>
        <v>#VALUE!</v>
      </c>
      <c r="S54" s="38" t="e">
        <f t="shared" si="62"/>
        <v>#VALUE!</v>
      </c>
      <c r="T54" s="38" t="e">
        <f t="shared" si="62"/>
        <v>#VALUE!</v>
      </c>
      <c r="U54" s="38" t="e">
        <f t="shared" si="62"/>
        <v>#VALUE!</v>
      </c>
      <c r="V54" s="38" t="e">
        <f t="shared" si="62"/>
        <v>#VALUE!</v>
      </c>
      <c r="W54" s="38" t="e">
        <f t="shared" si="62"/>
        <v>#VALUE!</v>
      </c>
      <c r="X54" s="38" t="e">
        <f t="shared" si="62"/>
        <v>#VALUE!</v>
      </c>
      <c r="Y54" s="38" t="e">
        <f t="shared" si="62"/>
        <v>#VALUE!</v>
      </c>
      <c r="Z54" s="38" t="e">
        <f t="shared" si="62"/>
        <v>#VALUE!</v>
      </c>
      <c r="AA54" s="38" t="e">
        <f t="shared" si="62"/>
        <v>#VALUE!</v>
      </c>
      <c r="AB54" s="38" t="e">
        <f t="shared" si="62"/>
        <v>#VALUE!</v>
      </c>
      <c r="AC54" s="39" t="e">
        <f t="shared" si="62"/>
        <v>#VALUE!</v>
      </c>
      <c r="AD54" s="39" t="e">
        <f t="shared" ref="AD54:AY54" si="63">PRODUCT(PRODUCT(AD44:AD51)+AD52,AD53)</f>
        <v>#VALUE!</v>
      </c>
      <c r="AE54" s="39" t="e">
        <f t="shared" si="63"/>
        <v>#VALUE!</v>
      </c>
      <c r="AF54" s="39" t="e">
        <f t="shared" si="63"/>
        <v>#VALUE!</v>
      </c>
      <c r="AG54" s="39" t="e">
        <f t="shared" si="63"/>
        <v>#VALUE!</v>
      </c>
      <c r="AH54" s="39" t="e">
        <f t="shared" si="63"/>
        <v>#VALUE!</v>
      </c>
      <c r="AI54" s="39" t="e">
        <f t="shared" si="63"/>
        <v>#VALUE!</v>
      </c>
      <c r="AJ54" s="39" t="e">
        <f t="shared" si="63"/>
        <v>#VALUE!</v>
      </c>
      <c r="AK54" s="39" t="e">
        <f t="shared" si="63"/>
        <v>#VALUE!</v>
      </c>
      <c r="AL54" s="39" t="e">
        <f t="shared" si="63"/>
        <v>#VALUE!</v>
      </c>
      <c r="AM54" s="39" t="e">
        <f t="shared" si="63"/>
        <v>#VALUE!</v>
      </c>
      <c r="AN54" s="39" t="e">
        <f t="shared" si="63"/>
        <v>#VALUE!</v>
      </c>
      <c r="AO54" s="39" t="e">
        <f t="shared" si="63"/>
        <v>#VALUE!</v>
      </c>
      <c r="AP54" s="39" t="e">
        <f t="shared" si="63"/>
        <v>#VALUE!</v>
      </c>
      <c r="AQ54" s="39" t="e">
        <f t="shared" si="63"/>
        <v>#VALUE!</v>
      </c>
      <c r="AR54" s="39" t="e">
        <f t="shared" si="63"/>
        <v>#VALUE!</v>
      </c>
      <c r="AS54" s="39" t="e">
        <f t="shared" si="63"/>
        <v>#VALUE!</v>
      </c>
      <c r="AT54" s="39" t="e">
        <f t="shared" si="63"/>
        <v>#VALUE!</v>
      </c>
      <c r="AU54" s="39" t="e">
        <f t="shared" si="63"/>
        <v>#VALUE!</v>
      </c>
      <c r="AV54" s="39" t="e">
        <f t="shared" si="63"/>
        <v>#VALUE!</v>
      </c>
      <c r="AW54" s="39" t="e">
        <f t="shared" si="63"/>
        <v>#VALUE!</v>
      </c>
      <c r="AX54" s="39" t="e">
        <f t="shared" si="63"/>
        <v>#VALUE!</v>
      </c>
      <c r="AY54" s="39" t="e">
        <f t="shared" si="63"/>
        <v>#VALUE!</v>
      </c>
    </row>
    <row r="55" spans="1:51" ht="16.2" thickBot="1">
      <c r="A55" s="13" t="s">
        <v>178</v>
      </c>
      <c r="B55" s="4"/>
      <c r="C55" s="303">
        <v>0</v>
      </c>
      <c r="D55" s="151">
        <f>C55</f>
        <v>0</v>
      </c>
      <c r="E55" s="77">
        <f t="shared" ref="E55:AY55" si="64">$D55</f>
        <v>0</v>
      </c>
      <c r="F55" s="77">
        <f t="shared" si="64"/>
        <v>0</v>
      </c>
      <c r="G55" s="77">
        <f t="shared" si="64"/>
        <v>0</v>
      </c>
      <c r="H55" s="77">
        <f t="shared" si="64"/>
        <v>0</v>
      </c>
      <c r="I55" s="77">
        <f t="shared" si="64"/>
        <v>0</v>
      </c>
      <c r="J55" s="77">
        <f t="shared" si="64"/>
        <v>0</v>
      </c>
      <c r="K55" s="77">
        <f t="shared" si="64"/>
        <v>0</v>
      </c>
      <c r="L55" s="77">
        <f t="shared" si="64"/>
        <v>0</v>
      </c>
      <c r="M55" s="77">
        <f t="shared" si="64"/>
        <v>0</v>
      </c>
      <c r="N55" s="77">
        <f t="shared" si="64"/>
        <v>0</v>
      </c>
      <c r="O55" s="77">
        <f t="shared" si="64"/>
        <v>0</v>
      </c>
      <c r="P55" s="77">
        <f t="shared" si="64"/>
        <v>0</v>
      </c>
      <c r="Q55" s="77">
        <f t="shared" si="64"/>
        <v>0</v>
      </c>
      <c r="R55" s="77">
        <f t="shared" si="64"/>
        <v>0</v>
      </c>
      <c r="S55" s="77">
        <f t="shared" si="64"/>
        <v>0</v>
      </c>
      <c r="T55" s="77">
        <f t="shared" si="64"/>
        <v>0</v>
      </c>
      <c r="U55" s="77">
        <f t="shared" si="64"/>
        <v>0</v>
      </c>
      <c r="V55" s="77">
        <f t="shared" si="64"/>
        <v>0</v>
      </c>
      <c r="W55" s="77">
        <f t="shared" si="64"/>
        <v>0</v>
      </c>
      <c r="X55" s="77">
        <f t="shared" si="64"/>
        <v>0</v>
      </c>
      <c r="Y55" s="77">
        <f t="shared" si="64"/>
        <v>0</v>
      </c>
      <c r="Z55" s="77">
        <f t="shared" si="64"/>
        <v>0</v>
      </c>
      <c r="AA55" s="77">
        <f t="shared" si="64"/>
        <v>0</v>
      </c>
      <c r="AB55" s="77">
        <f t="shared" si="64"/>
        <v>0</v>
      </c>
      <c r="AC55" s="130">
        <f t="shared" si="64"/>
        <v>0</v>
      </c>
      <c r="AD55" s="130">
        <f t="shared" si="64"/>
        <v>0</v>
      </c>
      <c r="AE55" s="130">
        <f t="shared" si="64"/>
        <v>0</v>
      </c>
      <c r="AF55" s="130">
        <f t="shared" si="64"/>
        <v>0</v>
      </c>
      <c r="AG55" s="130">
        <f t="shared" si="64"/>
        <v>0</v>
      </c>
      <c r="AH55" s="130">
        <f t="shared" si="64"/>
        <v>0</v>
      </c>
      <c r="AI55" s="130">
        <f t="shared" si="64"/>
        <v>0</v>
      </c>
      <c r="AJ55" s="130">
        <f t="shared" si="64"/>
        <v>0</v>
      </c>
      <c r="AK55" s="130">
        <f t="shared" si="64"/>
        <v>0</v>
      </c>
      <c r="AL55" s="130">
        <f t="shared" si="64"/>
        <v>0</v>
      </c>
      <c r="AM55" s="130">
        <f t="shared" si="64"/>
        <v>0</v>
      </c>
      <c r="AN55" s="130">
        <f t="shared" si="64"/>
        <v>0</v>
      </c>
      <c r="AO55" s="130">
        <f t="shared" si="64"/>
        <v>0</v>
      </c>
      <c r="AP55" s="130">
        <f t="shared" si="64"/>
        <v>0</v>
      </c>
      <c r="AQ55" s="130">
        <f t="shared" si="64"/>
        <v>0</v>
      </c>
      <c r="AR55" s="130">
        <f t="shared" si="64"/>
        <v>0</v>
      </c>
      <c r="AS55" s="130">
        <f t="shared" si="64"/>
        <v>0</v>
      </c>
      <c r="AT55" s="130">
        <f t="shared" si="64"/>
        <v>0</v>
      </c>
      <c r="AU55" s="130">
        <f t="shared" si="64"/>
        <v>0</v>
      </c>
      <c r="AV55" s="130">
        <f t="shared" si="64"/>
        <v>0</v>
      </c>
      <c r="AW55" s="130">
        <f t="shared" si="64"/>
        <v>0</v>
      </c>
      <c r="AX55" s="130">
        <f t="shared" si="64"/>
        <v>0</v>
      </c>
      <c r="AY55" s="130">
        <f t="shared" si="64"/>
        <v>0</v>
      </c>
    </row>
    <row r="56" spans="1:51" ht="16.2" thickTop="1">
      <c r="A56" s="52" t="s">
        <v>173</v>
      </c>
      <c r="B56" s="6"/>
      <c r="C56" s="78" t="str">
        <f t="shared" ref="C56:AY56" si="65">"BaseRateUML_" &amp; TEXT(C$17,"00")</f>
        <v>BaseRateUML_101</v>
      </c>
      <c r="D56" s="78" t="str">
        <f t="shared" si="65"/>
        <v>BaseRateUML_102</v>
      </c>
      <c r="E56" s="78" t="str">
        <f t="shared" si="65"/>
        <v>BaseRateUML_103</v>
      </c>
      <c r="F56" s="78" t="str">
        <f t="shared" si="65"/>
        <v>BaseRateUML_104</v>
      </c>
      <c r="G56" s="78" t="str">
        <f t="shared" si="65"/>
        <v>BaseRateUML_105</v>
      </c>
      <c r="H56" s="78" t="str">
        <f t="shared" si="65"/>
        <v>BaseRateUML_106</v>
      </c>
      <c r="I56" s="78" t="str">
        <f t="shared" si="65"/>
        <v>BaseRateUML_107</v>
      </c>
      <c r="J56" s="78" t="str">
        <f t="shared" si="65"/>
        <v>BaseRateUML_108</v>
      </c>
      <c r="K56" s="78" t="str">
        <f t="shared" si="65"/>
        <v>BaseRateUML_109</v>
      </c>
      <c r="L56" s="78" t="str">
        <f t="shared" si="65"/>
        <v>BaseRateUML_110</v>
      </c>
      <c r="M56" s="78" t="str">
        <f t="shared" si="65"/>
        <v>BaseRateUML_111</v>
      </c>
      <c r="N56" s="78" t="str">
        <f t="shared" si="65"/>
        <v>BaseRateUML_112</v>
      </c>
      <c r="O56" s="78" t="str">
        <f t="shared" si="65"/>
        <v>BaseRateUML_113</v>
      </c>
      <c r="P56" s="78" t="str">
        <f t="shared" si="65"/>
        <v>BaseRateUML_114</v>
      </c>
      <c r="Q56" s="78" t="str">
        <f t="shared" si="65"/>
        <v>BaseRateUML_115</v>
      </c>
      <c r="R56" s="78" t="str">
        <f t="shared" si="65"/>
        <v>BaseRateUML_116</v>
      </c>
      <c r="S56" s="78" t="str">
        <f t="shared" si="65"/>
        <v>BaseRateUML_117</v>
      </c>
      <c r="T56" s="78" t="str">
        <f t="shared" si="65"/>
        <v>BaseRateUML_118</v>
      </c>
      <c r="U56" s="78" t="str">
        <f t="shared" si="65"/>
        <v>BaseRateUML_119</v>
      </c>
      <c r="V56" s="78" t="str">
        <f t="shared" si="65"/>
        <v>BaseRateUML_120</v>
      </c>
      <c r="W56" s="78" t="str">
        <f t="shared" si="65"/>
        <v>BaseRateUML_121</v>
      </c>
      <c r="X56" s="78" t="str">
        <f t="shared" si="65"/>
        <v>BaseRateUML_122</v>
      </c>
      <c r="Y56" s="78" t="str">
        <f t="shared" si="65"/>
        <v>BaseRateUML_123</v>
      </c>
      <c r="Z56" s="78" t="str">
        <f t="shared" si="65"/>
        <v>BaseRateUML_124</v>
      </c>
      <c r="AA56" s="78" t="str">
        <f t="shared" si="65"/>
        <v>BaseRateUML_125</v>
      </c>
      <c r="AB56" s="78" t="str">
        <f t="shared" si="65"/>
        <v>BaseRateUML_126</v>
      </c>
      <c r="AC56" s="131" t="str">
        <f t="shared" si="65"/>
        <v>BaseRateUML_127</v>
      </c>
      <c r="AD56" s="131" t="str">
        <f t="shared" si="65"/>
        <v>BaseRateUML_128</v>
      </c>
      <c r="AE56" s="131" t="str">
        <f t="shared" si="65"/>
        <v>BaseRateUML_129</v>
      </c>
      <c r="AF56" s="131" t="str">
        <f t="shared" si="65"/>
        <v>BaseRateUML_130</v>
      </c>
      <c r="AG56" s="131" t="str">
        <f t="shared" si="65"/>
        <v>BaseRateUML_131</v>
      </c>
      <c r="AH56" s="131" t="str">
        <f t="shared" si="65"/>
        <v>BaseRateUML_132</v>
      </c>
      <c r="AI56" s="131" t="str">
        <f t="shared" si="65"/>
        <v>BaseRateUML_133</v>
      </c>
      <c r="AJ56" s="131" t="str">
        <f t="shared" si="65"/>
        <v>BaseRateUML_134</v>
      </c>
      <c r="AK56" s="131" t="str">
        <f t="shared" si="65"/>
        <v>BaseRateUML_135</v>
      </c>
      <c r="AL56" s="131" t="str">
        <f t="shared" si="65"/>
        <v>BaseRateUML_136</v>
      </c>
      <c r="AM56" s="131" t="str">
        <f t="shared" si="65"/>
        <v>BaseRateUML_137</v>
      </c>
      <c r="AN56" s="131" t="str">
        <f t="shared" si="65"/>
        <v>BaseRateUML_138</v>
      </c>
      <c r="AO56" s="131" t="str">
        <f t="shared" si="65"/>
        <v>BaseRateUML_139</v>
      </c>
      <c r="AP56" s="131" t="str">
        <f t="shared" si="65"/>
        <v>BaseRateUML_140</v>
      </c>
      <c r="AQ56" s="131" t="str">
        <f t="shared" si="65"/>
        <v>BaseRateUML_141</v>
      </c>
      <c r="AR56" s="131" t="str">
        <f t="shared" si="65"/>
        <v>BaseRateUML_142</v>
      </c>
      <c r="AS56" s="131" t="str">
        <f t="shared" si="65"/>
        <v>BaseRateUML_143</v>
      </c>
      <c r="AT56" s="131" t="str">
        <f t="shared" si="65"/>
        <v>BaseRateUML_144</v>
      </c>
      <c r="AU56" s="131" t="str">
        <f t="shared" si="65"/>
        <v>BaseRateUML_145</v>
      </c>
      <c r="AV56" s="131" t="str">
        <f t="shared" si="65"/>
        <v>BaseRateUML_146</v>
      </c>
      <c r="AW56" s="131" t="str">
        <f t="shared" si="65"/>
        <v>BaseRateUML_147</v>
      </c>
      <c r="AX56" s="131" t="str">
        <f t="shared" si="65"/>
        <v>BaseRateUML_148</v>
      </c>
      <c r="AY56" s="131" t="str">
        <f t="shared" si="65"/>
        <v>BaseRateUML_149</v>
      </c>
    </row>
    <row r="57" spans="1:51">
      <c r="A57" s="21" t="s">
        <v>179</v>
      </c>
      <c r="B57" s="4"/>
      <c r="C57" s="124" t="str">
        <f>'Example 1A'!C57</f>
        <v xml:space="preserve">enter   </v>
      </c>
      <c r="D57" s="124" t="str">
        <f>'Example 1A'!D57</f>
        <v xml:space="preserve">enter   </v>
      </c>
      <c r="E57" s="124" t="str">
        <f>'Example 1A'!E57</f>
        <v xml:space="preserve">enter   </v>
      </c>
      <c r="F57" s="124" t="str">
        <f>'Example 1A'!F57</f>
        <v xml:space="preserve">enter   </v>
      </c>
      <c r="G57" s="124" t="str">
        <f>'Example 1A'!G57</f>
        <v xml:space="preserve">enter   </v>
      </c>
      <c r="H57" s="124" t="str">
        <f>'Example 1A'!H57</f>
        <v xml:space="preserve">enter   </v>
      </c>
      <c r="I57" s="124" t="str">
        <f>'Example 1A'!I57</f>
        <v xml:space="preserve">enter   </v>
      </c>
      <c r="J57" s="124" t="str">
        <f>'Example 1A'!J57</f>
        <v xml:space="preserve">enter   </v>
      </c>
      <c r="K57" s="124" t="str">
        <f>'Example 1A'!K57</f>
        <v xml:space="preserve">enter   </v>
      </c>
      <c r="L57" s="124" t="str">
        <f>'Example 1A'!L57</f>
        <v xml:space="preserve">enter   </v>
      </c>
      <c r="M57" s="124" t="str">
        <f>'Example 1A'!M57</f>
        <v xml:space="preserve">enter   </v>
      </c>
      <c r="N57" s="124" t="str">
        <f>'Example 1A'!N57</f>
        <v xml:space="preserve">enter   </v>
      </c>
      <c r="O57" s="124" t="str">
        <f>'Example 1A'!O57</f>
        <v xml:space="preserve">enter   </v>
      </c>
      <c r="P57" s="124" t="str">
        <f>'Example 1A'!P57</f>
        <v xml:space="preserve">enter   </v>
      </c>
      <c r="Q57" s="124" t="str">
        <f>'Example 1A'!Q57</f>
        <v xml:space="preserve">enter   </v>
      </c>
      <c r="R57" s="124" t="str">
        <f>'Example 1A'!R57</f>
        <v xml:space="preserve">enter   </v>
      </c>
      <c r="S57" s="124" t="str">
        <f>'Example 1A'!S57</f>
        <v xml:space="preserve">enter   </v>
      </c>
      <c r="T57" s="124" t="str">
        <f>'Example 1A'!T57</f>
        <v xml:space="preserve">enter   </v>
      </c>
      <c r="U57" s="124" t="str">
        <f>'Example 1A'!U57</f>
        <v xml:space="preserve">enter   </v>
      </c>
      <c r="V57" s="124" t="str">
        <f>'Example 1A'!V57</f>
        <v xml:space="preserve">enter   </v>
      </c>
      <c r="W57" s="124" t="str">
        <f>'Example 1A'!W57</f>
        <v xml:space="preserve">enter   </v>
      </c>
      <c r="X57" s="124" t="str">
        <f>'Example 1A'!X57</f>
        <v xml:space="preserve">enter   </v>
      </c>
      <c r="Y57" s="124" t="str">
        <f>'Example 1A'!Y57</f>
        <v xml:space="preserve">enter   </v>
      </c>
      <c r="Z57" s="124" t="str">
        <f>'Example 1A'!Z57</f>
        <v xml:space="preserve">enter   </v>
      </c>
      <c r="AA57" s="124" t="str">
        <f>'Example 1A'!AA57</f>
        <v xml:space="preserve">enter   </v>
      </c>
      <c r="AB57" s="124" t="str">
        <f>'Example 1A'!AB57</f>
        <v xml:space="preserve">enter   </v>
      </c>
      <c r="AC57" s="124" t="str">
        <f>'Example 1A'!AC57</f>
        <v xml:space="preserve">enter   </v>
      </c>
      <c r="AD57" s="124" t="str">
        <f>'Example 1A'!AD57</f>
        <v xml:space="preserve">enter   </v>
      </c>
      <c r="AE57" s="124" t="str">
        <f>'Example 1A'!AE57</f>
        <v xml:space="preserve">enter   </v>
      </c>
      <c r="AF57" s="124" t="str">
        <f>'Example 1A'!AF57</f>
        <v xml:space="preserve">enter   </v>
      </c>
      <c r="AG57" s="124" t="str">
        <f>'Example 1A'!AG57</f>
        <v xml:space="preserve">enter   </v>
      </c>
      <c r="AH57" s="124" t="str">
        <f>'Example 1A'!AH57</f>
        <v xml:space="preserve">enter   </v>
      </c>
      <c r="AI57" s="124" t="str">
        <f>'Example 1A'!AI57</f>
        <v xml:space="preserve">enter   </v>
      </c>
      <c r="AJ57" s="124" t="str">
        <f>'Example 1A'!AJ57</f>
        <v xml:space="preserve">enter   </v>
      </c>
      <c r="AK57" s="124" t="str">
        <f>'Example 1A'!AK57</f>
        <v xml:space="preserve">enter   </v>
      </c>
      <c r="AL57" s="124" t="str">
        <f>'Example 1A'!AL57</f>
        <v xml:space="preserve">enter   </v>
      </c>
      <c r="AM57" s="124" t="str">
        <f>'Example 1A'!AM57</f>
        <v xml:space="preserve">enter   </v>
      </c>
      <c r="AN57" s="124" t="str">
        <f>'Example 1A'!AN57</f>
        <v xml:space="preserve">enter   </v>
      </c>
      <c r="AO57" s="124" t="str">
        <f>'Example 1A'!AO57</f>
        <v xml:space="preserve">enter   </v>
      </c>
      <c r="AP57" s="124" t="str">
        <f>'Example 1A'!AP57</f>
        <v xml:space="preserve">enter   </v>
      </c>
      <c r="AQ57" s="124" t="str">
        <f>'Example 1A'!AQ57</f>
        <v xml:space="preserve">enter   </v>
      </c>
      <c r="AR57" s="124" t="str">
        <f>'Example 1A'!AR57</f>
        <v xml:space="preserve">enter   </v>
      </c>
      <c r="AS57" s="124" t="str">
        <f>'Example 1A'!AS57</f>
        <v xml:space="preserve">enter   </v>
      </c>
      <c r="AT57" s="124" t="str">
        <f>'Example 1A'!AT57</f>
        <v xml:space="preserve">enter   </v>
      </c>
      <c r="AU57" s="124" t="str">
        <f>'Example 1A'!AU57</f>
        <v xml:space="preserve">enter   </v>
      </c>
      <c r="AV57" s="124" t="str">
        <f>'Example 1A'!AV57</f>
        <v xml:space="preserve">enter   </v>
      </c>
      <c r="AW57" s="124" t="str">
        <f>'Example 1A'!AW57</f>
        <v xml:space="preserve">enter   </v>
      </c>
      <c r="AX57" s="124" t="str">
        <f>'Example 1A'!AX57</f>
        <v xml:space="preserve">enter   </v>
      </c>
      <c r="AY57" s="124" t="str">
        <f>'Example 1A'!AY57</f>
        <v xml:space="preserve">enter   </v>
      </c>
    </row>
    <row r="58" spans="1:51">
      <c r="A58" s="13" t="s">
        <v>180</v>
      </c>
      <c r="B58" s="4"/>
      <c r="C58" s="301" t="s">
        <v>166</v>
      </c>
      <c r="D58" s="119" t="str">
        <f t="shared" ref="D58:AC59" si="66">C58</f>
        <v>-----</v>
      </c>
      <c r="E58" s="119" t="str">
        <f t="shared" si="66"/>
        <v>-----</v>
      </c>
      <c r="F58" s="119" t="str">
        <f t="shared" si="66"/>
        <v>-----</v>
      </c>
      <c r="G58" s="119" t="str">
        <f t="shared" si="66"/>
        <v>-----</v>
      </c>
      <c r="H58" s="119" t="str">
        <f t="shared" si="66"/>
        <v>-----</v>
      </c>
      <c r="I58" s="119" t="str">
        <f t="shared" si="66"/>
        <v>-----</v>
      </c>
      <c r="J58" s="119" t="str">
        <f t="shared" si="66"/>
        <v>-----</v>
      </c>
      <c r="K58" s="119" t="str">
        <f t="shared" si="66"/>
        <v>-----</v>
      </c>
      <c r="L58" s="119" t="str">
        <f t="shared" si="66"/>
        <v>-----</v>
      </c>
      <c r="M58" s="119" t="str">
        <f t="shared" si="66"/>
        <v>-----</v>
      </c>
      <c r="N58" s="119" t="str">
        <f t="shared" si="66"/>
        <v>-----</v>
      </c>
      <c r="O58" s="119" t="str">
        <f t="shared" si="66"/>
        <v>-----</v>
      </c>
      <c r="P58" s="119" t="str">
        <f t="shared" si="66"/>
        <v>-----</v>
      </c>
      <c r="Q58" s="119" t="str">
        <f t="shared" si="66"/>
        <v>-----</v>
      </c>
      <c r="R58" s="119" t="str">
        <f t="shared" si="66"/>
        <v>-----</v>
      </c>
      <c r="S58" s="119" t="str">
        <f t="shared" si="66"/>
        <v>-----</v>
      </c>
      <c r="T58" s="119" t="str">
        <f t="shared" si="66"/>
        <v>-----</v>
      </c>
      <c r="U58" s="119" t="str">
        <f t="shared" si="66"/>
        <v>-----</v>
      </c>
      <c r="V58" s="119" t="str">
        <f t="shared" si="66"/>
        <v>-----</v>
      </c>
      <c r="W58" s="119" t="str">
        <f t="shared" si="66"/>
        <v>-----</v>
      </c>
      <c r="X58" s="119" t="str">
        <f t="shared" si="66"/>
        <v>-----</v>
      </c>
      <c r="Y58" s="119" t="str">
        <f t="shared" si="66"/>
        <v>-----</v>
      </c>
      <c r="Z58" s="119" t="str">
        <f t="shared" si="66"/>
        <v>-----</v>
      </c>
      <c r="AA58" s="119" t="str">
        <f t="shared" si="66"/>
        <v>-----</v>
      </c>
      <c r="AB58" s="119" t="str">
        <f t="shared" si="66"/>
        <v>-----</v>
      </c>
      <c r="AC58" s="126" t="str">
        <f t="shared" si="66"/>
        <v>-----</v>
      </c>
      <c r="AD58" s="126" t="str">
        <f t="shared" ref="AD58:AY58" si="67">AC58</f>
        <v>-----</v>
      </c>
      <c r="AE58" s="126" t="str">
        <f t="shared" si="67"/>
        <v>-----</v>
      </c>
      <c r="AF58" s="126" t="str">
        <f t="shared" si="67"/>
        <v>-----</v>
      </c>
      <c r="AG58" s="126" t="str">
        <f t="shared" si="67"/>
        <v>-----</v>
      </c>
      <c r="AH58" s="126" t="str">
        <f t="shared" si="67"/>
        <v>-----</v>
      </c>
      <c r="AI58" s="126" t="str">
        <f t="shared" si="67"/>
        <v>-----</v>
      </c>
      <c r="AJ58" s="126" t="str">
        <f t="shared" si="67"/>
        <v>-----</v>
      </c>
      <c r="AK58" s="126" t="str">
        <f t="shared" si="67"/>
        <v>-----</v>
      </c>
      <c r="AL58" s="126" t="str">
        <f t="shared" si="67"/>
        <v>-----</v>
      </c>
      <c r="AM58" s="126" t="str">
        <f t="shared" si="67"/>
        <v>-----</v>
      </c>
      <c r="AN58" s="126" t="str">
        <f t="shared" si="67"/>
        <v>-----</v>
      </c>
      <c r="AO58" s="126" t="str">
        <f t="shared" si="67"/>
        <v>-----</v>
      </c>
      <c r="AP58" s="126" t="str">
        <f t="shared" si="67"/>
        <v>-----</v>
      </c>
      <c r="AQ58" s="126" t="str">
        <f t="shared" si="67"/>
        <v>-----</v>
      </c>
      <c r="AR58" s="126" t="str">
        <f t="shared" si="67"/>
        <v>-----</v>
      </c>
      <c r="AS58" s="126" t="str">
        <f t="shared" si="67"/>
        <v>-----</v>
      </c>
      <c r="AT58" s="126" t="str">
        <f t="shared" si="67"/>
        <v>-----</v>
      </c>
      <c r="AU58" s="126" t="str">
        <f t="shared" si="67"/>
        <v>-----</v>
      </c>
      <c r="AV58" s="126" t="str">
        <f t="shared" si="67"/>
        <v>-----</v>
      </c>
      <c r="AW58" s="126" t="str">
        <f t="shared" si="67"/>
        <v>-----</v>
      </c>
      <c r="AX58" s="126" t="str">
        <f t="shared" si="67"/>
        <v>-----</v>
      </c>
      <c r="AY58" s="126" t="str">
        <f t="shared" si="67"/>
        <v>-----</v>
      </c>
    </row>
    <row r="59" spans="1:51">
      <c r="A59" s="3" t="s">
        <v>170</v>
      </c>
      <c r="B59" s="4"/>
      <c r="C59" s="301" t="s">
        <v>166</v>
      </c>
      <c r="D59" s="119" t="str">
        <f t="shared" si="66"/>
        <v>-----</v>
      </c>
      <c r="E59" s="119" t="str">
        <f t="shared" si="66"/>
        <v>-----</v>
      </c>
      <c r="F59" s="119" t="str">
        <f t="shared" si="66"/>
        <v>-----</v>
      </c>
      <c r="G59" s="119" t="str">
        <f t="shared" si="66"/>
        <v>-----</v>
      </c>
      <c r="H59" s="119" t="str">
        <f t="shared" si="66"/>
        <v>-----</v>
      </c>
      <c r="I59" s="119" t="str">
        <f t="shared" si="66"/>
        <v>-----</v>
      </c>
      <c r="J59" s="119" t="str">
        <f t="shared" si="66"/>
        <v>-----</v>
      </c>
      <c r="K59" s="119" t="str">
        <f t="shared" si="66"/>
        <v>-----</v>
      </c>
      <c r="L59" s="119" t="str">
        <f t="shared" si="66"/>
        <v>-----</v>
      </c>
      <c r="M59" s="119" t="str">
        <f t="shared" si="66"/>
        <v>-----</v>
      </c>
      <c r="N59" s="119" t="str">
        <f t="shared" si="66"/>
        <v>-----</v>
      </c>
      <c r="O59" s="119" t="str">
        <f t="shared" si="66"/>
        <v>-----</v>
      </c>
      <c r="P59" s="119" t="str">
        <f t="shared" si="66"/>
        <v>-----</v>
      </c>
      <c r="Q59" s="119" t="str">
        <f t="shared" si="66"/>
        <v>-----</v>
      </c>
      <c r="R59" s="119" t="str">
        <f t="shared" si="66"/>
        <v>-----</v>
      </c>
      <c r="S59" s="119" t="str">
        <f t="shared" si="66"/>
        <v>-----</v>
      </c>
      <c r="T59" s="119" t="str">
        <f t="shared" si="66"/>
        <v>-----</v>
      </c>
      <c r="U59" s="119" t="str">
        <f t="shared" si="66"/>
        <v>-----</v>
      </c>
      <c r="V59" s="119" t="str">
        <f t="shared" si="66"/>
        <v>-----</v>
      </c>
      <c r="W59" s="119" t="str">
        <f t="shared" si="66"/>
        <v>-----</v>
      </c>
      <c r="X59" s="119" t="str">
        <f t="shared" si="66"/>
        <v>-----</v>
      </c>
      <c r="Y59" s="119" t="str">
        <f t="shared" si="66"/>
        <v>-----</v>
      </c>
      <c r="Z59" s="119" t="str">
        <f t="shared" si="66"/>
        <v>-----</v>
      </c>
      <c r="AA59" s="119" t="str">
        <f t="shared" si="66"/>
        <v>-----</v>
      </c>
      <c r="AB59" s="119" t="str">
        <f t="shared" si="66"/>
        <v>-----</v>
      </c>
      <c r="AC59" s="126" t="str">
        <f t="shared" si="66"/>
        <v>-----</v>
      </c>
      <c r="AD59" s="126" t="str">
        <f t="shared" ref="AD59:AY59" si="68">AC59</f>
        <v>-----</v>
      </c>
      <c r="AE59" s="126" t="str">
        <f t="shared" si="68"/>
        <v>-----</v>
      </c>
      <c r="AF59" s="126" t="str">
        <f t="shared" si="68"/>
        <v>-----</v>
      </c>
      <c r="AG59" s="126" t="str">
        <f t="shared" si="68"/>
        <v>-----</v>
      </c>
      <c r="AH59" s="126" t="str">
        <f t="shared" si="68"/>
        <v>-----</v>
      </c>
      <c r="AI59" s="126" t="str">
        <f t="shared" si="68"/>
        <v>-----</v>
      </c>
      <c r="AJ59" s="126" t="str">
        <f t="shared" si="68"/>
        <v>-----</v>
      </c>
      <c r="AK59" s="126" t="str">
        <f t="shared" si="68"/>
        <v>-----</v>
      </c>
      <c r="AL59" s="126" t="str">
        <f t="shared" si="68"/>
        <v>-----</v>
      </c>
      <c r="AM59" s="126" t="str">
        <f t="shared" si="68"/>
        <v>-----</v>
      </c>
      <c r="AN59" s="126" t="str">
        <f t="shared" si="68"/>
        <v>-----</v>
      </c>
      <c r="AO59" s="126" t="str">
        <f t="shared" si="68"/>
        <v>-----</v>
      </c>
      <c r="AP59" s="126" t="str">
        <f t="shared" si="68"/>
        <v>-----</v>
      </c>
      <c r="AQ59" s="126" t="str">
        <f t="shared" si="68"/>
        <v>-----</v>
      </c>
      <c r="AR59" s="126" t="str">
        <f t="shared" si="68"/>
        <v>-----</v>
      </c>
      <c r="AS59" s="126" t="str">
        <f t="shared" si="68"/>
        <v>-----</v>
      </c>
      <c r="AT59" s="126" t="str">
        <f t="shared" si="68"/>
        <v>-----</v>
      </c>
      <c r="AU59" s="126" t="str">
        <f t="shared" si="68"/>
        <v>-----</v>
      </c>
      <c r="AV59" s="126" t="str">
        <f t="shared" si="68"/>
        <v>-----</v>
      </c>
      <c r="AW59" s="126" t="str">
        <f t="shared" si="68"/>
        <v>-----</v>
      </c>
      <c r="AX59" s="126" t="str">
        <f t="shared" si="68"/>
        <v>-----</v>
      </c>
      <c r="AY59" s="126" t="str">
        <f t="shared" si="68"/>
        <v>-----</v>
      </c>
    </row>
    <row r="60" spans="1:51">
      <c r="A60" s="3" t="s">
        <v>170</v>
      </c>
      <c r="B60" s="4"/>
      <c r="C60" s="301" t="s">
        <v>166</v>
      </c>
      <c r="D60" s="119" t="str">
        <f t="shared" ref="D60:AC61" si="69">C60</f>
        <v>-----</v>
      </c>
      <c r="E60" s="119" t="str">
        <f t="shared" si="69"/>
        <v>-----</v>
      </c>
      <c r="F60" s="119" t="str">
        <f t="shared" si="69"/>
        <v>-----</v>
      </c>
      <c r="G60" s="119" t="str">
        <f t="shared" si="69"/>
        <v>-----</v>
      </c>
      <c r="H60" s="119" t="str">
        <f t="shared" si="69"/>
        <v>-----</v>
      </c>
      <c r="I60" s="119" t="str">
        <f t="shared" si="69"/>
        <v>-----</v>
      </c>
      <c r="J60" s="119" t="str">
        <f t="shared" si="69"/>
        <v>-----</v>
      </c>
      <c r="K60" s="119" t="str">
        <f t="shared" si="69"/>
        <v>-----</v>
      </c>
      <c r="L60" s="119" t="str">
        <f t="shared" si="69"/>
        <v>-----</v>
      </c>
      <c r="M60" s="119" t="str">
        <f t="shared" si="69"/>
        <v>-----</v>
      </c>
      <c r="N60" s="119" t="str">
        <f t="shared" si="69"/>
        <v>-----</v>
      </c>
      <c r="O60" s="119" t="str">
        <f t="shared" si="69"/>
        <v>-----</v>
      </c>
      <c r="P60" s="119" t="str">
        <f t="shared" si="69"/>
        <v>-----</v>
      </c>
      <c r="Q60" s="119" t="str">
        <f t="shared" si="69"/>
        <v>-----</v>
      </c>
      <c r="R60" s="119" t="str">
        <f t="shared" si="69"/>
        <v>-----</v>
      </c>
      <c r="S60" s="119" t="str">
        <f t="shared" si="69"/>
        <v>-----</v>
      </c>
      <c r="T60" s="119" t="str">
        <f t="shared" si="69"/>
        <v>-----</v>
      </c>
      <c r="U60" s="119" t="str">
        <f t="shared" si="69"/>
        <v>-----</v>
      </c>
      <c r="V60" s="119" t="str">
        <f t="shared" si="69"/>
        <v>-----</v>
      </c>
      <c r="W60" s="119" t="str">
        <f t="shared" si="69"/>
        <v>-----</v>
      </c>
      <c r="X60" s="119" t="str">
        <f t="shared" si="69"/>
        <v>-----</v>
      </c>
      <c r="Y60" s="119" t="str">
        <f t="shared" si="69"/>
        <v>-----</v>
      </c>
      <c r="Z60" s="119" t="str">
        <f t="shared" si="69"/>
        <v>-----</v>
      </c>
      <c r="AA60" s="119" t="str">
        <f t="shared" si="69"/>
        <v>-----</v>
      </c>
      <c r="AB60" s="119" t="str">
        <f t="shared" si="69"/>
        <v>-----</v>
      </c>
      <c r="AC60" s="126" t="str">
        <f t="shared" si="69"/>
        <v>-----</v>
      </c>
      <c r="AD60" s="126" t="str">
        <f t="shared" ref="AD60:AY60" si="70">AC60</f>
        <v>-----</v>
      </c>
      <c r="AE60" s="126" t="str">
        <f t="shared" si="70"/>
        <v>-----</v>
      </c>
      <c r="AF60" s="126" t="str">
        <f t="shared" si="70"/>
        <v>-----</v>
      </c>
      <c r="AG60" s="126" t="str">
        <f t="shared" si="70"/>
        <v>-----</v>
      </c>
      <c r="AH60" s="126" t="str">
        <f t="shared" si="70"/>
        <v>-----</v>
      </c>
      <c r="AI60" s="126" t="str">
        <f t="shared" si="70"/>
        <v>-----</v>
      </c>
      <c r="AJ60" s="126" t="str">
        <f t="shared" si="70"/>
        <v>-----</v>
      </c>
      <c r="AK60" s="126" t="str">
        <f t="shared" si="70"/>
        <v>-----</v>
      </c>
      <c r="AL60" s="126" t="str">
        <f t="shared" si="70"/>
        <v>-----</v>
      </c>
      <c r="AM60" s="126" t="str">
        <f t="shared" si="70"/>
        <v>-----</v>
      </c>
      <c r="AN60" s="126" t="str">
        <f t="shared" si="70"/>
        <v>-----</v>
      </c>
      <c r="AO60" s="126" t="str">
        <f t="shared" si="70"/>
        <v>-----</v>
      </c>
      <c r="AP60" s="126" t="str">
        <f t="shared" si="70"/>
        <v>-----</v>
      </c>
      <c r="AQ60" s="126" t="str">
        <f t="shared" si="70"/>
        <v>-----</v>
      </c>
      <c r="AR60" s="126" t="str">
        <f t="shared" si="70"/>
        <v>-----</v>
      </c>
      <c r="AS60" s="126" t="str">
        <f t="shared" si="70"/>
        <v>-----</v>
      </c>
      <c r="AT60" s="126" t="str">
        <f t="shared" si="70"/>
        <v>-----</v>
      </c>
      <c r="AU60" s="126" t="str">
        <f t="shared" si="70"/>
        <v>-----</v>
      </c>
      <c r="AV60" s="126" t="str">
        <f t="shared" si="70"/>
        <v>-----</v>
      </c>
      <c r="AW60" s="126" t="str">
        <f t="shared" si="70"/>
        <v>-----</v>
      </c>
      <c r="AX60" s="126" t="str">
        <f t="shared" si="70"/>
        <v>-----</v>
      </c>
      <c r="AY60" s="126" t="str">
        <f t="shared" si="70"/>
        <v>-----</v>
      </c>
    </row>
    <row r="61" spans="1:51">
      <c r="A61" s="13" t="s">
        <v>181</v>
      </c>
      <c r="B61" s="4"/>
      <c r="C61" s="301" t="s">
        <v>166</v>
      </c>
      <c r="D61" s="119" t="str">
        <f t="shared" si="69"/>
        <v>-----</v>
      </c>
      <c r="E61" s="119" t="str">
        <f t="shared" si="69"/>
        <v>-----</v>
      </c>
      <c r="F61" s="119" t="str">
        <f t="shared" si="69"/>
        <v>-----</v>
      </c>
      <c r="G61" s="119" t="str">
        <f t="shared" si="69"/>
        <v>-----</v>
      </c>
      <c r="H61" s="119" t="str">
        <f t="shared" si="69"/>
        <v>-----</v>
      </c>
      <c r="I61" s="119" t="str">
        <f t="shared" si="69"/>
        <v>-----</v>
      </c>
      <c r="J61" s="119" t="str">
        <f t="shared" si="69"/>
        <v>-----</v>
      </c>
      <c r="K61" s="119" t="str">
        <f t="shared" si="69"/>
        <v>-----</v>
      </c>
      <c r="L61" s="119" t="str">
        <f t="shared" si="69"/>
        <v>-----</v>
      </c>
      <c r="M61" s="119" t="str">
        <f t="shared" si="69"/>
        <v>-----</v>
      </c>
      <c r="N61" s="119" t="str">
        <f t="shared" si="69"/>
        <v>-----</v>
      </c>
      <c r="O61" s="119" t="str">
        <f t="shared" si="69"/>
        <v>-----</v>
      </c>
      <c r="P61" s="119" t="str">
        <f t="shared" si="69"/>
        <v>-----</v>
      </c>
      <c r="Q61" s="119" t="str">
        <f t="shared" si="69"/>
        <v>-----</v>
      </c>
      <c r="R61" s="119" t="str">
        <f t="shared" si="69"/>
        <v>-----</v>
      </c>
      <c r="S61" s="119" t="str">
        <f t="shared" si="69"/>
        <v>-----</v>
      </c>
      <c r="T61" s="119" t="str">
        <f t="shared" si="69"/>
        <v>-----</v>
      </c>
      <c r="U61" s="119" t="str">
        <f t="shared" si="69"/>
        <v>-----</v>
      </c>
      <c r="V61" s="119" t="str">
        <f t="shared" si="69"/>
        <v>-----</v>
      </c>
      <c r="W61" s="119" t="str">
        <f t="shared" si="69"/>
        <v>-----</v>
      </c>
      <c r="X61" s="119" t="str">
        <f t="shared" si="69"/>
        <v>-----</v>
      </c>
      <c r="Y61" s="119" t="str">
        <f t="shared" si="69"/>
        <v>-----</v>
      </c>
      <c r="Z61" s="119" t="str">
        <f t="shared" si="69"/>
        <v>-----</v>
      </c>
      <c r="AA61" s="119" t="str">
        <f t="shared" si="69"/>
        <v>-----</v>
      </c>
      <c r="AB61" s="119" t="str">
        <f t="shared" si="69"/>
        <v>-----</v>
      </c>
      <c r="AC61" s="126" t="str">
        <f t="shared" si="69"/>
        <v>-----</v>
      </c>
      <c r="AD61" s="126" t="str">
        <f t="shared" ref="AD61:AY61" si="71">AC61</f>
        <v>-----</v>
      </c>
      <c r="AE61" s="126" t="str">
        <f t="shared" si="71"/>
        <v>-----</v>
      </c>
      <c r="AF61" s="126" t="str">
        <f t="shared" si="71"/>
        <v>-----</v>
      </c>
      <c r="AG61" s="126" t="str">
        <f t="shared" si="71"/>
        <v>-----</v>
      </c>
      <c r="AH61" s="126" t="str">
        <f t="shared" si="71"/>
        <v>-----</v>
      </c>
      <c r="AI61" s="126" t="str">
        <f t="shared" si="71"/>
        <v>-----</v>
      </c>
      <c r="AJ61" s="126" t="str">
        <f t="shared" si="71"/>
        <v>-----</v>
      </c>
      <c r="AK61" s="126" t="str">
        <f t="shared" si="71"/>
        <v>-----</v>
      </c>
      <c r="AL61" s="126" t="str">
        <f t="shared" si="71"/>
        <v>-----</v>
      </c>
      <c r="AM61" s="126" t="str">
        <f t="shared" si="71"/>
        <v>-----</v>
      </c>
      <c r="AN61" s="126" t="str">
        <f t="shared" si="71"/>
        <v>-----</v>
      </c>
      <c r="AO61" s="126" t="str">
        <f t="shared" si="71"/>
        <v>-----</v>
      </c>
      <c r="AP61" s="126" t="str">
        <f t="shared" si="71"/>
        <v>-----</v>
      </c>
      <c r="AQ61" s="126" t="str">
        <f t="shared" si="71"/>
        <v>-----</v>
      </c>
      <c r="AR61" s="126" t="str">
        <f t="shared" si="71"/>
        <v>-----</v>
      </c>
      <c r="AS61" s="126" t="str">
        <f t="shared" si="71"/>
        <v>-----</v>
      </c>
      <c r="AT61" s="126" t="str">
        <f t="shared" si="71"/>
        <v>-----</v>
      </c>
      <c r="AU61" s="126" t="str">
        <f t="shared" si="71"/>
        <v>-----</v>
      </c>
      <c r="AV61" s="126" t="str">
        <f t="shared" si="71"/>
        <v>-----</v>
      </c>
      <c r="AW61" s="126" t="str">
        <f t="shared" si="71"/>
        <v>-----</v>
      </c>
      <c r="AX61" s="126" t="str">
        <f t="shared" si="71"/>
        <v>-----</v>
      </c>
      <c r="AY61" s="126" t="str">
        <f t="shared" si="71"/>
        <v>-----</v>
      </c>
    </row>
    <row r="62" spans="1:51" ht="16.2" thickBot="1">
      <c r="A62" s="11" t="s">
        <v>182</v>
      </c>
      <c r="B62" s="12"/>
      <c r="C62" s="38">
        <f>SUM(PRODUCT(C57:C58,C59,C60),C61)</f>
        <v>0</v>
      </c>
      <c r="D62" s="38">
        <f t="shared" ref="D62:AC62" si="72">SUM(PRODUCT(D57:D58,D59,D60),D61)</f>
        <v>0</v>
      </c>
      <c r="E62" s="38">
        <f t="shared" si="72"/>
        <v>0</v>
      </c>
      <c r="F62" s="38">
        <f t="shared" si="72"/>
        <v>0</v>
      </c>
      <c r="G62" s="38">
        <f t="shared" si="72"/>
        <v>0</v>
      </c>
      <c r="H62" s="38">
        <f t="shared" si="72"/>
        <v>0</v>
      </c>
      <c r="I62" s="38">
        <f t="shared" si="72"/>
        <v>0</v>
      </c>
      <c r="J62" s="38">
        <f t="shared" si="72"/>
        <v>0</v>
      </c>
      <c r="K62" s="38">
        <f t="shared" si="72"/>
        <v>0</v>
      </c>
      <c r="L62" s="38">
        <f t="shared" si="72"/>
        <v>0</v>
      </c>
      <c r="M62" s="38">
        <f t="shared" si="72"/>
        <v>0</v>
      </c>
      <c r="N62" s="38">
        <f t="shared" si="72"/>
        <v>0</v>
      </c>
      <c r="O62" s="38">
        <f t="shared" si="72"/>
        <v>0</v>
      </c>
      <c r="P62" s="38">
        <f t="shared" si="72"/>
        <v>0</v>
      </c>
      <c r="Q62" s="38">
        <f t="shared" si="72"/>
        <v>0</v>
      </c>
      <c r="R62" s="38">
        <f t="shared" si="72"/>
        <v>0</v>
      </c>
      <c r="S62" s="38">
        <f t="shared" si="72"/>
        <v>0</v>
      </c>
      <c r="T62" s="38">
        <f t="shared" si="72"/>
        <v>0</v>
      </c>
      <c r="U62" s="38">
        <f t="shared" si="72"/>
        <v>0</v>
      </c>
      <c r="V62" s="38">
        <f t="shared" si="72"/>
        <v>0</v>
      </c>
      <c r="W62" s="38">
        <f t="shared" si="72"/>
        <v>0</v>
      </c>
      <c r="X62" s="38">
        <f t="shared" si="72"/>
        <v>0</v>
      </c>
      <c r="Y62" s="38">
        <f t="shared" si="72"/>
        <v>0</v>
      </c>
      <c r="Z62" s="38">
        <f t="shared" si="72"/>
        <v>0</v>
      </c>
      <c r="AA62" s="38">
        <f t="shared" si="72"/>
        <v>0</v>
      </c>
      <c r="AB62" s="38">
        <f t="shared" si="72"/>
        <v>0</v>
      </c>
      <c r="AC62" s="38">
        <f t="shared" si="72"/>
        <v>0</v>
      </c>
      <c r="AD62" s="38">
        <f t="shared" ref="AD62:AY62" si="73">SUM(PRODUCT(AD57:AD58,AD59,AD60),AD61)</f>
        <v>0</v>
      </c>
      <c r="AE62" s="38">
        <f t="shared" si="73"/>
        <v>0</v>
      </c>
      <c r="AF62" s="38">
        <f t="shared" si="73"/>
        <v>0</v>
      </c>
      <c r="AG62" s="38">
        <f t="shared" si="73"/>
        <v>0</v>
      </c>
      <c r="AH62" s="38">
        <f t="shared" si="73"/>
        <v>0</v>
      </c>
      <c r="AI62" s="38">
        <f t="shared" si="73"/>
        <v>0</v>
      </c>
      <c r="AJ62" s="38">
        <f t="shared" si="73"/>
        <v>0</v>
      </c>
      <c r="AK62" s="38">
        <f t="shared" si="73"/>
        <v>0</v>
      </c>
      <c r="AL62" s="38">
        <f t="shared" si="73"/>
        <v>0</v>
      </c>
      <c r="AM62" s="38">
        <f t="shared" si="73"/>
        <v>0</v>
      </c>
      <c r="AN62" s="38">
        <f t="shared" si="73"/>
        <v>0</v>
      </c>
      <c r="AO62" s="38">
        <f t="shared" si="73"/>
        <v>0</v>
      </c>
      <c r="AP62" s="38">
        <f t="shared" si="73"/>
        <v>0</v>
      </c>
      <c r="AQ62" s="38">
        <f t="shared" si="73"/>
        <v>0</v>
      </c>
      <c r="AR62" s="38">
        <f t="shared" si="73"/>
        <v>0</v>
      </c>
      <c r="AS62" s="38">
        <f t="shared" si="73"/>
        <v>0</v>
      </c>
      <c r="AT62" s="38">
        <f t="shared" si="73"/>
        <v>0</v>
      </c>
      <c r="AU62" s="38">
        <f t="shared" si="73"/>
        <v>0</v>
      </c>
      <c r="AV62" s="38">
        <f t="shared" si="73"/>
        <v>0</v>
      </c>
      <c r="AW62" s="38">
        <f t="shared" si="73"/>
        <v>0</v>
      </c>
      <c r="AX62" s="38">
        <f t="shared" si="73"/>
        <v>0</v>
      </c>
      <c r="AY62" s="38">
        <f t="shared" si="73"/>
        <v>0</v>
      </c>
    </row>
    <row r="63" spans="1:51" ht="16.2" thickTop="1">
      <c r="A63" s="52" t="s">
        <v>173</v>
      </c>
      <c r="B63" s="6"/>
      <c r="C63" s="78" t="str">
        <f t="shared" ref="C63:AY63" si="74">"BaseRateComp_" &amp; TEXT(C$17,"00")</f>
        <v>BaseRateComp_101</v>
      </c>
      <c r="D63" s="78" t="str">
        <f t="shared" si="74"/>
        <v>BaseRateComp_102</v>
      </c>
      <c r="E63" s="78" t="str">
        <f t="shared" si="74"/>
        <v>BaseRateComp_103</v>
      </c>
      <c r="F63" s="78" t="str">
        <f t="shared" si="74"/>
        <v>BaseRateComp_104</v>
      </c>
      <c r="G63" s="78" t="str">
        <f t="shared" si="74"/>
        <v>BaseRateComp_105</v>
      </c>
      <c r="H63" s="78" t="str">
        <f t="shared" si="74"/>
        <v>BaseRateComp_106</v>
      </c>
      <c r="I63" s="78" t="str">
        <f t="shared" si="74"/>
        <v>BaseRateComp_107</v>
      </c>
      <c r="J63" s="78" t="str">
        <f t="shared" si="74"/>
        <v>BaseRateComp_108</v>
      </c>
      <c r="K63" s="78" t="str">
        <f t="shared" si="74"/>
        <v>BaseRateComp_109</v>
      </c>
      <c r="L63" s="78" t="str">
        <f t="shared" si="74"/>
        <v>BaseRateComp_110</v>
      </c>
      <c r="M63" s="78" t="str">
        <f t="shared" si="74"/>
        <v>BaseRateComp_111</v>
      </c>
      <c r="N63" s="78" t="str">
        <f t="shared" si="74"/>
        <v>BaseRateComp_112</v>
      </c>
      <c r="O63" s="78" t="str">
        <f t="shared" si="74"/>
        <v>BaseRateComp_113</v>
      </c>
      <c r="P63" s="78" t="str">
        <f t="shared" si="74"/>
        <v>BaseRateComp_114</v>
      </c>
      <c r="Q63" s="78" t="str">
        <f t="shared" si="74"/>
        <v>BaseRateComp_115</v>
      </c>
      <c r="R63" s="78" t="str">
        <f t="shared" si="74"/>
        <v>BaseRateComp_116</v>
      </c>
      <c r="S63" s="78" t="str">
        <f t="shared" si="74"/>
        <v>BaseRateComp_117</v>
      </c>
      <c r="T63" s="78" t="str">
        <f t="shared" si="74"/>
        <v>BaseRateComp_118</v>
      </c>
      <c r="U63" s="78" t="str">
        <f t="shared" si="74"/>
        <v>BaseRateComp_119</v>
      </c>
      <c r="V63" s="78" t="str">
        <f t="shared" si="74"/>
        <v>BaseRateComp_120</v>
      </c>
      <c r="W63" s="78" t="str">
        <f t="shared" si="74"/>
        <v>BaseRateComp_121</v>
      </c>
      <c r="X63" s="78" t="str">
        <f t="shared" si="74"/>
        <v>BaseRateComp_122</v>
      </c>
      <c r="Y63" s="78" t="str">
        <f t="shared" si="74"/>
        <v>BaseRateComp_123</v>
      </c>
      <c r="Z63" s="78" t="str">
        <f t="shared" si="74"/>
        <v>BaseRateComp_124</v>
      </c>
      <c r="AA63" s="78" t="str">
        <f t="shared" si="74"/>
        <v>BaseRateComp_125</v>
      </c>
      <c r="AB63" s="78" t="str">
        <f t="shared" si="74"/>
        <v>BaseRateComp_126</v>
      </c>
      <c r="AC63" s="135" t="str">
        <f t="shared" si="74"/>
        <v>BaseRateComp_127</v>
      </c>
      <c r="AD63" s="135" t="str">
        <f t="shared" si="74"/>
        <v>BaseRateComp_128</v>
      </c>
      <c r="AE63" s="135" t="str">
        <f t="shared" si="74"/>
        <v>BaseRateComp_129</v>
      </c>
      <c r="AF63" s="135" t="str">
        <f t="shared" si="74"/>
        <v>BaseRateComp_130</v>
      </c>
      <c r="AG63" s="135" t="str">
        <f t="shared" si="74"/>
        <v>BaseRateComp_131</v>
      </c>
      <c r="AH63" s="135" t="str">
        <f t="shared" si="74"/>
        <v>BaseRateComp_132</v>
      </c>
      <c r="AI63" s="135" t="str">
        <f t="shared" si="74"/>
        <v>BaseRateComp_133</v>
      </c>
      <c r="AJ63" s="135" t="str">
        <f t="shared" si="74"/>
        <v>BaseRateComp_134</v>
      </c>
      <c r="AK63" s="135" t="str">
        <f t="shared" si="74"/>
        <v>BaseRateComp_135</v>
      </c>
      <c r="AL63" s="135" t="str">
        <f t="shared" si="74"/>
        <v>BaseRateComp_136</v>
      </c>
      <c r="AM63" s="135" t="str">
        <f t="shared" si="74"/>
        <v>BaseRateComp_137</v>
      </c>
      <c r="AN63" s="135" t="str">
        <f t="shared" si="74"/>
        <v>BaseRateComp_138</v>
      </c>
      <c r="AO63" s="135" t="str">
        <f t="shared" si="74"/>
        <v>BaseRateComp_139</v>
      </c>
      <c r="AP63" s="135" t="str">
        <f t="shared" si="74"/>
        <v>BaseRateComp_140</v>
      </c>
      <c r="AQ63" s="135" t="str">
        <f t="shared" si="74"/>
        <v>BaseRateComp_141</v>
      </c>
      <c r="AR63" s="135" t="str">
        <f t="shared" si="74"/>
        <v>BaseRateComp_142</v>
      </c>
      <c r="AS63" s="135" t="str">
        <f t="shared" si="74"/>
        <v>BaseRateComp_143</v>
      </c>
      <c r="AT63" s="135" t="str">
        <f t="shared" si="74"/>
        <v>BaseRateComp_144</v>
      </c>
      <c r="AU63" s="135" t="str">
        <f t="shared" si="74"/>
        <v>BaseRateComp_145</v>
      </c>
      <c r="AV63" s="135" t="str">
        <f t="shared" si="74"/>
        <v>BaseRateComp_146</v>
      </c>
      <c r="AW63" s="135" t="str">
        <f t="shared" si="74"/>
        <v>BaseRateComp_147</v>
      </c>
      <c r="AX63" s="135" t="str">
        <f t="shared" si="74"/>
        <v>BaseRateComp_148</v>
      </c>
      <c r="AY63" s="135" t="str">
        <f t="shared" si="74"/>
        <v>BaseRateComp_149</v>
      </c>
    </row>
    <row r="64" spans="1:51">
      <c r="A64" s="21" t="s">
        <v>183</v>
      </c>
      <c r="B64" s="4"/>
      <c r="C64" s="124" t="str">
        <f>'Example 1A'!C64</f>
        <v xml:space="preserve">enter   </v>
      </c>
      <c r="D64" s="124" t="str">
        <f>'Example 1A'!D64</f>
        <v xml:space="preserve">enter   </v>
      </c>
      <c r="E64" s="124" t="str">
        <f>'Example 1A'!E64</f>
        <v xml:space="preserve">enter   </v>
      </c>
      <c r="F64" s="124" t="str">
        <f>'Example 1A'!F64</f>
        <v xml:space="preserve">enter   </v>
      </c>
      <c r="G64" s="124" t="str">
        <f>'Example 1A'!G64</f>
        <v xml:space="preserve">enter   </v>
      </c>
      <c r="H64" s="124" t="str">
        <f>'Example 1A'!H64</f>
        <v xml:space="preserve">enter   </v>
      </c>
      <c r="I64" s="124" t="str">
        <f>'Example 1A'!I64</f>
        <v xml:space="preserve">enter   </v>
      </c>
      <c r="J64" s="124" t="str">
        <f>'Example 1A'!J64</f>
        <v xml:space="preserve">enter   </v>
      </c>
      <c r="K64" s="124" t="str">
        <f>'Example 1A'!K64</f>
        <v xml:space="preserve">enter   </v>
      </c>
      <c r="L64" s="124" t="str">
        <f>'Example 1A'!L64</f>
        <v xml:space="preserve">enter   </v>
      </c>
      <c r="M64" s="124" t="str">
        <f>'Example 1A'!M64</f>
        <v xml:space="preserve">enter   </v>
      </c>
      <c r="N64" s="124" t="str">
        <f>'Example 1A'!N64</f>
        <v xml:space="preserve">enter   </v>
      </c>
      <c r="O64" s="124" t="str">
        <f>'Example 1A'!O64</f>
        <v xml:space="preserve">enter   </v>
      </c>
      <c r="P64" s="124" t="str">
        <f>'Example 1A'!P64</f>
        <v xml:space="preserve">enter   </v>
      </c>
      <c r="Q64" s="124" t="str">
        <f>'Example 1A'!Q64</f>
        <v xml:space="preserve">enter   </v>
      </c>
      <c r="R64" s="124" t="str">
        <f>'Example 1A'!R64</f>
        <v xml:space="preserve">enter   </v>
      </c>
      <c r="S64" s="124" t="str">
        <f>'Example 1A'!S64</f>
        <v xml:space="preserve">enter   </v>
      </c>
      <c r="T64" s="124" t="str">
        <f>'Example 1A'!T64</f>
        <v xml:space="preserve">enter   </v>
      </c>
      <c r="U64" s="124" t="str">
        <f>'Example 1A'!U64</f>
        <v xml:space="preserve">enter   </v>
      </c>
      <c r="V64" s="124" t="str">
        <f>'Example 1A'!V64</f>
        <v xml:space="preserve">enter   </v>
      </c>
      <c r="W64" s="124" t="str">
        <f>'Example 1A'!W64</f>
        <v xml:space="preserve">enter   </v>
      </c>
      <c r="X64" s="124" t="str">
        <f>'Example 1A'!X64</f>
        <v xml:space="preserve">enter   </v>
      </c>
      <c r="Y64" s="124" t="str">
        <f>'Example 1A'!Y64</f>
        <v xml:space="preserve">enter   </v>
      </c>
      <c r="Z64" s="124" t="str">
        <f>'Example 1A'!Z64</f>
        <v xml:space="preserve">enter   </v>
      </c>
      <c r="AA64" s="124" t="str">
        <f>'Example 1A'!AA64</f>
        <v xml:space="preserve">enter   </v>
      </c>
      <c r="AB64" s="124" t="str">
        <f>'Example 1A'!AB64</f>
        <v xml:space="preserve">enter   </v>
      </c>
      <c r="AC64" s="124" t="str">
        <f>'Example 1A'!AC64</f>
        <v xml:space="preserve">enter   </v>
      </c>
      <c r="AD64" s="124" t="str">
        <f>'Example 1A'!AD64</f>
        <v xml:space="preserve">enter   </v>
      </c>
      <c r="AE64" s="124" t="str">
        <f>'Example 1A'!AE64</f>
        <v xml:space="preserve">enter   </v>
      </c>
      <c r="AF64" s="124" t="str">
        <f>'Example 1A'!AF64</f>
        <v xml:space="preserve">enter   </v>
      </c>
      <c r="AG64" s="124" t="str">
        <f>'Example 1A'!AG64</f>
        <v xml:space="preserve">enter   </v>
      </c>
      <c r="AH64" s="124" t="str">
        <f>'Example 1A'!AH64</f>
        <v xml:space="preserve">enter   </v>
      </c>
      <c r="AI64" s="124" t="str">
        <f>'Example 1A'!AI64</f>
        <v xml:space="preserve">enter   </v>
      </c>
      <c r="AJ64" s="124" t="str">
        <f>'Example 1A'!AJ64</f>
        <v xml:space="preserve">enter   </v>
      </c>
      <c r="AK64" s="124" t="str">
        <f>'Example 1A'!AK64</f>
        <v xml:space="preserve">enter   </v>
      </c>
      <c r="AL64" s="124" t="str">
        <f>'Example 1A'!AL64</f>
        <v xml:space="preserve">enter   </v>
      </c>
      <c r="AM64" s="124" t="str">
        <f>'Example 1A'!AM64</f>
        <v xml:space="preserve">enter   </v>
      </c>
      <c r="AN64" s="124" t="str">
        <f>'Example 1A'!AN64</f>
        <v xml:space="preserve">enter   </v>
      </c>
      <c r="AO64" s="124" t="str">
        <f>'Example 1A'!AO64</f>
        <v xml:space="preserve">enter   </v>
      </c>
      <c r="AP64" s="124" t="str">
        <f>'Example 1A'!AP64</f>
        <v xml:space="preserve">enter   </v>
      </c>
      <c r="AQ64" s="124" t="str">
        <f>'Example 1A'!AQ64</f>
        <v xml:space="preserve">enter   </v>
      </c>
      <c r="AR64" s="124" t="str">
        <f>'Example 1A'!AR64</f>
        <v xml:space="preserve">enter   </v>
      </c>
      <c r="AS64" s="124" t="str">
        <f>'Example 1A'!AS64</f>
        <v xml:space="preserve">enter   </v>
      </c>
      <c r="AT64" s="124" t="str">
        <f>'Example 1A'!AT64</f>
        <v xml:space="preserve">enter   </v>
      </c>
      <c r="AU64" s="124" t="str">
        <f>'Example 1A'!AU64</f>
        <v xml:space="preserve">enter   </v>
      </c>
      <c r="AV64" s="124" t="str">
        <f>'Example 1A'!AV64</f>
        <v xml:space="preserve">enter   </v>
      </c>
      <c r="AW64" s="124" t="str">
        <f>'Example 1A'!AW64</f>
        <v xml:space="preserve">enter   </v>
      </c>
      <c r="AX64" s="124" t="str">
        <f>'Example 1A'!AX64</f>
        <v xml:space="preserve">enter   </v>
      </c>
      <c r="AY64" s="124" t="str">
        <f>'Example 1A'!AY64</f>
        <v xml:space="preserve">enter   </v>
      </c>
    </row>
    <row r="65" spans="1:51">
      <c r="A65" s="3" t="s">
        <v>184</v>
      </c>
      <c r="B65" s="4"/>
      <c r="C65" s="301" t="s">
        <v>166</v>
      </c>
      <c r="D65" s="119" t="str">
        <f t="shared" ref="D65:AC65" si="75">C65</f>
        <v>-----</v>
      </c>
      <c r="E65" s="119" t="str">
        <f t="shared" si="75"/>
        <v>-----</v>
      </c>
      <c r="F65" s="119" t="str">
        <f t="shared" si="75"/>
        <v>-----</v>
      </c>
      <c r="G65" s="119" t="str">
        <f t="shared" si="75"/>
        <v>-----</v>
      </c>
      <c r="H65" s="119" t="str">
        <f t="shared" si="75"/>
        <v>-----</v>
      </c>
      <c r="I65" s="119" t="str">
        <f t="shared" si="75"/>
        <v>-----</v>
      </c>
      <c r="J65" s="119" t="str">
        <f t="shared" si="75"/>
        <v>-----</v>
      </c>
      <c r="K65" s="119" t="str">
        <f t="shared" si="75"/>
        <v>-----</v>
      </c>
      <c r="L65" s="119" t="str">
        <f t="shared" si="75"/>
        <v>-----</v>
      </c>
      <c r="M65" s="119" t="str">
        <f t="shared" si="75"/>
        <v>-----</v>
      </c>
      <c r="N65" s="119" t="str">
        <f t="shared" si="75"/>
        <v>-----</v>
      </c>
      <c r="O65" s="119" t="str">
        <f t="shared" si="75"/>
        <v>-----</v>
      </c>
      <c r="P65" s="119" t="str">
        <f t="shared" si="75"/>
        <v>-----</v>
      </c>
      <c r="Q65" s="119" t="str">
        <f t="shared" si="75"/>
        <v>-----</v>
      </c>
      <c r="R65" s="119" t="str">
        <f t="shared" si="75"/>
        <v>-----</v>
      </c>
      <c r="S65" s="119" t="str">
        <f t="shared" si="75"/>
        <v>-----</v>
      </c>
      <c r="T65" s="119" t="str">
        <f t="shared" si="75"/>
        <v>-----</v>
      </c>
      <c r="U65" s="119" t="str">
        <f t="shared" si="75"/>
        <v>-----</v>
      </c>
      <c r="V65" s="119" t="str">
        <f t="shared" si="75"/>
        <v>-----</v>
      </c>
      <c r="W65" s="119" t="str">
        <f t="shared" si="75"/>
        <v>-----</v>
      </c>
      <c r="X65" s="119" t="str">
        <f t="shared" si="75"/>
        <v>-----</v>
      </c>
      <c r="Y65" s="119" t="str">
        <f t="shared" si="75"/>
        <v>-----</v>
      </c>
      <c r="Z65" s="119" t="str">
        <f t="shared" si="75"/>
        <v>-----</v>
      </c>
      <c r="AA65" s="119" t="str">
        <f t="shared" si="75"/>
        <v>-----</v>
      </c>
      <c r="AB65" s="119" t="str">
        <f t="shared" si="75"/>
        <v>-----</v>
      </c>
      <c r="AC65" s="126" t="str">
        <f t="shared" si="75"/>
        <v>-----</v>
      </c>
      <c r="AD65" s="126" t="str">
        <f t="shared" ref="AD65:AY65" si="76">AC65</f>
        <v>-----</v>
      </c>
      <c r="AE65" s="126" t="str">
        <f t="shared" si="76"/>
        <v>-----</v>
      </c>
      <c r="AF65" s="126" t="str">
        <f t="shared" si="76"/>
        <v>-----</v>
      </c>
      <c r="AG65" s="126" t="str">
        <f t="shared" si="76"/>
        <v>-----</v>
      </c>
      <c r="AH65" s="126" t="str">
        <f t="shared" si="76"/>
        <v>-----</v>
      </c>
      <c r="AI65" s="126" t="str">
        <f t="shared" si="76"/>
        <v>-----</v>
      </c>
      <c r="AJ65" s="126" t="str">
        <f t="shared" si="76"/>
        <v>-----</v>
      </c>
      <c r="AK65" s="126" t="str">
        <f t="shared" si="76"/>
        <v>-----</v>
      </c>
      <c r="AL65" s="126" t="str">
        <f t="shared" si="76"/>
        <v>-----</v>
      </c>
      <c r="AM65" s="126" t="str">
        <f t="shared" si="76"/>
        <v>-----</v>
      </c>
      <c r="AN65" s="126" t="str">
        <f t="shared" si="76"/>
        <v>-----</v>
      </c>
      <c r="AO65" s="126" t="str">
        <f t="shared" si="76"/>
        <v>-----</v>
      </c>
      <c r="AP65" s="126" t="str">
        <f t="shared" si="76"/>
        <v>-----</v>
      </c>
      <c r="AQ65" s="126" t="str">
        <f t="shared" si="76"/>
        <v>-----</v>
      </c>
      <c r="AR65" s="126" t="str">
        <f t="shared" si="76"/>
        <v>-----</v>
      </c>
      <c r="AS65" s="126" t="str">
        <f t="shared" si="76"/>
        <v>-----</v>
      </c>
      <c r="AT65" s="126" t="str">
        <f t="shared" si="76"/>
        <v>-----</v>
      </c>
      <c r="AU65" s="126" t="str">
        <f t="shared" si="76"/>
        <v>-----</v>
      </c>
      <c r="AV65" s="126" t="str">
        <f t="shared" si="76"/>
        <v>-----</v>
      </c>
      <c r="AW65" s="126" t="str">
        <f t="shared" si="76"/>
        <v>-----</v>
      </c>
      <c r="AX65" s="126" t="str">
        <f t="shared" si="76"/>
        <v>-----</v>
      </c>
      <c r="AY65" s="126" t="str">
        <f t="shared" si="76"/>
        <v>-----</v>
      </c>
    </row>
    <row r="66" spans="1:51">
      <c r="A66" s="3" t="s">
        <v>167</v>
      </c>
      <c r="B66" s="4"/>
      <c r="C66" s="301" t="s">
        <v>166</v>
      </c>
      <c r="D66" s="119" t="str">
        <f t="shared" ref="D66:AC66" si="77">C66</f>
        <v>-----</v>
      </c>
      <c r="E66" s="119" t="str">
        <f t="shared" si="77"/>
        <v>-----</v>
      </c>
      <c r="F66" s="119" t="str">
        <f t="shared" si="77"/>
        <v>-----</v>
      </c>
      <c r="G66" s="119" t="str">
        <f t="shared" si="77"/>
        <v>-----</v>
      </c>
      <c r="H66" s="119" t="str">
        <f t="shared" si="77"/>
        <v>-----</v>
      </c>
      <c r="I66" s="119" t="str">
        <f t="shared" si="77"/>
        <v>-----</v>
      </c>
      <c r="J66" s="119" t="str">
        <f t="shared" si="77"/>
        <v>-----</v>
      </c>
      <c r="K66" s="119" t="str">
        <f t="shared" si="77"/>
        <v>-----</v>
      </c>
      <c r="L66" s="119" t="str">
        <f t="shared" si="77"/>
        <v>-----</v>
      </c>
      <c r="M66" s="119" t="str">
        <f t="shared" si="77"/>
        <v>-----</v>
      </c>
      <c r="N66" s="119" t="str">
        <f t="shared" si="77"/>
        <v>-----</v>
      </c>
      <c r="O66" s="119" t="str">
        <f t="shared" si="77"/>
        <v>-----</v>
      </c>
      <c r="P66" s="119" t="str">
        <f t="shared" si="77"/>
        <v>-----</v>
      </c>
      <c r="Q66" s="119" t="str">
        <f t="shared" si="77"/>
        <v>-----</v>
      </c>
      <c r="R66" s="119" t="str">
        <f t="shared" si="77"/>
        <v>-----</v>
      </c>
      <c r="S66" s="119" t="str">
        <f t="shared" si="77"/>
        <v>-----</v>
      </c>
      <c r="T66" s="119" t="str">
        <f t="shared" si="77"/>
        <v>-----</v>
      </c>
      <c r="U66" s="119" t="str">
        <f t="shared" si="77"/>
        <v>-----</v>
      </c>
      <c r="V66" s="119" t="str">
        <f t="shared" si="77"/>
        <v>-----</v>
      </c>
      <c r="W66" s="119" t="str">
        <f t="shared" si="77"/>
        <v>-----</v>
      </c>
      <c r="X66" s="119" t="str">
        <f t="shared" si="77"/>
        <v>-----</v>
      </c>
      <c r="Y66" s="119" t="str">
        <f t="shared" si="77"/>
        <v>-----</v>
      </c>
      <c r="Z66" s="119" t="str">
        <f t="shared" si="77"/>
        <v>-----</v>
      </c>
      <c r="AA66" s="119" t="str">
        <f t="shared" si="77"/>
        <v>-----</v>
      </c>
      <c r="AB66" s="119" t="str">
        <f t="shared" si="77"/>
        <v>-----</v>
      </c>
      <c r="AC66" s="126" t="str">
        <f t="shared" si="77"/>
        <v>-----</v>
      </c>
      <c r="AD66" s="126" t="str">
        <f t="shared" ref="AD66:AY66" si="78">AC66</f>
        <v>-----</v>
      </c>
      <c r="AE66" s="126" t="str">
        <f t="shared" si="78"/>
        <v>-----</v>
      </c>
      <c r="AF66" s="126" t="str">
        <f t="shared" si="78"/>
        <v>-----</v>
      </c>
      <c r="AG66" s="126" t="str">
        <f t="shared" si="78"/>
        <v>-----</v>
      </c>
      <c r="AH66" s="126" t="str">
        <f t="shared" si="78"/>
        <v>-----</v>
      </c>
      <c r="AI66" s="126" t="str">
        <f t="shared" si="78"/>
        <v>-----</v>
      </c>
      <c r="AJ66" s="126" t="str">
        <f t="shared" si="78"/>
        <v>-----</v>
      </c>
      <c r="AK66" s="126" t="str">
        <f t="shared" si="78"/>
        <v>-----</v>
      </c>
      <c r="AL66" s="126" t="str">
        <f t="shared" si="78"/>
        <v>-----</v>
      </c>
      <c r="AM66" s="126" t="str">
        <f t="shared" si="78"/>
        <v>-----</v>
      </c>
      <c r="AN66" s="126" t="str">
        <f t="shared" si="78"/>
        <v>-----</v>
      </c>
      <c r="AO66" s="126" t="str">
        <f t="shared" si="78"/>
        <v>-----</v>
      </c>
      <c r="AP66" s="126" t="str">
        <f t="shared" si="78"/>
        <v>-----</v>
      </c>
      <c r="AQ66" s="126" t="str">
        <f t="shared" si="78"/>
        <v>-----</v>
      </c>
      <c r="AR66" s="126" t="str">
        <f t="shared" si="78"/>
        <v>-----</v>
      </c>
      <c r="AS66" s="126" t="str">
        <f t="shared" si="78"/>
        <v>-----</v>
      </c>
      <c r="AT66" s="126" t="str">
        <f t="shared" si="78"/>
        <v>-----</v>
      </c>
      <c r="AU66" s="126" t="str">
        <f t="shared" si="78"/>
        <v>-----</v>
      </c>
      <c r="AV66" s="126" t="str">
        <f t="shared" si="78"/>
        <v>-----</v>
      </c>
      <c r="AW66" s="126" t="str">
        <f t="shared" si="78"/>
        <v>-----</v>
      </c>
      <c r="AX66" s="126" t="str">
        <f t="shared" si="78"/>
        <v>-----</v>
      </c>
      <c r="AY66" s="126" t="str">
        <f t="shared" si="78"/>
        <v>-----</v>
      </c>
    </row>
    <row r="67" spans="1:51">
      <c r="A67" s="3" t="s">
        <v>168</v>
      </c>
      <c r="B67" s="4"/>
      <c r="C67" s="301" t="s">
        <v>166</v>
      </c>
      <c r="D67" s="119" t="str">
        <f t="shared" ref="D67:AC67" si="79">C67</f>
        <v>-----</v>
      </c>
      <c r="E67" s="119" t="str">
        <f t="shared" si="79"/>
        <v>-----</v>
      </c>
      <c r="F67" s="119" t="str">
        <f t="shared" si="79"/>
        <v>-----</v>
      </c>
      <c r="G67" s="119" t="str">
        <f t="shared" si="79"/>
        <v>-----</v>
      </c>
      <c r="H67" s="119" t="str">
        <f t="shared" si="79"/>
        <v>-----</v>
      </c>
      <c r="I67" s="119" t="str">
        <f t="shared" si="79"/>
        <v>-----</v>
      </c>
      <c r="J67" s="119" t="str">
        <f t="shared" si="79"/>
        <v>-----</v>
      </c>
      <c r="K67" s="119" t="str">
        <f t="shared" si="79"/>
        <v>-----</v>
      </c>
      <c r="L67" s="119" t="str">
        <f t="shared" si="79"/>
        <v>-----</v>
      </c>
      <c r="M67" s="119" t="str">
        <f t="shared" si="79"/>
        <v>-----</v>
      </c>
      <c r="N67" s="119" t="str">
        <f t="shared" si="79"/>
        <v>-----</v>
      </c>
      <c r="O67" s="119" t="str">
        <f t="shared" si="79"/>
        <v>-----</v>
      </c>
      <c r="P67" s="119" t="str">
        <f t="shared" si="79"/>
        <v>-----</v>
      </c>
      <c r="Q67" s="119" t="str">
        <f t="shared" si="79"/>
        <v>-----</v>
      </c>
      <c r="R67" s="119" t="str">
        <f t="shared" si="79"/>
        <v>-----</v>
      </c>
      <c r="S67" s="119" t="str">
        <f t="shared" si="79"/>
        <v>-----</v>
      </c>
      <c r="T67" s="119" t="str">
        <f t="shared" si="79"/>
        <v>-----</v>
      </c>
      <c r="U67" s="119" t="str">
        <f t="shared" si="79"/>
        <v>-----</v>
      </c>
      <c r="V67" s="119" t="str">
        <f t="shared" si="79"/>
        <v>-----</v>
      </c>
      <c r="W67" s="119" t="str">
        <f t="shared" si="79"/>
        <v>-----</v>
      </c>
      <c r="X67" s="119" t="str">
        <f t="shared" si="79"/>
        <v>-----</v>
      </c>
      <c r="Y67" s="119" t="str">
        <f t="shared" si="79"/>
        <v>-----</v>
      </c>
      <c r="Z67" s="119" t="str">
        <f t="shared" si="79"/>
        <v>-----</v>
      </c>
      <c r="AA67" s="119" t="str">
        <f t="shared" si="79"/>
        <v>-----</v>
      </c>
      <c r="AB67" s="119" t="str">
        <f t="shared" si="79"/>
        <v>-----</v>
      </c>
      <c r="AC67" s="126" t="str">
        <f t="shared" si="79"/>
        <v>-----</v>
      </c>
      <c r="AD67" s="126" t="str">
        <f t="shared" ref="AD67:AY67" si="80">AC67</f>
        <v>-----</v>
      </c>
      <c r="AE67" s="126" t="str">
        <f t="shared" si="80"/>
        <v>-----</v>
      </c>
      <c r="AF67" s="126" t="str">
        <f t="shared" si="80"/>
        <v>-----</v>
      </c>
      <c r="AG67" s="126" t="str">
        <f t="shared" si="80"/>
        <v>-----</v>
      </c>
      <c r="AH67" s="126" t="str">
        <f t="shared" si="80"/>
        <v>-----</v>
      </c>
      <c r="AI67" s="126" t="str">
        <f t="shared" si="80"/>
        <v>-----</v>
      </c>
      <c r="AJ67" s="126" t="str">
        <f t="shared" si="80"/>
        <v>-----</v>
      </c>
      <c r="AK67" s="126" t="str">
        <f t="shared" si="80"/>
        <v>-----</v>
      </c>
      <c r="AL67" s="126" t="str">
        <f t="shared" si="80"/>
        <v>-----</v>
      </c>
      <c r="AM67" s="126" t="str">
        <f t="shared" si="80"/>
        <v>-----</v>
      </c>
      <c r="AN67" s="126" t="str">
        <f t="shared" si="80"/>
        <v>-----</v>
      </c>
      <c r="AO67" s="126" t="str">
        <f t="shared" si="80"/>
        <v>-----</v>
      </c>
      <c r="AP67" s="126" t="str">
        <f t="shared" si="80"/>
        <v>-----</v>
      </c>
      <c r="AQ67" s="126" t="str">
        <f t="shared" si="80"/>
        <v>-----</v>
      </c>
      <c r="AR67" s="126" t="str">
        <f t="shared" si="80"/>
        <v>-----</v>
      </c>
      <c r="AS67" s="126" t="str">
        <f t="shared" si="80"/>
        <v>-----</v>
      </c>
      <c r="AT67" s="126" t="str">
        <f t="shared" si="80"/>
        <v>-----</v>
      </c>
      <c r="AU67" s="126" t="str">
        <f t="shared" si="80"/>
        <v>-----</v>
      </c>
      <c r="AV67" s="126" t="str">
        <f t="shared" si="80"/>
        <v>-----</v>
      </c>
      <c r="AW67" s="126" t="str">
        <f t="shared" si="80"/>
        <v>-----</v>
      </c>
      <c r="AX67" s="126" t="str">
        <f t="shared" si="80"/>
        <v>-----</v>
      </c>
      <c r="AY67" s="126" t="str">
        <f t="shared" si="80"/>
        <v>-----</v>
      </c>
    </row>
    <row r="68" spans="1:51">
      <c r="A68" s="3" t="s">
        <v>185</v>
      </c>
      <c r="B68" s="4"/>
      <c r="C68" s="301" t="s">
        <v>166</v>
      </c>
      <c r="D68" s="119" t="str">
        <f t="shared" ref="D68:AC68" si="81">C68</f>
        <v>-----</v>
      </c>
      <c r="E68" s="119" t="str">
        <f t="shared" si="81"/>
        <v>-----</v>
      </c>
      <c r="F68" s="119" t="str">
        <f t="shared" si="81"/>
        <v>-----</v>
      </c>
      <c r="G68" s="119" t="str">
        <f t="shared" si="81"/>
        <v>-----</v>
      </c>
      <c r="H68" s="119" t="str">
        <f t="shared" si="81"/>
        <v>-----</v>
      </c>
      <c r="I68" s="119" t="str">
        <f t="shared" si="81"/>
        <v>-----</v>
      </c>
      <c r="J68" s="119" t="str">
        <f t="shared" si="81"/>
        <v>-----</v>
      </c>
      <c r="K68" s="119" t="str">
        <f t="shared" si="81"/>
        <v>-----</v>
      </c>
      <c r="L68" s="119" t="str">
        <f t="shared" si="81"/>
        <v>-----</v>
      </c>
      <c r="M68" s="119" t="str">
        <f t="shared" si="81"/>
        <v>-----</v>
      </c>
      <c r="N68" s="119" t="str">
        <f t="shared" si="81"/>
        <v>-----</v>
      </c>
      <c r="O68" s="119" t="str">
        <f t="shared" si="81"/>
        <v>-----</v>
      </c>
      <c r="P68" s="119" t="str">
        <f t="shared" si="81"/>
        <v>-----</v>
      </c>
      <c r="Q68" s="119" t="str">
        <f t="shared" si="81"/>
        <v>-----</v>
      </c>
      <c r="R68" s="119" t="str">
        <f t="shared" si="81"/>
        <v>-----</v>
      </c>
      <c r="S68" s="119" t="str">
        <f t="shared" si="81"/>
        <v>-----</v>
      </c>
      <c r="T68" s="119" t="str">
        <f t="shared" si="81"/>
        <v>-----</v>
      </c>
      <c r="U68" s="119" t="str">
        <f t="shared" si="81"/>
        <v>-----</v>
      </c>
      <c r="V68" s="119" t="str">
        <f t="shared" si="81"/>
        <v>-----</v>
      </c>
      <c r="W68" s="119" t="str">
        <f t="shared" si="81"/>
        <v>-----</v>
      </c>
      <c r="X68" s="119" t="str">
        <f t="shared" si="81"/>
        <v>-----</v>
      </c>
      <c r="Y68" s="119" t="str">
        <f t="shared" si="81"/>
        <v>-----</v>
      </c>
      <c r="Z68" s="119" t="str">
        <f t="shared" si="81"/>
        <v>-----</v>
      </c>
      <c r="AA68" s="119" t="str">
        <f t="shared" si="81"/>
        <v>-----</v>
      </c>
      <c r="AB68" s="119" t="str">
        <f t="shared" si="81"/>
        <v>-----</v>
      </c>
      <c r="AC68" s="126" t="str">
        <f t="shared" si="81"/>
        <v>-----</v>
      </c>
      <c r="AD68" s="126" t="str">
        <f t="shared" ref="AD68:AY68" si="82">AC68</f>
        <v>-----</v>
      </c>
      <c r="AE68" s="126" t="str">
        <f t="shared" si="82"/>
        <v>-----</v>
      </c>
      <c r="AF68" s="126" t="str">
        <f t="shared" si="82"/>
        <v>-----</v>
      </c>
      <c r="AG68" s="126" t="str">
        <f t="shared" si="82"/>
        <v>-----</v>
      </c>
      <c r="AH68" s="126" t="str">
        <f t="shared" si="82"/>
        <v>-----</v>
      </c>
      <c r="AI68" s="126" t="str">
        <f t="shared" si="82"/>
        <v>-----</v>
      </c>
      <c r="AJ68" s="126" t="str">
        <f t="shared" si="82"/>
        <v>-----</v>
      </c>
      <c r="AK68" s="126" t="str">
        <f t="shared" si="82"/>
        <v>-----</v>
      </c>
      <c r="AL68" s="126" t="str">
        <f t="shared" si="82"/>
        <v>-----</v>
      </c>
      <c r="AM68" s="126" t="str">
        <f t="shared" si="82"/>
        <v>-----</v>
      </c>
      <c r="AN68" s="126" t="str">
        <f t="shared" si="82"/>
        <v>-----</v>
      </c>
      <c r="AO68" s="126" t="str">
        <f t="shared" si="82"/>
        <v>-----</v>
      </c>
      <c r="AP68" s="126" t="str">
        <f t="shared" si="82"/>
        <v>-----</v>
      </c>
      <c r="AQ68" s="126" t="str">
        <f t="shared" si="82"/>
        <v>-----</v>
      </c>
      <c r="AR68" s="126" t="str">
        <f t="shared" si="82"/>
        <v>-----</v>
      </c>
      <c r="AS68" s="126" t="str">
        <f t="shared" si="82"/>
        <v>-----</v>
      </c>
      <c r="AT68" s="126" t="str">
        <f t="shared" si="82"/>
        <v>-----</v>
      </c>
      <c r="AU68" s="126" t="str">
        <f t="shared" si="82"/>
        <v>-----</v>
      </c>
      <c r="AV68" s="126" t="str">
        <f t="shared" si="82"/>
        <v>-----</v>
      </c>
      <c r="AW68" s="126" t="str">
        <f t="shared" si="82"/>
        <v>-----</v>
      </c>
      <c r="AX68" s="126" t="str">
        <f t="shared" si="82"/>
        <v>-----</v>
      </c>
      <c r="AY68" s="126" t="str">
        <f t="shared" si="82"/>
        <v>-----</v>
      </c>
    </row>
    <row r="69" spans="1:51">
      <c r="A69" s="3" t="s">
        <v>186</v>
      </c>
      <c r="B69" s="4"/>
      <c r="C69" s="301" t="s">
        <v>166</v>
      </c>
      <c r="D69" s="119" t="str">
        <f t="shared" ref="D69:AC69" si="83">C69</f>
        <v>-----</v>
      </c>
      <c r="E69" s="119" t="str">
        <f t="shared" si="83"/>
        <v>-----</v>
      </c>
      <c r="F69" s="119" t="str">
        <f t="shared" si="83"/>
        <v>-----</v>
      </c>
      <c r="G69" s="119" t="str">
        <f t="shared" si="83"/>
        <v>-----</v>
      </c>
      <c r="H69" s="119" t="str">
        <f t="shared" si="83"/>
        <v>-----</v>
      </c>
      <c r="I69" s="119" t="str">
        <f t="shared" si="83"/>
        <v>-----</v>
      </c>
      <c r="J69" s="119" t="str">
        <f t="shared" si="83"/>
        <v>-----</v>
      </c>
      <c r="K69" s="119" t="str">
        <f t="shared" si="83"/>
        <v>-----</v>
      </c>
      <c r="L69" s="119" t="str">
        <f t="shared" si="83"/>
        <v>-----</v>
      </c>
      <c r="M69" s="119" t="str">
        <f t="shared" si="83"/>
        <v>-----</v>
      </c>
      <c r="N69" s="119" t="str">
        <f t="shared" si="83"/>
        <v>-----</v>
      </c>
      <c r="O69" s="119" t="str">
        <f t="shared" si="83"/>
        <v>-----</v>
      </c>
      <c r="P69" s="119" t="str">
        <f t="shared" si="83"/>
        <v>-----</v>
      </c>
      <c r="Q69" s="119" t="str">
        <f t="shared" si="83"/>
        <v>-----</v>
      </c>
      <c r="R69" s="119" t="str">
        <f t="shared" si="83"/>
        <v>-----</v>
      </c>
      <c r="S69" s="119" t="str">
        <f t="shared" si="83"/>
        <v>-----</v>
      </c>
      <c r="T69" s="119" t="str">
        <f t="shared" si="83"/>
        <v>-----</v>
      </c>
      <c r="U69" s="119" t="str">
        <f t="shared" si="83"/>
        <v>-----</v>
      </c>
      <c r="V69" s="119" t="str">
        <f t="shared" si="83"/>
        <v>-----</v>
      </c>
      <c r="W69" s="119" t="str">
        <f t="shared" si="83"/>
        <v>-----</v>
      </c>
      <c r="X69" s="119" t="str">
        <f t="shared" si="83"/>
        <v>-----</v>
      </c>
      <c r="Y69" s="119" t="str">
        <f t="shared" si="83"/>
        <v>-----</v>
      </c>
      <c r="Z69" s="119" t="str">
        <f t="shared" si="83"/>
        <v>-----</v>
      </c>
      <c r="AA69" s="119" t="str">
        <f t="shared" si="83"/>
        <v>-----</v>
      </c>
      <c r="AB69" s="119" t="str">
        <f t="shared" si="83"/>
        <v>-----</v>
      </c>
      <c r="AC69" s="126" t="str">
        <f t="shared" si="83"/>
        <v>-----</v>
      </c>
      <c r="AD69" s="126" t="str">
        <f t="shared" ref="AD69:AY69" si="84">AC69</f>
        <v>-----</v>
      </c>
      <c r="AE69" s="126" t="str">
        <f t="shared" si="84"/>
        <v>-----</v>
      </c>
      <c r="AF69" s="126" t="str">
        <f t="shared" si="84"/>
        <v>-----</v>
      </c>
      <c r="AG69" s="126" t="str">
        <f t="shared" si="84"/>
        <v>-----</v>
      </c>
      <c r="AH69" s="126" t="str">
        <f t="shared" si="84"/>
        <v>-----</v>
      </c>
      <c r="AI69" s="126" t="str">
        <f t="shared" si="84"/>
        <v>-----</v>
      </c>
      <c r="AJ69" s="126" t="str">
        <f t="shared" si="84"/>
        <v>-----</v>
      </c>
      <c r="AK69" s="126" t="str">
        <f t="shared" si="84"/>
        <v>-----</v>
      </c>
      <c r="AL69" s="126" t="str">
        <f t="shared" si="84"/>
        <v>-----</v>
      </c>
      <c r="AM69" s="126" t="str">
        <f t="shared" si="84"/>
        <v>-----</v>
      </c>
      <c r="AN69" s="126" t="str">
        <f t="shared" si="84"/>
        <v>-----</v>
      </c>
      <c r="AO69" s="126" t="str">
        <f t="shared" si="84"/>
        <v>-----</v>
      </c>
      <c r="AP69" s="126" t="str">
        <f t="shared" si="84"/>
        <v>-----</v>
      </c>
      <c r="AQ69" s="126" t="str">
        <f t="shared" si="84"/>
        <v>-----</v>
      </c>
      <c r="AR69" s="126" t="str">
        <f t="shared" si="84"/>
        <v>-----</v>
      </c>
      <c r="AS69" s="126" t="str">
        <f t="shared" si="84"/>
        <v>-----</v>
      </c>
      <c r="AT69" s="126" t="str">
        <f t="shared" si="84"/>
        <v>-----</v>
      </c>
      <c r="AU69" s="126" t="str">
        <f t="shared" si="84"/>
        <v>-----</v>
      </c>
      <c r="AV69" s="126" t="str">
        <f t="shared" si="84"/>
        <v>-----</v>
      </c>
      <c r="AW69" s="126" t="str">
        <f t="shared" si="84"/>
        <v>-----</v>
      </c>
      <c r="AX69" s="126" t="str">
        <f t="shared" si="84"/>
        <v>-----</v>
      </c>
      <c r="AY69" s="126" t="str">
        <f t="shared" si="84"/>
        <v>-----</v>
      </c>
    </row>
    <row r="70" spans="1:51">
      <c r="A70" s="3" t="s">
        <v>187</v>
      </c>
      <c r="B70" s="4"/>
      <c r="C70" s="301" t="s">
        <v>166</v>
      </c>
      <c r="D70" s="119" t="str">
        <f t="shared" ref="D70:AC70" si="85">C70</f>
        <v>-----</v>
      </c>
      <c r="E70" s="119" t="str">
        <f t="shared" si="85"/>
        <v>-----</v>
      </c>
      <c r="F70" s="119" t="str">
        <f t="shared" si="85"/>
        <v>-----</v>
      </c>
      <c r="G70" s="119" t="str">
        <f t="shared" si="85"/>
        <v>-----</v>
      </c>
      <c r="H70" s="119" t="str">
        <f t="shared" si="85"/>
        <v>-----</v>
      </c>
      <c r="I70" s="119" t="str">
        <f t="shared" si="85"/>
        <v>-----</v>
      </c>
      <c r="J70" s="119" t="str">
        <f t="shared" si="85"/>
        <v>-----</v>
      </c>
      <c r="K70" s="119" t="str">
        <f t="shared" si="85"/>
        <v>-----</v>
      </c>
      <c r="L70" s="119" t="str">
        <f t="shared" si="85"/>
        <v>-----</v>
      </c>
      <c r="M70" s="119" t="str">
        <f t="shared" si="85"/>
        <v>-----</v>
      </c>
      <c r="N70" s="119" t="str">
        <f t="shared" si="85"/>
        <v>-----</v>
      </c>
      <c r="O70" s="119" t="str">
        <f t="shared" si="85"/>
        <v>-----</v>
      </c>
      <c r="P70" s="119" t="str">
        <f t="shared" si="85"/>
        <v>-----</v>
      </c>
      <c r="Q70" s="119" t="str">
        <f t="shared" si="85"/>
        <v>-----</v>
      </c>
      <c r="R70" s="119" t="str">
        <f t="shared" si="85"/>
        <v>-----</v>
      </c>
      <c r="S70" s="119" t="str">
        <f t="shared" si="85"/>
        <v>-----</v>
      </c>
      <c r="T70" s="119" t="str">
        <f t="shared" si="85"/>
        <v>-----</v>
      </c>
      <c r="U70" s="119" t="str">
        <f t="shared" si="85"/>
        <v>-----</v>
      </c>
      <c r="V70" s="119" t="str">
        <f t="shared" si="85"/>
        <v>-----</v>
      </c>
      <c r="W70" s="119" t="str">
        <f t="shared" si="85"/>
        <v>-----</v>
      </c>
      <c r="X70" s="119" t="str">
        <f t="shared" si="85"/>
        <v>-----</v>
      </c>
      <c r="Y70" s="119" t="str">
        <f t="shared" si="85"/>
        <v>-----</v>
      </c>
      <c r="Z70" s="119" t="str">
        <f t="shared" si="85"/>
        <v>-----</v>
      </c>
      <c r="AA70" s="119" t="str">
        <f t="shared" si="85"/>
        <v>-----</v>
      </c>
      <c r="AB70" s="119" t="str">
        <f t="shared" si="85"/>
        <v>-----</v>
      </c>
      <c r="AC70" s="126" t="str">
        <f t="shared" si="85"/>
        <v>-----</v>
      </c>
      <c r="AD70" s="126" t="str">
        <f t="shared" ref="AD70:AY70" si="86">AC70</f>
        <v>-----</v>
      </c>
      <c r="AE70" s="126" t="str">
        <f t="shared" si="86"/>
        <v>-----</v>
      </c>
      <c r="AF70" s="126" t="str">
        <f t="shared" si="86"/>
        <v>-----</v>
      </c>
      <c r="AG70" s="126" t="str">
        <f t="shared" si="86"/>
        <v>-----</v>
      </c>
      <c r="AH70" s="126" t="str">
        <f t="shared" si="86"/>
        <v>-----</v>
      </c>
      <c r="AI70" s="126" t="str">
        <f t="shared" si="86"/>
        <v>-----</v>
      </c>
      <c r="AJ70" s="126" t="str">
        <f t="shared" si="86"/>
        <v>-----</v>
      </c>
      <c r="AK70" s="126" t="str">
        <f t="shared" si="86"/>
        <v>-----</v>
      </c>
      <c r="AL70" s="126" t="str">
        <f t="shared" si="86"/>
        <v>-----</v>
      </c>
      <c r="AM70" s="126" t="str">
        <f t="shared" si="86"/>
        <v>-----</v>
      </c>
      <c r="AN70" s="126" t="str">
        <f t="shared" si="86"/>
        <v>-----</v>
      </c>
      <c r="AO70" s="126" t="str">
        <f t="shared" si="86"/>
        <v>-----</v>
      </c>
      <c r="AP70" s="126" t="str">
        <f t="shared" si="86"/>
        <v>-----</v>
      </c>
      <c r="AQ70" s="126" t="str">
        <f t="shared" si="86"/>
        <v>-----</v>
      </c>
      <c r="AR70" s="126" t="str">
        <f t="shared" si="86"/>
        <v>-----</v>
      </c>
      <c r="AS70" s="126" t="str">
        <f t="shared" si="86"/>
        <v>-----</v>
      </c>
      <c r="AT70" s="126" t="str">
        <f t="shared" si="86"/>
        <v>-----</v>
      </c>
      <c r="AU70" s="126" t="str">
        <f t="shared" si="86"/>
        <v>-----</v>
      </c>
      <c r="AV70" s="126" t="str">
        <f t="shared" si="86"/>
        <v>-----</v>
      </c>
      <c r="AW70" s="126" t="str">
        <f t="shared" si="86"/>
        <v>-----</v>
      </c>
      <c r="AX70" s="126" t="str">
        <f t="shared" si="86"/>
        <v>-----</v>
      </c>
      <c r="AY70" s="126" t="str">
        <f t="shared" si="86"/>
        <v>-----</v>
      </c>
    </row>
    <row r="71" spans="1:51">
      <c r="A71" s="3" t="s">
        <v>170</v>
      </c>
      <c r="B71" s="4"/>
      <c r="C71" s="301" t="s">
        <v>166</v>
      </c>
      <c r="D71" s="119" t="str">
        <f t="shared" ref="D71:AC73" si="87">C71</f>
        <v>-----</v>
      </c>
      <c r="E71" s="119" t="str">
        <f t="shared" si="87"/>
        <v>-----</v>
      </c>
      <c r="F71" s="119" t="str">
        <f t="shared" si="87"/>
        <v>-----</v>
      </c>
      <c r="G71" s="119" t="str">
        <f t="shared" si="87"/>
        <v>-----</v>
      </c>
      <c r="H71" s="119" t="str">
        <f t="shared" si="87"/>
        <v>-----</v>
      </c>
      <c r="I71" s="119" t="str">
        <f t="shared" si="87"/>
        <v>-----</v>
      </c>
      <c r="J71" s="119" t="str">
        <f t="shared" si="87"/>
        <v>-----</v>
      </c>
      <c r="K71" s="119" t="str">
        <f t="shared" si="87"/>
        <v>-----</v>
      </c>
      <c r="L71" s="119" t="str">
        <f t="shared" si="87"/>
        <v>-----</v>
      </c>
      <c r="M71" s="119" t="str">
        <f t="shared" si="87"/>
        <v>-----</v>
      </c>
      <c r="N71" s="119" t="str">
        <f t="shared" si="87"/>
        <v>-----</v>
      </c>
      <c r="O71" s="119" t="str">
        <f t="shared" si="87"/>
        <v>-----</v>
      </c>
      <c r="P71" s="119" t="str">
        <f t="shared" si="87"/>
        <v>-----</v>
      </c>
      <c r="Q71" s="119" t="str">
        <f t="shared" si="87"/>
        <v>-----</v>
      </c>
      <c r="R71" s="119" t="str">
        <f t="shared" si="87"/>
        <v>-----</v>
      </c>
      <c r="S71" s="119" t="str">
        <f t="shared" si="87"/>
        <v>-----</v>
      </c>
      <c r="T71" s="119" t="str">
        <f t="shared" si="87"/>
        <v>-----</v>
      </c>
      <c r="U71" s="119" t="str">
        <f t="shared" si="87"/>
        <v>-----</v>
      </c>
      <c r="V71" s="119" t="str">
        <f t="shared" si="87"/>
        <v>-----</v>
      </c>
      <c r="W71" s="119" t="str">
        <f t="shared" si="87"/>
        <v>-----</v>
      </c>
      <c r="X71" s="119" t="str">
        <f t="shared" si="87"/>
        <v>-----</v>
      </c>
      <c r="Y71" s="119" t="str">
        <f t="shared" si="87"/>
        <v>-----</v>
      </c>
      <c r="Z71" s="119" t="str">
        <f t="shared" si="87"/>
        <v>-----</v>
      </c>
      <c r="AA71" s="119" t="str">
        <f t="shared" si="87"/>
        <v>-----</v>
      </c>
      <c r="AB71" s="119" t="str">
        <f t="shared" si="87"/>
        <v>-----</v>
      </c>
      <c r="AC71" s="126" t="str">
        <f t="shared" si="87"/>
        <v>-----</v>
      </c>
      <c r="AD71" s="126" t="str">
        <f t="shared" ref="AD71:AY71" si="88">AC71</f>
        <v>-----</v>
      </c>
      <c r="AE71" s="126" t="str">
        <f t="shared" si="88"/>
        <v>-----</v>
      </c>
      <c r="AF71" s="126" t="str">
        <f t="shared" si="88"/>
        <v>-----</v>
      </c>
      <c r="AG71" s="126" t="str">
        <f t="shared" si="88"/>
        <v>-----</v>
      </c>
      <c r="AH71" s="126" t="str">
        <f t="shared" si="88"/>
        <v>-----</v>
      </c>
      <c r="AI71" s="126" t="str">
        <f t="shared" si="88"/>
        <v>-----</v>
      </c>
      <c r="AJ71" s="126" t="str">
        <f t="shared" si="88"/>
        <v>-----</v>
      </c>
      <c r="AK71" s="126" t="str">
        <f t="shared" si="88"/>
        <v>-----</v>
      </c>
      <c r="AL71" s="126" t="str">
        <f t="shared" si="88"/>
        <v>-----</v>
      </c>
      <c r="AM71" s="126" t="str">
        <f t="shared" si="88"/>
        <v>-----</v>
      </c>
      <c r="AN71" s="126" t="str">
        <f t="shared" si="88"/>
        <v>-----</v>
      </c>
      <c r="AO71" s="126" t="str">
        <f t="shared" si="88"/>
        <v>-----</v>
      </c>
      <c r="AP71" s="126" t="str">
        <f t="shared" si="88"/>
        <v>-----</v>
      </c>
      <c r="AQ71" s="126" t="str">
        <f t="shared" si="88"/>
        <v>-----</v>
      </c>
      <c r="AR71" s="126" t="str">
        <f t="shared" si="88"/>
        <v>-----</v>
      </c>
      <c r="AS71" s="126" t="str">
        <f t="shared" si="88"/>
        <v>-----</v>
      </c>
      <c r="AT71" s="126" t="str">
        <f t="shared" si="88"/>
        <v>-----</v>
      </c>
      <c r="AU71" s="126" t="str">
        <f t="shared" si="88"/>
        <v>-----</v>
      </c>
      <c r="AV71" s="126" t="str">
        <f t="shared" si="88"/>
        <v>-----</v>
      </c>
      <c r="AW71" s="126" t="str">
        <f t="shared" si="88"/>
        <v>-----</v>
      </c>
      <c r="AX71" s="126" t="str">
        <f t="shared" si="88"/>
        <v>-----</v>
      </c>
      <c r="AY71" s="126" t="str">
        <f t="shared" si="88"/>
        <v>-----</v>
      </c>
    </row>
    <row r="72" spans="1:51">
      <c r="A72" s="3" t="s">
        <v>170</v>
      </c>
      <c r="B72" s="4"/>
      <c r="C72" s="301" t="s">
        <v>166</v>
      </c>
      <c r="D72" s="119" t="str">
        <f t="shared" si="87"/>
        <v>-----</v>
      </c>
      <c r="E72" s="119" t="str">
        <f t="shared" si="87"/>
        <v>-----</v>
      </c>
      <c r="F72" s="119" t="str">
        <f t="shared" si="87"/>
        <v>-----</v>
      </c>
      <c r="G72" s="119" t="str">
        <f t="shared" si="87"/>
        <v>-----</v>
      </c>
      <c r="H72" s="119" t="str">
        <f t="shared" si="87"/>
        <v>-----</v>
      </c>
      <c r="I72" s="119" t="str">
        <f t="shared" si="87"/>
        <v>-----</v>
      </c>
      <c r="J72" s="119" t="str">
        <f t="shared" si="87"/>
        <v>-----</v>
      </c>
      <c r="K72" s="119" t="str">
        <f t="shared" si="87"/>
        <v>-----</v>
      </c>
      <c r="L72" s="119" t="str">
        <f t="shared" si="87"/>
        <v>-----</v>
      </c>
      <c r="M72" s="119" t="str">
        <f t="shared" si="87"/>
        <v>-----</v>
      </c>
      <c r="N72" s="119" t="str">
        <f t="shared" si="87"/>
        <v>-----</v>
      </c>
      <c r="O72" s="119" t="str">
        <f t="shared" si="87"/>
        <v>-----</v>
      </c>
      <c r="P72" s="119" t="str">
        <f t="shared" si="87"/>
        <v>-----</v>
      </c>
      <c r="Q72" s="119" t="str">
        <f t="shared" si="87"/>
        <v>-----</v>
      </c>
      <c r="R72" s="119" t="str">
        <f t="shared" si="87"/>
        <v>-----</v>
      </c>
      <c r="S72" s="119" t="str">
        <f t="shared" si="87"/>
        <v>-----</v>
      </c>
      <c r="T72" s="119" t="str">
        <f t="shared" si="87"/>
        <v>-----</v>
      </c>
      <c r="U72" s="119" t="str">
        <f t="shared" si="87"/>
        <v>-----</v>
      </c>
      <c r="V72" s="119" t="str">
        <f t="shared" si="87"/>
        <v>-----</v>
      </c>
      <c r="W72" s="119" t="str">
        <f t="shared" si="87"/>
        <v>-----</v>
      </c>
      <c r="X72" s="119" t="str">
        <f t="shared" si="87"/>
        <v>-----</v>
      </c>
      <c r="Y72" s="119" t="str">
        <f t="shared" si="87"/>
        <v>-----</v>
      </c>
      <c r="Z72" s="119" t="str">
        <f t="shared" si="87"/>
        <v>-----</v>
      </c>
      <c r="AA72" s="119" t="str">
        <f t="shared" si="87"/>
        <v>-----</v>
      </c>
      <c r="AB72" s="119" t="str">
        <f t="shared" si="87"/>
        <v>-----</v>
      </c>
      <c r="AC72" s="126" t="str">
        <f t="shared" si="87"/>
        <v>-----</v>
      </c>
      <c r="AD72" s="126" t="str">
        <f t="shared" ref="AD72:AY72" si="89">AC72</f>
        <v>-----</v>
      </c>
      <c r="AE72" s="126" t="str">
        <f t="shared" si="89"/>
        <v>-----</v>
      </c>
      <c r="AF72" s="126" t="str">
        <f t="shared" si="89"/>
        <v>-----</v>
      </c>
      <c r="AG72" s="126" t="str">
        <f t="shared" si="89"/>
        <v>-----</v>
      </c>
      <c r="AH72" s="126" t="str">
        <f t="shared" si="89"/>
        <v>-----</v>
      </c>
      <c r="AI72" s="126" t="str">
        <f t="shared" si="89"/>
        <v>-----</v>
      </c>
      <c r="AJ72" s="126" t="str">
        <f t="shared" si="89"/>
        <v>-----</v>
      </c>
      <c r="AK72" s="126" t="str">
        <f t="shared" si="89"/>
        <v>-----</v>
      </c>
      <c r="AL72" s="126" t="str">
        <f t="shared" si="89"/>
        <v>-----</v>
      </c>
      <c r="AM72" s="126" t="str">
        <f t="shared" si="89"/>
        <v>-----</v>
      </c>
      <c r="AN72" s="126" t="str">
        <f t="shared" si="89"/>
        <v>-----</v>
      </c>
      <c r="AO72" s="126" t="str">
        <f t="shared" si="89"/>
        <v>-----</v>
      </c>
      <c r="AP72" s="126" t="str">
        <f t="shared" si="89"/>
        <v>-----</v>
      </c>
      <c r="AQ72" s="126" t="str">
        <f t="shared" si="89"/>
        <v>-----</v>
      </c>
      <c r="AR72" s="126" t="str">
        <f t="shared" si="89"/>
        <v>-----</v>
      </c>
      <c r="AS72" s="126" t="str">
        <f t="shared" si="89"/>
        <v>-----</v>
      </c>
      <c r="AT72" s="126" t="str">
        <f t="shared" si="89"/>
        <v>-----</v>
      </c>
      <c r="AU72" s="126" t="str">
        <f t="shared" si="89"/>
        <v>-----</v>
      </c>
      <c r="AV72" s="126" t="str">
        <f t="shared" si="89"/>
        <v>-----</v>
      </c>
      <c r="AW72" s="126" t="str">
        <f t="shared" si="89"/>
        <v>-----</v>
      </c>
      <c r="AX72" s="126" t="str">
        <f t="shared" si="89"/>
        <v>-----</v>
      </c>
      <c r="AY72" s="126" t="str">
        <f t="shared" si="89"/>
        <v>-----</v>
      </c>
    </row>
    <row r="73" spans="1:51">
      <c r="A73" s="3" t="s">
        <v>170</v>
      </c>
      <c r="B73" s="4"/>
      <c r="C73" s="301" t="s">
        <v>166</v>
      </c>
      <c r="D73" s="119" t="str">
        <f t="shared" si="87"/>
        <v>-----</v>
      </c>
      <c r="E73" s="119" t="str">
        <f t="shared" si="87"/>
        <v>-----</v>
      </c>
      <c r="F73" s="119" t="str">
        <f t="shared" si="87"/>
        <v>-----</v>
      </c>
      <c r="G73" s="119" t="str">
        <f t="shared" si="87"/>
        <v>-----</v>
      </c>
      <c r="H73" s="119" t="str">
        <f t="shared" si="87"/>
        <v>-----</v>
      </c>
      <c r="I73" s="119" t="str">
        <f t="shared" si="87"/>
        <v>-----</v>
      </c>
      <c r="J73" s="119" t="str">
        <f t="shared" si="87"/>
        <v>-----</v>
      </c>
      <c r="K73" s="119" t="str">
        <f t="shared" si="87"/>
        <v>-----</v>
      </c>
      <c r="L73" s="119" t="str">
        <f t="shared" si="87"/>
        <v>-----</v>
      </c>
      <c r="M73" s="119" t="str">
        <f t="shared" si="87"/>
        <v>-----</v>
      </c>
      <c r="N73" s="119" t="str">
        <f t="shared" si="87"/>
        <v>-----</v>
      </c>
      <c r="O73" s="119" t="str">
        <f t="shared" si="87"/>
        <v>-----</v>
      </c>
      <c r="P73" s="119" t="str">
        <f t="shared" si="87"/>
        <v>-----</v>
      </c>
      <c r="Q73" s="119" t="str">
        <f t="shared" si="87"/>
        <v>-----</v>
      </c>
      <c r="R73" s="119" t="str">
        <f t="shared" si="87"/>
        <v>-----</v>
      </c>
      <c r="S73" s="119" t="str">
        <f t="shared" si="87"/>
        <v>-----</v>
      </c>
      <c r="T73" s="119" t="str">
        <f t="shared" si="87"/>
        <v>-----</v>
      </c>
      <c r="U73" s="119" t="str">
        <f t="shared" si="87"/>
        <v>-----</v>
      </c>
      <c r="V73" s="119" t="str">
        <f t="shared" si="87"/>
        <v>-----</v>
      </c>
      <c r="W73" s="119" t="str">
        <f t="shared" si="87"/>
        <v>-----</v>
      </c>
      <c r="X73" s="119" t="str">
        <f t="shared" si="87"/>
        <v>-----</v>
      </c>
      <c r="Y73" s="119" t="str">
        <f t="shared" si="87"/>
        <v>-----</v>
      </c>
      <c r="Z73" s="119" t="str">
        <f t="shared" si="87"/>
        <v>-----</v>
      </c>
      <c r="AA73" s="119" t="str">
        <f t="shared" si="87"/>
        <v>-----</v>
      </c>
      <c r="AB73" s="119" t="str">
        <f t="shared" si="87"/>
        <v>-----</v>
      </c>
      <c r="AC73" s="126" t="str">
        <f t="shared" si="87"/>
        <v>-----</v>
      </c>
      <c r="AD73" s="126" t="str">
        <f t="shared" ref="AD73:AY73" si="90">AC73</f>
        <v>-----</v>
      </c>
      <c r="AE73" s="126" t="str">
        <f t="shared" si="90"/>
        <v>-----</v>
      </c>
      <c r="AF73" s="126" t="str">
        <f t="shared" si="90"/>
        <v>-----</v>
      </c>
      <c r="AG73" s="126" t="str">
        <f t="shared" si="90"/>
        <v>-----</v>
      </c>
      <c r="AH73" s="126" t="str">
        <f t="shared" si="90"/>
        <v>-----</v>
      </c>
      <c r="AI73" s="126" t="str">
        <f t="shared" si="90"/>
        <v>-----</v>
      </c>
      <c r="AJ73" s="126" t="str">
        <f t="shared" si="90"/>
        <v>-----</v>
      </c>
      <c r="AK73" s="126" t="str">
        <f t="shared" si="90"/>
        <v>-----</v>
      </c>
      <c r="AL73" s="126" t="str">
        <f t="shared" si="90"/>
        <v>-----</v>
      </c>
      <c r="AM73" s="126" t="str">
        <f t="shared" si="90"/>
        <v>-----</v>
      </c>
      <c r="AN73" s="126" t="str">
        <f t="shared" si="90"/>
        <v>-----</v>
      </c>
      <c r="AO73" s="126" t="str">
        <f t="shared" si="90"/>
        <v>-----</v>
      </c>
      <c r="AP73" s="126" t="str">
        <f t="shared" si="90"/>
        <v>-----</v>
      </c>
      <c r="AQ73" s="126" t="str">
        <f t="shared" si="90"/>
        <v>-----</v>
      </c>
      <c r="AR73" s="126" t="str">
        <f t="shared" si="90"/>
        <v>-----</v>
      </c>
      <c r="AS73" s="126" t="str">
        <f t="shared" si="90"/>
        <v>-----</v>
      </c>
      <c r="AT73" s="126" t="str">
        <f t="shared" si="90"/>
        <v>-----</v>
      </c>
      <c r="AU73" s="126" t="str">
        <f t="shared" si="90"/>
        <v>-----</v>
      </c>
      <c r="AV73" s="126" t="str">
        <f t="shared" si="90"/>
        <v>-----</v>
      </c>
      <c r="AW73" s="126" t="str">
        <f t="shared" si="90"/>
        <v>-----</v>
      </c>
      <c r="AX73" s="126" t="str">
        <f t="shared" si="90"/>
        <v>-----</v>
      </c>
      <c r="AY73" s="126" t="str">
        <f t="shared" si="90"/>
        <v>-----</v>
      </c>
    </row>
    <row r="74" spans="1:51">
      <c r="A74" s="3" t="s">
        <v>171</v>
      </c>
      <c r="B74" s="4"/>
      <c r="C74" s="54" t="str">
        <f>$D74</f>
        <v>enter</v>
      </c>
      <c r="D74" s="119" t="str">
        <f>ExpFeeComp</f>
        <v>enter</v>
      </c>
      <c r="E74" s="119" t="str">
        <f t="shared" ref="E74:AY74" si="91">$D74</f>
        <v>enter</v>
      </c>
      <c r="F74" s="119" t="str">
        <f t="shared" si="91"/>
        <v>enter</v>
      </c>
      <c r="G74" s="119" t="str">
        <f t="shared" si="91"/>
        <v>enter</v>
      </c>
      <c r="H74" s="119" t="str">
        <f t="shared" si="91"/>
        <v>enter</v>
      </c>
      <c r="I74" s="119" t="str">
        <f t="shared" si="91"/>
        <v>enter</v>
      </c>
      <c r="J74" s="119" t="str">
        <f t="shared" si="91"/>
        <v>enter</v>
      </c>
      <c r="K74" s="119" t="str">
        <f t="shared" si="91"/>
        <v>enter</v>
      </c>
      <c r="L74" s="119" t="str">
        <f t="shared" si="91"/>
        <v>enter</v>
      </c>
      <c r="M74" s="119" t="str">
        <f t="shared" si="91"/>
        <v>enter</v>
      </c>
      <c r="N74" s="119" t="str">
        <f t="shared" si="91"/>
        <v>enter</v>
      </c>
      <c r="O74" s="119" t="str">
        <f t="shared" si="91"/>
        <v>enter</v>
      </c>
      <c r="P74" s="119" t="str">
        <f t="shared" si="91"/>
        <v>enter</v>
      </c>
      <c r="Q74" s="119" t="str">
        <f t="shared" si="91"/>
        <v>enter</v>
      </c>
      <c r="R74" s="119" t="str">
        <f t="shared" si="91"/>
        <v>enter</v>
      </c>
      <c r="S74" s="119" t="str">
        <f t="shared" si="91"/>
        <v>enter</v>
      </c>
      <c r="T74" s="119" t="str">
        <f t="shared" si="91"/>
        <v>enter</v>
      </c>
      <c r="U74" s="119" t="str">
        <f t="shared" si="91"/>
        <v>enter</v>
      </c>
      <c r="V74" s="119" t="str">
        <f t="shared" si="91"/>
        <v>enter</v>
      </c>
      <c r="W74" s="119" t="str">
        <f t="shared" si="91"/>
        <v>enter</v>
      </c>
      <c r="X74" s="119" t="str">
        <f t="shared" si="91"/>
        <v>enter</v>
      </c>
      <c r="Y74" s="119" t="str">
        <f t="shared" si="91"/>
        <v>enter</v>
      </c>
      <c r="Z74" s="119" t="str">
        <f t="shared" si="91"/>
        <v>enter</v>
      </c>
      <c r="AA74" s="119" t="str">
        <f t="shared" si="91"/>
        <v>enter</v>
      </c>
      <c r="AB74" s="119" t="str">
        <f t="shared" si="91"/>
        <v>enter</v>
      </c>
      <c r="AC74" s="126" t="str">
        <f t="shared" si="91"/>
        <v>enter</v>
      </c>
      <c r="AD74" s="126" t="str">
        <f t="shared" si="91"/>
        <v>enter</v>
      </c>
      <c r="AE74" s="126" t="str">
        <f t="shared" si="91"/>
        <v>enter</v>
      </c>
      <c r="AF74" s="126" t="str">
        <f t="shared" si="91"/>
        <v>enter</v>
      </c>
      <c r="AG74" s="126" t="str">
        <f t="shared" si="91"/>
        <v>enter</v>
      </c>
      <c r="AH74" s="126" t="str">
        <f t="shared" si="91"/>
        <v>enter</v>
      </c>
      <c r="AI74" s="126" t="str">
        <f t="shared" si="91"/>
        <v>enter</v>
      </c>
      <c r="AJ74" s="126" t="str">
        <f t="shared" si="91"/>
        <v>enter</v>
      </c>
      <c r="AK74" s="126" t="str">
        <f t="shared" si="91"/>
        <v>enter</v>
      </c>
      <c r="AL74" s="126" t="str">
        <f t="shared" si="91"/>
        <v>enter</v>
      </c>
      <c r="AM74" s="126" t="str">
        <f t="shared" si="91"/>
        <v>enter</v>
      </c>
      <c r="AN74" s="126" t="str">
        <f t="shared" si="91"/>
        <v>enter</v>
      </c>
      <c r="AO74" s="126" t="str">
        <f t="shared" si="91"/>
        <v>enter</v>
      </c>
      <c r="AP74" s="126" t="str">
        <f t="shared" si="91"/>
        <v>enter</v>
      </c>
      <c r="AQ74" s="126" t="str">
        <f t="shared" si="91"/>
        <v>enter</v>
      </c>
      <c r="AR74" s="126" t="str">
        <f t="shared" si="91"/>
        <v>enter</v>
      </c>
      <c r="AS74" s="126" t="str">
        <f t="shared" si="91"/>
        <v>enter</v>
      </c>
      <c r="AT74" s="126" t="str">
        <f t="shared" si="91"/>
        <v>enter</v>
      </c>
      <c r="AU74" s="126" t="str">
        <f t="shared" si="91"/>
        <v>enter</v>
      </c>
      <c r="AV74" s="126" t="str">
        <f t="shared" si="91"/>
        <v>enter</v>
      </c>
      <c r="AW74" s="126" t="str">
        <f t="shared" si="91"/>
        <v>enter</v>
      </c>
      <c r="AX74" s="126" t="str">
        <f t="shared" si="91"/>
        <v>enter</v>
      </c>
      <c r="AY74" s="126" t="str">
        <f t="shared" si="91"/>
        <v>enter</v>
      </c>
    </row>
    <row r="75" spans="1:51">
      <c r="A75" s="3" t="s">
        <v>170</v>
      </c>
      <c r="B75" s="4"/>
      <c r="C75" s="301" t="s">
        <v>166</v>
      </c>
      <c r="D75" s="119" t="str">
        <f t="shared" ref="D75:AC75" si="92">C75</f>
        <v>-----</v>
      </c>
      <c r="E75" s="119" t="str">
        <f t="shared" si="92"/>
        <v>-----</v>
      </c>
      <c r="F75" s="119" t="str">
        <f t="shared" si="92"/>
        <v>-----</v>
      </c>
      <c r="G75" s="119" t="str">
        <f t="shared" si="92"/>
        <v>-----</v>
      </c>
      <c r="H75" s="119" t="str">
        <f t="shared" si="92"/>
        <v>-----</v>
      </c>
      <c r="I75" s="119" t="str">
        <f t="shared" si="92"/>
        <v>-----</v>
      </c>
      <c r="J75" s="119" t="str">
        <f t="shared" si="92"/>
        <v>-----</v>
      </c>
      <c r="K75" s="119" t="str">
        <f t="shared" si="92"/>
        <v>-----</v>
      </c>
      <c r="L75" s="119" t="str">
        <f t="shared" si="92"/>
        <v>-----</v>
      </c>
      <c r="M75" s="119" t="str">
        <f t="shared" si="92"/>
        <v>-----</v>
      </c>
      <c r="N75" s="119" t="str">
        <f t="shared" si="92"/>
        <v>-----</v>
      </c>
      <c r="O75" s="119" t="str">
        <f t="shared" si="92"/>
        <v>-----</v>
      </c>
      <c r="P75" s="119" t="str">
        <f t="shared" si="92"/>
        <v>-----</v>
      </c>
      <c r="Q75" s="119" t="str">
        <f t="shared" si="92"/>
        <v>-----</v>
      </c>
      <c r="R75" s="119" t="str">
        <f t="shared" si="92"/>
        <v>-----</v>
      </c>
      <c r="S75" s="119" t="str">
        <f t="shared" si="92"/>
        <v>-----</v>
      </c>
      <c r="T75" s="119" t="str">
        <f t="shared" si="92"/>
        <v>-----</v>
      </c>
      <c r="U75" s="119" t="str">
        <f t="shared" si="92"/>
        <v>-----</v>
      </c>
      <c r="V75" s="119" t="str">
        <f t="shared" si="92"/>
        <v>-----</v>
      </c>
      <c r="W75" s="119" t="str">
        <f t="shared" si="92"/>
        <v>-----</v>
      </c>
      <c r="X75" s="119" t="str">
        <f t="shared" si="92"/>
        <v>-----</v>
      </c>
      <c r="Y75" s="119" t="str">
        <f t="shared" si="92"/>
        <v>-----</v>
      </c>
      <c r="Z75" s="119" t="str">
        <f t="shared" si="92"/>
        <v>-----</v>
      </c>
      <c r="AA75" s="119" t="str">
        <f t="shared" si="92"/>
        <v>-----</v>
      </c>
      <c r="AB75" s="119" t="str">
        <f t="shared" si="92"/>
        <v>-----</v>
      </c>
      <c r="AC75" s="126" t="str">
        <f t="shared" si="92"/>
        <v>-----</v>
      </c>
      <c r="AD75" s="126" t="str">
        <f t="shared" ref="AD75:AY75" si="93">AC75</f>
        <v>-----</v>
      </c>
      <c r="AE75" s="126" t="str">
        <f t="shared" si="93"/>
        <v>-----</v>
      </c>
      <c r="AF75" s="126" t="str">
        <f t="shared" si="93"/>
        <v>-----</v>
      </c>
      <c r="AG75" s="126" t="str">
        <f t="shared" si="93"/>
        <v>-----</v>
      </c>
      <c r="AH75" s="126" t="str">
        <f t="shared" si="93"/>
        <v>-----</v>
      </c>
      <c r="AI75" s="126" t="str">
        <f t="shared" si="93"/>
        <v>-----</v>
      </c>
      <c r="AJ75" s="126" t="str">
        <f t="shared" si="93"/>
        <v>-----</v>
      </c>
      <c r="AK75" s="126" t="str">
        <f t="shared" si="93"/>
        <v>-----</v>
      </c>
      <c r="AL75" s="126" t="str">
        <f t="shared" si="93"/>
        <v>-----</v>
      </c>
      <c r="AM75" s="126" t="str">
        <f t="shared" si="93"/>
        <v>-----</v>
      </c>
      <c r="AN75" s="126" t="str">
        <f t="shared" si="93"/>
        <v>-----</v>
      </c>
      <c r="AO75" s="126" t="str">
        <f t="shared" si="93"/>
        <v>-----</v>
      </c>
      <c r="AP75" s="126" t="str">
        <f t="shared" si="93"/>
        <v>-----</v>
      </c>
      <c r="AQ75" s="126" t="str">
        <f t="shared" si="93"/>
        <v>-----</v>
      </c>
      <c r="AR75" s="126" t="str">
        <f t="shared" si="93"/>
        <v>-----</v>
      </c>
      <c r="AS75" s="126" t="str">
        <f t="shared" si="93"/>
        <v>-----</v>
      </c>
      <c r="AT75" s="126" t="str">
        <f t="shared" si="93"/>
        <v>-----</v>
      </c>
      <c r="AU75" s="126" t="str">
        <f t="shared" si="93"/>
        <v>-----</v>
      </c>
      <c r="AV75" s="126" t="str">
        <f t="shared" si="93"/>
        <v>-----</v>
      </c>
      <c r="AW75" s="126" t="str">
        <f t="shared" si="93"/>
        <v>-----</v>
      </c>
      <c r="AX75" s="126" t="str">
        <f t="shared" si="93"/>
        <v>-----</v>
      </c>
      <c r="AY75" s="126" t="str">
        <f t="shared" si="93"/>
        <v>-----</v>
      </c>
    </row>
    <row r="76" spans="1:51" ht="16.2" thickBot="1">
      <c r="A76" s="11" t="s">
        <v>188</v>
      </c>
      <c r="B76" s="12"/>
      <c r="C76" s="38" t="e">
        <f t="shared" ref="C76:AC76" si="94">PRODUCT(PRODUCT(C64:C73)+C74,C75)</f>
        <v>#VALUE!</v>
      </c>
      <c r="D76" s="38" t="e">
        <f t="shared" si="94"/>
        <v>#VALUE!</v>
      </c>
      <c r="E76" s="38" t="e">
        <f t="shared" si="94"/>
        <v>#VALUE!</v>
      </c>
      <c r="F76" s="38" t="e">
        <f t="shared" si="94"/>
        <v>#VALUE!</v>
      </c>
      <c r="G76" s="38" t="e">
        <f t="shared" si="94"/>
        <v>#VALUE!</v>
      </c>
      <c r="H76" s="38" t="e">
        <f t="shared" si="94"/>
        <v>#VALUE!</v>
      </c>
      <c r="I76" s="38" t="e">
        <f t="shared" si="94"/>
        <v>#VALUE!</v>
      </c>
      <c r="J76" s="38" t="e">
        <f t="shared" si="94"/>
        <v>#VALUE!</v>
      </c>
      <c r="K76" s="38" t="e">
        <f t="shared" si="94"/>
        <v>#VALUE!</v>
      </c>
      <c r="L76" s="38" t="e">
        <f t="shared" si="94"/>
        <v>#VALUE!</v>
      </c>
      <c r="M76" s="38" t="e">
        <f t="shared" si="94"/>
        <v>#VALUE!</v>
      </c>
      <c r="N76" s="38" t="e">
        <f t="shared" si="94"/>
        <v>#VALUE!</v>
      </c>
      <c r="O76" s="38" t="e">
        <f t="shared" si="94"/>
        <v>#VALUE!</v>
      </c>
      <c r="P76" s="38" t="e">
        <f t="shared" si="94"/>
        <v>#VALUE!</v>
      </c>
      <c r="Q76" s="38" t="e">
        <f t="shared" si="94"/>
        <v>#VALUE!</v>
      </c>
      <c r="R76" s="38" t="e">
        <f t="shared" si="94"/>
        <v>#VALUE!</v>
      </c>
      <c r="S76" s="38" t="e">
        <f t="shared" si="94"/>
        <v>#VALUE!</v>
      </c>
      <c r="T76" s="38" t="e">
        <f t="shared" si="94"/>
        <v>#VALUE!</v>
      </c>
      <c r="U76" s="38" t="e">
        <f t="shared" si="94"/>
        <v>#VALUE!</v>
      </c>
      <c r="V76" s="38" t="e">
        <f t="shared" si="94"/>
        <v>#VALUE!</v>
      </c>
      <c r="W76" s="38" t="e">
        <f t="shared" si="94"/>
        <v>#VALUE!</v>
      </c>
      <c r="X76" s="38" t="e">
        <f t="shared" si="94"/>
        <v>#VALUE!</v>
      </c>
      <c r="Y76" s="38" t="e">
        <f t="shared" si="94"/>
        <v>#VALUE!</v>
      </c>
      <c r="Z76" s="38" t="e">
        <f t="shared" si="94"/>
        <v>#VALUE!</v>
      </c>
      <c r="AA76" s="38" t="e">
        <f t="shared" si="94"/>
        <v>#VALUE!</v>
      </c>
      <c r="AB76" s="38" t="e">
        <f t="shared" si="94"/>
        <v>#VALUE!</v>
      </c>
      <c r="AC76" s="39" t="e">
        <f t="shared" si="94"/>
        <v>#VALUE!</v>
      </c>
      <c r="AD76" s="39" t="e">
        <f t="shared" ref="AD76:AY76" si="95">PRODUCT(PRODUCT(AD64:AD73)+AD74,AD75)</f>
        <v>#VALUE!</v>
      </c>
      <c r="AE76" s="39" t="e">
        <f t="shared" si="95"/>
        <v>#VALUE!</v>
      </c>
      <c r="AF76" s="39" t="e">
        <f t="shared" si="95"/>
        <v>#VALUE!</v>
      </c>
      <c r="AG76" s="39" t="e">
        <f t="shared" si="95"/>
        <v>#VALUE!</v>
      </c>
      <c r="AH76" s="39" t="e">
        <f t="shared" si="95"/>
        <v>#VALUE!</v>
      </c>
      <c r="AI76" s="39" t="e">
        <f t="shared" si="95"/>
        <v>#VALUE!</v>
      </c>
      <c r="AJ76" s="39" t="e">
        <f t="shared" si="95"/>
        <v>#VALUE!</v>
      </c>
      <c r="AK76" s="39" t="e">
        <f t="shared" si="95"/>
        <v>#VALUE!</v>
      </c>
      <c r="AL76" s="39" t="e">
        <f t="shared" si="95"/>
        <v>#VALUE!</v>
      </c>
      <c r="AM76" s="39" t="e">
        <f t="shared" si="95"/>
        <v>#VALUE!</v>
      </c>
      <c r="AN76" s="39" t="e">
        <f t="shared" si="95"/>
        <v>#VALUE!</v>
      </c>
      <c r="AO76" s="39" t="e">
        <f t="shared" si="95"/>
        <v>#VALUE!</v>
      </c>
      <c r="AP76" s="39" t="e">
        <f t="shared" si="95"/>
        <v>#VALUE!</v>
      </c>
      <c r="AQ76" s="39" t="e">
        <f t="shared" si="95"/>
        <v>#VALUE!</v>
      </c>
      <c r="AR76" s="39" t="e">
        <f t="shared" si="95"/>
        <v>#VALUE!</v>
      </c>
      <c r="AS76" s="39" t="e">
        <f t="shared" si="95"/>
        <v>#VALUE!</v>
      </c>
      <c r="AT76" s="39" t="e">
        <f t="shared" si="95"/>
        <v>#VALUE!</v>
      </c>
      <c r="AU76" s="39" t="e">
        <f t="shared" si="95"/>
        <v>#VALUE!</v>
      </c>
      <c r="AV76" s="39" t="e">
        <f t="shared" si="95"/>
        <v>#VALUE!</v>
      </c>
      <c r="AW76" s="39" t="e">
        <f t="shared" si="95"/>
        <v>#VALUE!</v>
      </c>
      <c r="AX76" s="39" t="e">
        <f t="shared" si="95"/>
        <v>#VALUE!</v>
      </c>
      <c r="AY76" s="39" t="e">
        <f t="shared" si="95"/>
        <v>#VALUE!</v>
      </c>
    </row>
    <row r="77" spans="1:51" ht="16.2" thickTop="1">
      <c r="A77" s="52" t="s">
        <v>173</v>
      </c>
      <c r="B77" s="6"/>
      <c r="C77" s="78" t="str">
        <f t="shared" ref="C77:AY77" si="96">"BaseRateColl_" &amp; TEXT(C$17,"00")</f>
        <v>BaseRateColl_101</v>
      </c>
      <c r="D77" s="78" t="str">
        <f t="shared" si="96"/>
        <v>BaseRateColl_102</v>
      </c>
      <c r="E77" s="78" t="str">
        <f t="shared" si="96"/>
        <v>BaseRateColl_103</v>
      </c>
      <c r="F77" s="78" t="str">
        <f t="shared" si="96"/>
        <v>BaseRateColl_104</v>
      </c>
      <c r="G77" s="78" t="str">
        <f t="shared" si="96"/>
        <v>BaseRateColl_105</v>
      </c>
      <c r="H77" s="78" t="str">
        <f t="shared" si="96"/>
        <v>BaseRateColl_106</v>
      </c>
      <c r="I77" s="78" t="str">
        <f t="shared" si="96"/>
        <v>BaseRateColl_107</v>
      </c>
      <c r="J77" s="78" t="str">
        <f t="shared" si="96"/>
        <v>BaseRateColl_108</v>
      </c>
      <c r="K77" s="78" t="str">
        <f t="shared" si="96"/>
        <v>BaseRateColl_109</v>
      </c>
      <c r="L77" s="78" t="str">
        <f t="shared" si="96"/>
        <v>BaseRateColl_110</v>
      </c>
      <c r="M77" s="78" t="str">
        <f t="shared" si="96"/>
        <v>BaseRateColl_111</v>
      </c>
      <c r="N77" s="78" t="str">
        <f t="shared" si="96"/>
        <v>BaseRateColl_112</v>
      </c>
      <c r="O77" s="78" t="str">
        <f t="shared" si="96"/>
        <v>BaseRateColl_113</v>
      </c>
      <c r="P77" s="78" t="str">
        <f t="shared" si="96"/>
        <v>BaseRateColl_114</v>
      </c>
      <c r="Q77" s="78" t="str">
        <f t="shared" si="96"/>
        <v>BaseRateColl_115</v>
      </c>
      <c r="R77" s="78" t="str">
        <f t="shared" si="96"/>
        <v>BaseRateColl_116</v>
      </c>
      <c r="S77" s="78" t="str">
        <f t="shared" si="96"/>
        <v>BaseRateColl_117</v>
      </c>
      <c r="T77" s="78" t="str">
        <f t="shared" si="96"/>
        <v>BaseRateColl_118</v>
      </c>
      <c r="U77" s="78" t="str">
        <f t="shared" si="96"/>
        <v>BaseRateColl_119</v>
      </c>
      <c r="V77" s="78" t="str">
        <f t="shared" si="96"/>
        <v>BaseRateColl_120</v>
      </c>
      <c r="W77" s="78" t="str">
        <f t="shared" si="96"/>
        <v>BaseRateColl_121</v>
      </c>
      <c r="X77" s="78" t="str">
        <f t="shared" si="96"/>
        <v>BaseRateColl_122</v>
      </c>
      <c r="Y77" s="78" t="str">
        <f t="shared" si="96"/>
        <v>BaseRateColl_123</v>
      </c>
      <c r="Z77" s="78" t="str">
        <f t="shared" si="96"/>
        <v>BaseRateColl_124</v>
      </c>
      <c r="AA77" s="78" t="str">
        <f t="shared" si="96"/>
        <v>BaseRateColl_125</v>
      </c>
      <c r="AB77" s="78" t="str">
        <f t="shared" si="96"/>
        <v>BaseRateColl_126</v>
      </c>
      <c r="AC77" s="135" t="str">
        <f t="shared" si="96"/>
        <v>BaseRateColl_127</v>
      </c>
      <c r="AD77" s="135" t="str">
        <f t="shared" si="96"/>
        <v>BaseRateColl_128</v>
      </c>
      <c r="AE77" s="135" t="str">
        <f t="shared" si="96"/>
        <v>BaseRateColl_129</v>
      </c>
      <c r="AF77" s="135" t="str">
        <f t="shared" si="96"/>
        <v>BaseRateColl_130</v>
      </c>
      <c r="AG77" s="135" t="str">
        <f t="shared" si="96"/>
        <v>BaseRateColl_131</v>
      </c>
      <c r="AH77" s="135" t="str">
        <f t="shared" si="96"/>
        <v>BaseRateColl_132</v>
      </c>
      <c r="AI77" s="135" t="str">
        <f t="shared" si="96"/>
        <v>BaseRateColl_133</v>
      </c>
      <c r="AJ77" s="135" t="str">
        <f t="shared" si="96"/>
        <v>BaseRateColl_134</v>
      </c>
      <c r="AK77" s="135" t="str">
        <f t="shared" si="96"/>
        <v>BaseRateColl_135</v>
      </c>
      <c r="AL77" s="135" t="str">
        <f t="shared" si="96"/>
        <v>BaseRateColl_136</v>
      </c>
      <c r="AM77" s="135" t="str">
        <f t="shared" si="96"/>
        <v>BaseRateColl_137</v>
      </c>
      <c r="AN77" s="135" t="str">
        <f t="shared" si="96"/>
        <v>BaseRateColl_138</v>
      </c>
      <c r="AO77" s="135" t="str">
        <f t="shared" si="96"/>
        <v>BaseRateColl_139</v>
      </c>
      <c r="AP77" s="135" t="str">
        <f t="shared" si="96"/>
        <v>BaseRateColl_140</v>
      </c>
      <c r="AQ77" s="135" t="str">
        <f t="shared" si="96"/>
        <v>BaseRateColl_141</v>
      </c>
      <c r="AR77" s="135" t="str">
        <f t="shared" si="96"/>
        <v>BaseRateColl_142</v>
      </c>
      <c r="AS77" s="135" t="str">
        <f t="shared" si="96"/>
        <v>BaseRateColl_143</v>
      </c>
      <c r="AT77" s="135" t="str">
        <f t="shared" si="96"/>
        <v>BaseRateColl_144</v>
      </c>
      <c r="AU77" s="135" t="str">
        <f t="shared" si="96"/>
        <v>BaseRateColl_145</v>
      </c>
      <c r="AV77" s="135" t="str">
        <f t="shared" si="96"/>
        <v>BaseRateColl_146</v>
      </c>
      <c r="AW77" s="135" t="str">
        <f t="shared" si="96"/>
        <v>BaseRateColl_147</v>
      </c>
      <c r="AX77" s="135" t="str">
        <f t="shared" si="96"/>
        <v>BaseRateColl_148</v>
      </c>
      <c r="AY77" s="135" t="str">
        <f t="shared" si="96"/>
        <v>BaseRateColl_149</v>
      </c>
    </row>
    <row r="78" spans="1:51">
      <c r="A78" s="21" t="s">
        <v>189</v>
      </c>
      <c r="B78" s="4"/>
      <c r="C78" s="124" t="str">
        <f>'Example 1A'!C78</f>
        <v xml:space="preserve">enter   </v>
      </c>
      <c r="D78" s="124" t="str">
        <f>'Example 1A'!D78</f>
        <v xml:space="preserve">enter   </v>
      </c>
      <c r="E78" s="124" t="str">
        <f>'Example 1A'!E78</f>
        <v xml:space="preserve">enter   </v>
      </c>
      <c r="F78" s="124" t="str">
        <f>'Example 1A'!F78</f>
        <v xml:space="preserve">enter   </v>
      </c>
      <c r="G78" s="124" t="str">
        <f>'Example 1A'!G78</f>
        <v xml:space="preserve">enter   </v>
      </c>
      <c r="H78" s="124" t="str">
        <f>'Example 1A'!H78</f>
        <v xml:space="preserve">enter   </v>
      </c>
      <c r="I78" s="124" t="str">
        <f>'Example 1A'!I78</f>
        <v xml:space="preserve">enter   </v>
      </c>
      <c r="J78" s="124" t="str">
        <f>'Example 1A'!J78</f>
        <v xml:space="preserve">enter   </v>
      </c>
      <c r="K78" s="124" t="str">
        <f>'Example 1A'!K78</f>
        <v xml:space="preserve">enter   </v>
      </c>
      <c r="L78" s="124" t="str">
        <f>'Example 1A'!L78</f>
        <v xml:space="preserve">enter   </v>
      </c>
      <c r="M78" s="124" t="str">
        <f>'Example 1A'!M78</f>
        <v xml:space="preserve">enter   </v>
      </c>
      <c r="N78" s="124" t="str">
        <f>'Example 1A'!N78</f>
        <v xml:space="preserve">enter   </v>
      </c>
      <c r="O78" s="124" t="str">
        <f>'Example 1A'!O78</f>
        <v xml:space="preserve">enter   </v>
      </c>
      <c r="P78" s="124" t="str">
        <f>'Example 1A'!P78</f>
        <v xml:space="preserve">enter   </v>
      </c>
      <c r="Q78" s="124" t="str">
        <f>'Example 1A'!Q78</f>
        <v xml:space="preserve">enter   </v>
      </c>
      <c r="R78" s="124" t="str">
        <f>'Example 1A'!R78</f>
        <v xml:space="preserve">enter   </v>
      </c>
      <c r="S78" s="124" t="str">
        <f>'Example 1A'!S78</f>
        <v xml:space="preserve">enter   </v>
      </c>
      <c r="T78" s="124" t="str">
        <f>'Example 1A'!T78</f>
        <v xml:space="preserve">enter   </v>
      </c>
      <c r="U78" s="124" t="str">
        <f>'Example 1A'!U78</f>
        <v xml:space="preserve">enter   </v>
      </c>
      <c r="V78" s="124" t="str">
        <f>'Example 1A'!V78</f>
        <v xml:space="preserve">enter   </v>
      </c>
      <c r="W78" s="124" t="str">
        <f>'Example 1A'!W78</f>
        <v xml:space="preserve">enter   </v>
      </c>
      <c r="X78" s="124" t="str">
        <f>'Example 1A'!X78</f>
        <v xml:space="preserve">enter   </v>
      </c>
      <c r="Y78" s="124" t="str">
        <f>'Example 1A'!Y78</f>
        <v xml:space="preserve">enter   </v>
      </c>
      <c r="Z78" s="124" t="str">
        <f>'Example 1A'!Z78</f>
        <v xml:space="preserve">enter   </v>
      </c>
      <c r="AA78" s="124" t="str">
        <f>'Example 1A'!AA78</f>
        <v xml:space="preserve">enter   </v>
      </c>
      <c r="AB78" s="124" t="str">
        <f>'Example 1A'!AB78</f>
        <v xml:space="preserve">enter   </v>
      </c>
      <c r="AC78" s="124" t="str">
        <f>'Example 1A'!AC78</f>
        <v xml:space="preserve">enter   </v>
      </c>
      <c r="AD78" s="124" t="str">
        <f>'Example 1A'!AD78</f>
        <v xml:space="preserve">enter   </v>
      </c>
      <c r="AE78" s="124" t="str">
        <f>'Example 1A'!AE78</f>
        <v xml:space="preserve">enter   </v>
      </c>
      <c r="AF78" s="124" t="str">
        <f>'Example 1A'!AF78</f>
        <v xml:space="preserve">enter   </v>
      </c>
      <c r="AG78" s="124" t="str">
        <f>'Example 1A'!AG78</f>
        <v xml:space="preserve">enter   </v>
      </c>
      <c r="AH78" s="124" t="str">
        <f>'Example 1A'!AH78</f>
        <v xml:space="preserve">enter   </v>
      </c>
      <c r="AI78" s="124" t="str">
        <f>'Example 1A'!AI78</f>
        <v xml:space="preserve">enter   </v>
      </c>
      <c r="AJ78" s="124" t="str">
        <f>'Example 1A'!AJ78</f>
        <v xml:space="preserve">enter   </v>
      </c>
      <c r="AK78" s="124" t="str">
        <f>'Example 1A'!AK78</f>
        <v xml:space="preserve">enter   </v>
      </c>
      <c r="AL78" s="124" t="str">
        <f>'Example 1A'!AL78</f>
        <v xml:space="preserve">enter   </v>
      </c>
      <c r="AM78" s="124" t="str">
        <f>'Example 1A'!AM78</f>
        <v xml:space="preserve">enter   </v>
      </c>
      <c r="AN78" s="124" t="str">
        <f>'Example 1A'!AN78</f>
        <v xml:space="preserve">enter   </v>
      </c>
      <c r="AO78" s="124" t="str">
        <f>'Example 1A'!AO78</f>
        <v xml:space="preserve">enter   </v>
      </c>
      <c r="AP78" s="124" t="str">
        <f>'Example 1A'!AP78</f>
        <v xml:space="preserve">enter   </v>
      </c>
      <c r="AQ78" s="124" t="str">
        <f>'Example 1A'!AQ78</f>
        <v xml:space="preserve">enter   </v>
      </c>
      <c r="AR78" s="124" t="str">
        <f>'Example 1A'!AR78</f>
        <v xml:space="preserve">enter   </v>
      </c>
      <c r="AS78" s="124" t="str">
        <f>'Example 1A'!AS78</f>
        <v xml:space="preserve">enter   </v>
      </c>
      <c r="AT78" s="124" t="str">
        <f>'Example 1A'!AT78</f>
        <v xml:space="preserve">enter   </v>
      </c>
      <c r="AU78" s="124" t="str">
        <f>'Example 1A'!AU78</f>
        <v xml:space="preserve">enter   </v>
      </c>
      <c r="AV78" s="124" t="str">
        <f>'Example 1A'!AV78</f>
        <v xml:space="preserve">enter   </v>
      </c>
      <c r="AW78" s="124" t="str">
        <f>'Example 1A'!AW78</f>
        <v xml:space="preserve">enter   </v>
      </c>
      <c r="AX78" s="124" t="str">
        <f>'Example 1A'!AX78</f>
        <v xml:space="preserve">enter   </v>
      </c>
      <c r="AY78" s="124" t="str">
        <f>'Example 1A'!AY78</f>
        <v xml:space="preserve">enter   </v>
      </c>
    </row>
    <row r="79" spans="1:51">
      <c r="A79" s="3" t="s">
        <v>184</v>
      </c>
      <c r="B79" s="4"/>
      <c r="C79" s="301" t="s">
        <v>166</v>
      </c>
      <c r="D79" s="119" t="str">
        <f t="shared" ref="D79:AC79" si="97">C79</f>
        <v>-----</v>
      </c>
      <c r="E79" s="119" t="str">
        <f t="shared" si="97"/>
        <v>-----</v>
      </c>
      <c r="F79" s="119" t="str">
        <f t="shared" si="97"/>
        <v>-----</v>
      </c>
      <c r="G79" s="119" t="str">
        <f t="shared" si="97"/>
        <v>-----</v>
      </c>
      <c r="H79" s="119" t="str">
        <f t="shared" si="97"/>
        <v>-----</v>
      </c>
      <c r="I79" s="119" t="str">
        <f t="shared" si="97"/>
        <v>-----</v>
      </c>
      <c r="J79" s="119" t="str">
        <f t="shared" si="97"/>
        <v>-----</v>
      </c>
      <c r="K79" s="119" t="str">
        <f t="shared" si="97"/>
        <v>-----</v>
      </c>
      <c r="L79" s="119" t="str">
        <f t="shared" si="97"/>
        <v>-----</v>
      </c>
      <c r="M79" s="119" t="str">
        <f t="shared" si="97"/>
        <v>-----</v>
      </c>
      <c r="N79" s="119" t="str">
        <f t="shared" si="97"/>
        <v>-----</v>
      </c>
      <c r="O79" s="119" t="str">
        <f t="shared" si="97"/>
        <v>-----</v>
      </c>
      <c r="P79" s="119" t="str">
        <f t="shared" si="97"/>
        <v>-----</v>
      </c>
      <c r="Q79" s="119" t="str">
        <f t="shared" si="97"/>
        <v>-----</v>
      </c>
      <c r="R79" s="119" t="str">
        <f t="shared" si="97"/>
        <v>-----</v>
      </c>
      <c r="S79" s="119" t="str">
        <f t="shared" si="97"/>
        <v>-----</v>
      </c>
      <c r="T79" s="119" t="str">
        <f t="shared" si="97"/>
        <v>-----</v>
      </c>
      <c r="U79" s="119" t="str">
        <f t="shared" si="97"/>
        <v>-----</v>
      </c>
      <c r="V79" s="119" t="str">
        <f t="shared" si="97"/>
        <v>-----</v>
      </c>
      <c r="W79" s="119" t="str">
        <f t="shared" si="97"/>
        <v>-----</v>
      </c>
      <c r="X79" s="119" t="str">
        <f t="shared" si="97"/>
        <v>-----</v>
      </c>
      <c r="Y79" s="119" t="str">
        <f t="shared" si="97"/>
        <v>-----</v>
      </c>
      <c r="Z79" s="119" t="str">
        <f t="shared" si="97"/>
        <v>-----</v>
      </c>
      <c r="AA79" s="119" t="str">
        <f t="shared" si="97"/>
        <v>-----</v>
      </c>
      <c r="AB79" s="119" t="str">
        <f t="shared" si="97"/>
        <v>-----</v>
      </c>
      <c r="AC79" s="126" t="str">
        <f t="shared" si="97"/>
        <v>-----</v>
      </c>
      <c r="AD79" s="126" t="str">
        <f t="shared" ref="AD79:AY79" si="98">AC79</f>
        <v>-----</v>
      </c>
      <c r="AE79" s="126" t="str">
        <f t="shared" si="98"/>
        <v>-----</v>
      </c>
      <c r="AF79" s="126" t="str">
        <f t="shared" si="98"/>
        <v>-----</v>
      </c>
      <c r="AG79" s="126" t="str">
        <f t="shared" si="98"/>
        <v>-----</v>
      </c>
      <c r="AH79" s="126" t="str">
        <f t="shared" si="98"/>
        <v>-----</v>
      </c>
      <c r="AI79" s="126" t="str">
        <f t="shared" si="98"/>
        <v>-----</v>
      </c>
      <c r="AJ79" s="126" t="str">
        <f t="shared" si="98"/>
        <v>-----</v>
      </c>
      <c r="AK79" s="126" t="str">
        <f t="shared" si="98"/>
        <v>-----</v>
      </c>
      <c r="AL79" s="126" t="str">
        <f t="shared" si="98"/>
        <v>-----</v>
      </c>
      <c r="AM79" s="126" t="str">
        <f t="shared" si="98"/>
        <v>-----</v>
      </c>
      <c r="AN79" s="126" t="str">
        <f t="shared" si="98"/>
        <v>-----</v>
      </c>
      <c r="AO79" s="126" t="str">
        <f t="shared" si="98"/>
        <v>-----</v>
      </c>
      <c r="AP79" s="126" t="str">
        <f t="shared" si="98"/>
        <v>-----</v>
      </c>
      <c r="AQ79" s="126" t="str">
        <f t="shared" si="98"/>
        <v>-----</v>
      </c>
      <c r="AR79" s="126" t="str">
        <f t="shared" si="98"/>
        <v>-----</v>
      </c>
      <c r="AS79" s="126" t="str">
        <f t="shared" si="98"/>
        <v>-----</v>
      </c>
      <c r="AT79" s="126" t="str">
        <f t="shared" si="98"/>
        <v>-----</v>
      </c>
      <c r="AU79" s="126" t="str">
        <f t="shared" si="98"/>
        <v>-----</v>
      </c>
      <c r="AV79" s="126" t="str">
        <f t="shared" si="98"/>
        <v>-----</v>
      </c>
      <c r="AW79" s="126" t="str">
        <f t="shared" si="98"/>
        <v>-----</v>
      </c>
      <c r="AX79" s="126" t="str">
        <f t="shared" si="98"/>
        <v>-----</v>
      </c>
      <c r="AY79" s="126" t="str">
        <f t="shared" si="98"/>
        <v>-----</v>
      </c>
    </row>
    <row r="80" spans="1:51">
      <c r="A80" s="3" t="s">
        <v>167</v>
      </c>
      <c r="B80" s="4"/>
      <c r="C80" s="301" t="s">
        <v>166</v>
      </c>
      <c r="D80" s="119" t="str">
        <f t="shared" ref="D80:AC80" si="99">C80</f>
        <v>-----</v>
      </c>
      <c r="E80" s="119" t="str">
        <f t="shared" si="99"/>
        <v>-----</v>
      </c>
      <c r="F80" s="119" t="str">
        <f t="shared" si="99"/>
        <v>-----</v>
      </c>
      <c r="G80" s="119" t="str">
        <f t="shared" si="99"/>
        <v>-----</v>
      </c>
      <c r="H80" s="119" t="str">
        <f t="shared" si="99"/>
        <v>-----</v>
      </c>
      <c r="I80" s="119" t="str">
        <f t="shared" si="99"/>
        <v>-----</v>
      </c>
      <c r="J80" s="119" t="str">
        <f t="shared" si="99"/>
        <v>-----</v>
      </c>
      <c r="K80" s="119" t="str">
        <f t="shared" si="99"/>
        <v>-----</v>
      </c>
      <c r="L80" s="119" t="str">
        <f t="shared" si="99"/>
        <v>-----</v>
      </c>
      <c r="M80" s="119" t="str">
        <f t="shared" si="99"/>
        <v>-----</v>
      </c>
      <c r="N80" s="119" t="str">
        <f t="shared" si="99"/>
        <v>-----</v>
      </c>
      <c r="O80" s="119" t="str">
        <f t="shared" si="99"/>
        <v>-----</v>
      </c>
      <c r="P80" s="119" t="str">
        <f t="shared" si="99"/>
        <v>-----</v>
      </c>
      <c r="Q80" s="119" t="str">
        <f t="shared" si="99"/>
        <v>-----</v>
      </c>
      <c r="R80" s="119" t="str">
        <f t="shared" si="99"/>
        <v>-----</v>
      </c>
      <c r="S80" s="119" t="str">
        <f t="shared" si="99"/>
        <v>-----</v>
      </c>
      <c r="T80" s="119" t="str">
        <f t="shared" si="99"/>
        <v>-----</v>
      </c>
      <c r="U80" s="119" t="str">
        <f t="shared" si="99"/>
        <v>-----</v>
      </c>
      <c r="V80" s="119" t="str">
        <f t="shared" si="99"/>
        <v>-----</v>
      </c>
      <c r="W80" s="119" t="str">
        <f t="shared" si="99"/>
        <v>-----</v>
      </c>
      <c r="X80" s="119" t="str">
        <f t="shared" si="99"/>
        <v>-----</v>
      </c>
      <c r="Y80" s="119" t="str">
        <f t="shared" si="99"/>
        <v>-----</v>
      </c>
      <c r="Z80" s="119" t="str">
        <f t="shared" si="99"/>
        <v>-----</v>
      </c>
      <c r="AA80" s="119" t="str">
        <f t="shared" si="99"/>
        <v>-----</v>
      </c>
      <c r="AB80" s="119" t="str">
        <f t="shared" si="99"/>
        <v>-----</v>
      </c>
      <c r="AC80" s="126" t="str">
        <f t="shared" si="99"/>
        <v>-----</v>
      </c>
      <c r="AD80" s="126" t="str">
        <f t="shared" ref="AD80:AY80" si="100">AC80</f>
        <v>-----</v>
      </c>
      <c r="AE80" s="126" t="str">
        <f t="shared" si="100"/>
        <v>-----</v>
      </c>
      <c r="AF80" s="126" t="str">
        <f t="shared" si="100"/>
        <v>-----</v>
      </c>
      <c r="AG80" s="126" t="str">
        <f t="shared" si="100"/>
        <v>-----</v>
      </c>
      <c r="AH80" s="126" t="str">
        <f t="shared" si="100"/>
        <v>-----</v>
      </c>
      <c r="AI80" s="126" t="str">
        <f t="shared" si="100"/>
        <v>-----</v>
      </c>
      <c r="AJ80" s="126" t="str">
        <f t="shared" si="100"/>
        <v>-----</v>
      </c>
      <c r="AK80" s="126" t="str">
        <f t="shared" si="100"/>
        <v>-----</v>
      </c>
      <c r="AL80" s="126" t="str">
        <f t="shared" si="100"/>
        <v>-----</v>
      </c>
      <c r="AM80" s="126" t="str">
        <f t="shared" si="100"/>
        <v>-----</v>
      </c>
      <c r="AN80" s="126" t="str">
        <f t="shared" si="100"/>
        <v>-----</v>
      </c>
      <c r="AO80" s="126" t="str">
        <f t="shared" si="100"/>
        <v>-----</v>
      </c>
      <c r="AP80" s="126" t="str">
        <f t="shared" si="100"/>
        <v>-----</v>
      </c>
      <c r="AQ80" s="126" t="str">
        <f t="shared" si="100"/>
        <v>-----</v>
      </c>
      <c r="AR80" s="126" t="str">
        <f t="shared" si="100"/>
        <v>-----</v>
      </c>
      <c r="AS80" s="126" t="str">
        <f t="shared" si="100"/>
        <v>-----</v>
      </c>
      <c r="AT80" s="126" t="str">
        <f t="shared" si="100"/>
        <v>-----</v>
      </c>
      <c r="AU80" s="126" t="str">
        <f t="shared" si="100"/>
        <v>-----</v>
      </c>
      <c r="AV80" s="126" t="str">
        <f t="shared" si="100"/>
        <v>-----</v>
      </c>
      <c r="AW80" s="126" t="str">
        <f t="shared" si="100"/>
        <v>-----</v>
      </c>
      <c r="AX80" s="126" t="str">
        <f t="shared" si="100"/>
        <v>-----</v>
      </c>
      <c r="AY80" s="126" t="str">
        <f t="shared" si="100"/>
        <v>-----</v>
      </c>
    </row>
    <row r="81" spans="1:51">
      <c r="A81" s="3" t="s">
        <v>168</v>
      </c>
      <c r="B81" s="4"/>
      <c r="C81" s="301" t="s">
        <v>166</v>
      </c>
      <c r="D81" s="119" t="str">
        <f t="shared" ref="D81:AC81" si="101">C81</f>
        <v>-----</v>
      </c>
      <c r="E81" s="119" t="str">
        <f t="shared" si="101"/>
        <v>-----</v>
      </c>
      <c r="F81" s="119" t="str">
        <f t="shared" si="101"/>
        <v>-----</v>
      </c>
      <c r="G81" s="119" t="str">
        <f t="shared" si="101"/>
        <v>-----</v>
      </c>
      <c r="H81" s="119" t="str">
        <f t="shared" si="101"/>
        <v>-----</v>
      </c>
      <c r="I81" s="119" t="str">
        <f t="shared" si="101"/>
        <v>-----</v>
      </c>
      <c r="J81" s="119" t="str">
        <f t="shared" si="101"/>
        <v>-----</v>
      </c>
      <c r="K81" s="119" t="str">
        <f t="shared" si="101"/>
        <v>-----</v>
      </c>
      <c r="L81" s="119" t="str">
        <f t="shared" si="101"/>
        <v>-----</v>
      </c>
      <c r="M81" s="119" t="str">
        <f t="shared" si="101"/>
        <v>-----</v>
      </c>
      <c r="N81" s="119" t="str">
        <f t="shared" si="101"/>
        <v>-----</v>
      </c>
      <c r="O81" s="119" t="str">
        <f t="shared" si="101"/>
        <v>-----</v>
      </c>
      <c r="P81" s="119" t="str">
        <f t="shared" si="101"/>
        <v>-----</v>
      </c>
      <c r="Q81" s="119" t="str">
        <f t="shared" si="101"/>
        <v>-----</v>
      </c>
      <c r="R81" s="119" t="str">
        <f t="shared" si="101"/>
        <v>-----</v>
      </c>
      <c r="S81" s="119" t="str">
        <f t="shared" si="101"/>
        <v>-----</v>
      </c>
      <c r="T81" s="119" t="str">
        <f t="shared" si="101"/>
        <v>-----</v>
      </c>
      <c r="U81" s="119" t="str">
        <f t="shared" si="101"/>
        <v>-----</v>
      </c>
      <c r="V81" s="119" t="str">
        <f t="shared" si="101"/>
        <v>-----</v>
      </c>
      <c r="W81" s="119" t="str">
        <f t="shared" si="101"/>
        <v>-----</v>
      </c>
      <c r="X81" s="119" t="str">
        <f t="shared" si="101"/>
        <v>-----</v>
      </c>
      <c r="Y81" s="119" t="str">
        <f t="shared" si="101"/>
        <v>-----</v>
      </c>
      <c r="Z81" s="119" t="str">
        <f t="shared" si="101"/>
        <v>-----</v>
      </c>
      <c r="AA81" s="119" t="str">
        <f t="shared" si="101"/>
        <v>-----</v>
      </c>
      <c r="AB81" s="119" t="str">
        <f t="shared" si="101"/>
        <v>-----</v>
      </c>
      <c r="AC81" s="126" t="str">
        <f t="shared" si="101"/>
        <v>-----</v>
      </c>
      <c r="AD81" s="126" t="str">
        <f t="shared" ref="AD81:AY81" si="102">AC81</f>
        <v>-----</v>
      </c>
      <c r="AE81" s="126" t="str">
        <f t="shared" si="102"/>
        <v>-----</v>
      </c>
      <c r="AF81" s="126" t="str">
        <f t="shared" si="102"/>
        <v>-----</v>
      </c>
      <c r="AG81" s="126" t="str">
        <f t="shared" si="102"/>
        <v>-----</v>
      </c>
      <c r="AH81" s="126" t="str">
        <f t="shared" si="102"/>
        <v>-----</v>
      </c>
      <c r="AI81" s="126" t="str">
        <f t="shared" si="102"/>
        <v>-----</v>
      </c>
      <c r="AJ81" s="126" t="str">
        <f t="shared" si="102"/>
        <v>-----</v>
      </c>
      <c r="AK81" s="126" t="str">
        <f t="shared" si="102"/>
        <v>-----</v>
      </c>
      <c r="AL81" s="126" t="str">
        <f t="shared" si="102"/>
        <v>-----</v>
      </c>
      <c r="AM81" s="126" t="str">
        <f t="shared" si="102"/>
        <v>-----</v>
      </c>
      <c r="AN81" s="126" t="str">
        <f t="shared" si="102"/>
        <v>-----</v>
      </c>
      <c r="AO81" s="126" t="str">
        <f t="shared" si="102"/>
        <v>-----</v>
      </c>
      <c r="AP81" s="126" t="str">
        <f t="shared" si="102"/>
        <v>-----</v>
      </c>
      <c r="AQ81" s="126" t="str">
        <f t="shared" si="102"/>
        <v>-----</v>
      </c>
      <c r="AR81" s="126" t="str">
        <f t="shared" si="102"/>
        <v>-----</v>
      </c>
      <c r="AS81" s="126" t="str">
        <f t="shared" si="102"/>
        <v>-----</v>
      </c>
      <c r="AT81" s="126" t="str">
        <f t="shared" si="102"/>
        <v>-----</v>
      </c>
      <c r="AU81" s="126" t="str">
        <f t="shared" si="102"/>
        <v>-----</v>
      </c>
      <c r="AV81" s="126" t="str">
        <f t="shared" si="102"/>
        <v>-----</v>
      </c>
      <c r="AW81" s="126" t="str">
        <f t="shared" si="102"/>
        <v>-----</v>
      </c>
      <c r="AX81" s="126" t="str">
        <f t="shared" si="102"/>
        <v>-----</v>
      </c>
      <c r="AY81" s="126" t="str">
        <f t="shared" si="102"/>
        <v>-----</v>
      </c>
    </row>
    <row r="82" spans="1:51">
      <c r="A82" s="3" t="s">
        <v>185</v>
      </c>
      <c r="B82" s="4"/>
      <c r="C82" s="301" t="s">
        <v>166</v>
      </c>
      <c r="D82" s="119" t="str">
        <f t="shared" ref="D82:AC82" si="103">C82</f>
        <v>-----</v>
      </c>
      <c r="E82" s="119" t="str">
        <f t="shared" si="103"/>
        <v>-----</v>
      </c>
      <c r="F82" s="119" t="str">
        <f t="shared" si="103"/>
        <v>-----</v>
      </c>
      <c r="G82" s="119" t="str">
        <f t="shared" si="103"/>
        <v>-----</v>
      </c>
      <c r="H82" s="119" t="str">
        <f t="shared" si="103"/>
        <v>-----</v>
      </c>
      <c r="I82" s="119" t="str">
        <f t="shared" si="103"/>
        <v>-----</v>
      </c>
      <c r="J82" s="119" t="str">
        <f t="shared" si="103"/>
        <v>-----</v>
      </c>
      <c r="K82" s="119" t="str">
        <f t="shared" si="103"/>
        <v>-----</v>
      </c>
      <c r="L82" s="119" t="str">
        <f t="shared" si="103"/>
        <v>-----</v>
      </c>
      <c r="M82" s="119" t="str">
        <f t="shared" si="103"/>
        <v>-----</v>
      </c>
      <c r="N82" s="119" t="str">
        <f t="shared" si="103"/>
        <v>-----</v>
      </c>
      <c r="O82" s="119" t="str">
        <f t="shared" si="103"/>
        <v>-----</v>
      </c>
      <c r="P82" s="119" t="str">
        <f t="shared" si="103"/>
        <v>-----</v>
      </c>
      <c r="Q82" s="119" t="str">
        <f t="shared" si="103"/>
        <v>-----</v>
      </c>
      <c r="R82" s="119" t="str">
        <f t="shared" si="103"/>
        <v>-----</v>
      </c>
      <c r="S82" s="119" t="str">
        <f t="shared" si="103"/>
        <v>-----</v>
      </c>
      <c r="T82" s="119" t="str">
        <f t="shared" si="103"/>
        <v>-----</v>
      </c>
      <c r="U82" s="119" t="str">
        <f t="shared" si="103"/>
        <v>-----</v>
      </c>
      <c r="V82" s="119" t="str">
        <f t="shared" si="103"/>
        <v>-----</v>
      </c>
      <c r="W82" s="119" t="str">
        <f t="shared" si="103"/>
        <v>-----</v>
      </c>
      <c r="X82" s="119" t="str">
        <f t="shared" si="103"/>
        <v>-----</v>
      </c>
      <c r="Y82" s="119" t="str">
        <f t="shared" si="103"/>
        <v>-----</v>
      </c>
      <c r="Z82" s="119" t="str">
        <f t="shared" si="103"/>
        <v>-----</v>
      </c>
      <c r="AA82" s="119" t="str">
        <f t="shared" si="103"/>
        <v>-----</v>
      </c>
      <c r="AB82" s="119" t="str">
        <f t="shared" si="103"/>
        <v>-----</v>
      </c>
      <c r="AC82" s="126" t="str">
        <f t="shared" si="103"/>
        <v>-----</v>
      </c>
      <c r="AD82" s="126" t="str">
        <f t="shared" ref="AD82:AY82" si="104">AC82</f>
        <v>-----</v>
      </c>
      <c r="AE82" s="126" t="str">
        <f t="shared" si="104"/>
        <v>-----</v>
      </c>
      <c r="AF82" s="126" t="str">
        <f t="shared" si="104"/>
        <v>-----</v>
      </c>
      <c r="AG82" s="126" t="str">
        <f t="shared" si="104"/>
        <v>-----</v>
      </c>
      <c r="AH82" s="126" t="str">
        <f t="shared" si="104"/>
        <v>-----</v>
      </c>
      <c r="AI82" s="126" t="str">
        <f t="shared" si="104"/>
        <v>-----</v>
      </c>
      <c r="AJ82" s="126" t="str">
        <f t="shared" si="104"/>
        <v>-----</v>
      </c>
      <c r="AK82" s="126" t="str">
        <f t="shared" si="104"/>
        <v>-----</v>
      </c>
      <c r="AL82" s="126" t="str">
        <f t="shared" si="104"/>
        <v>-----</v>
      </c>
      <c r="AM82" s="126" t="str">
        <f t="shared" si="104"/>
        <v>-----</v>
      </c>
      <c r="AN82" s="126" t="str">
        <f t="shared" si="104"/>
        <v>-----</v>
      </c>
      <c r="AO82" s="126" t="str">
        <f t="shared" si="104"/>
        <v>-----</v>
      </c>
      <c r="AP82" s="126" t="str">
        <f t="shared" si="104"/>
        <v>-----</v>
      </c>
      <c r="AQ82" s="126" t="str">
        <f t="shared" si="104"/>
        <v>-----</v>
      </c>
      <c r="AR82" s="126" t="str">
        <f t="shared" si="104"/>
        <v>-----</v>
      </c>
      <c r="AS82" s="126" t="str">
        <f t="shared" si="104"/>
        <v>-----</v>
      </c>
      <c r="AT82" s="126" t="str">
        <f t="shared" si="104"/>
        <v>-----</v>
      </c>
      <c r="AU82" s="126" t="str">
        <f t="shared" si="104"/>
        <v>-----</v>
      </c>
      <c r="AV82" s="126" t="str">
        <f t="shared" si="104"/>
        <v>-----</v>
      </c>
      <c r="AW82" s="126" t="str">
        <f t="shared" si="104"/>
        <v>-----</v>
      </c>
      <c r="AX82" s="126" t="str">
        <f t="shared" si="104"/>
        <v>-----</v>
      </c>
      <c r="AY82" s="126" t="str">
        <f t="shared" si="104"/>
        <v>-----</v>
      </c>
    </row>
    <row r="83" spans="1:51">
      <c r="A83" s="3" t="s">
        <v>186</v>
      </c>
      <c r="B83" s="4"/>
      <c r="C83" s="301" t="s">
        <v>166</v>
      </c>
      <c r="D83" s="119" t="str">
        <f t="shared" ref="D83:AC83" si="105">C83</f>
        <v>-----</v>
      </c>
      <c r="E83" s="119" t="str">
        <f t="shared" si="105"/>
        <v>-----</v>
      </c>
      <c r="F83" s="119" t="str">
        <f t="shared" si="105"/>
        <v>-----</v>
      </c>
      <c r="G83" s="119" t="str">
        <f t="shared" si="105"/>
        <v>-----</v>
      </c>
      <c r="H83" s="119" t="str">
        <f t="shared" si="105"/>
        <v>-----</v>
      </c>
      <c r="I83" s="119" t="str">
        <f t="shared" si="105"/>
        <v>-----</v>
      </c>
      <c r="J83" s="119" t="str">
        <f t="shared" si="105"/>
        <v>-----</v>
      </c>
      <c r="K83" s="119" t="str">
        <f t="shared" si="105"/>
        <v>-----</v>
      </c>
      <c r="L83" s="119" t="str">
        <f t="shared" si="105"/>
        <v>-----</v>
      </c>
      <c r="M83" s="119" t="str">
        <f t="shared" si="105"/>
        <v>-----</v>
      </c>
      <c r="N83" s="119" t="str">
        <f t="shared" si="105"/>
        <v>-----</v>
      </c>
      <c r="O83" s="119" t="str">
        <f t="shared" si="105"/>
        <v>-----</v>
      </c>
      <c r="P83" s="119" t="str">
        <f t="shared" si="105"/>
        <v>-----</v>
      </c>
      <c r="Q83" s="119" t="str">
        <f t="shared" si="105"/>
        <v>-----</v>
      </c>
      <c r="R83" s="119" t="str">
        <f t="shared" si="105"/>
        <v>-----</v>
      </c>
      <c r="S83" s="119" t="str">
        <f t="shared" si="105"/>
        <v>-----</v>
      </c>
      <c r="T83" s="119" t="str">
        <f t="shared" si="105"/>
        <v>-----</v>
      </c>
      <c r="U83" s="119" t="str">
        <f t="shared" si="105"/>
        <v>-----</v>
      </c>
      <c r="V83" s="119" t="str">
        <f t="shared" si="105"/>
        <v>-----</v>
      </c>
      <c r="W83" s="119" t="str">
        <f t="shared" si="105"/>
        <v>-----</v>
      </c>
      <c r="X83" s="119" t="str">
        <f t="shared" si="105"/>
        <v>-----</v>
      </c>
      <c r="Y83" s="119" t="str">
        <f t="shared" si="105"/>
        <v>-----</v>
      </c>
      <c r="Z83" s="119" t="str">
        <f t="shared" si="105"/>
        <v>-----</v>
      </c>
      <c r="AA83" s="119" t="str">
        <f t="shared" si="105"/>
        <v>-----</v>
      </c>
      <c r="AB83" s="119" t="str">
        <f t="shared" si="105"/>
        <v>-----</v>
      </c>
      <c r="AC83" s="126" t="str">
        <f t="shared" si="105"/>
        <v>-----</v>
      </c>
      <c r="AD83" s="126" t="str">
        <f t="shared" ref="AD83:AY83" si="106">AC83</f>
        <v>-----</v>
      </c>
      <c r="AE83" s="126" t="str">
        <f t="shared" si="106"/>
        <v>-----</v>
      </c>
      <c r="AF83" s="126" t="str">
        <f t="shared" si="106"/>
        <v>-----</v>
      </c>
      <c r="AG83" s="126" t="str">
        <f t="shared" si="106"/>
        <v>-----</v>
      </c>
      <c r="AH83" s="126" t="str">
        <f t="shared" si="106"/>
        <v>-----</v>
      </c>
      <c r="AI83" s="126" t="str">
        <f t="shared" si="106"/>
        <v>-----</v>
      </c>
      <c r="AJ83" s="126" t="str">
        <f t="shared" si="106"/>
        <v>-----</v>
      </c>
      <c r="AK83" s="126" t="str">
        <f t="shared" si="106"/>
        <v>-----</v>
      </c>
      <c r="AL83" s="126" t="str">
        <f t="shared" si="106"/>
        <v>-----</v>
      </c>
      <c r="AM83" s="126" t="str">
        <f t="shared" si="106"/>
        <v>-----</v>
      </c>
      <c r="AN83" s="126" t="str">
        <f t="shared" si="106"/>
        <v>-----</v>
      </c>
      <c r="AO83" s="126" t="str">
        <f t="shared" si="106"/>
        <v>-----</v>
      </c>
      <c r="AP83" s="126" t="str">
        <f t="shared" si="106"/>
        <v>-----</v>
      </c>
      <c r="AQ83" s="126" t="str">
        <f t="shared" si="106"/>
        <v>-----</v>
      </c>
      <c r="AR83" s="126" t="str">
        <f t="shared" si="106"/>
        <v>-----</v>
      </c>
      <c r="AS83" s="126" t="str">
        <f t="shared" si="106"/>
        <v>-----</v>
      </c>
      <c r="AT83" s="126" t="str">
        <f t="shared" si="106"/>
        <v>-----</v>
      </c>
      <c r="AU83" s="126" t="str">
        <f t="shared" si="106"/>
        <v>-----</v>
      </c>
      <c r="AV83" s="126" t="str">
        <f t="shared" si="106"/>
        <v>-----</v>
      </c>
      <c r="AW83" s="126" t="str">
        <f t="shared" si="106"/>
        <v>-----</v>
      </c>
      <c r="AX83" s="126" t="str">
        <f t="shared" si="106"/>
        <v>-----</v>
      </c>
      <c r="AY83" s="126" t="str">
        <f t="shared" si="106"/>
        <v>-----</v>
      </c>
    </row>
    <row r="84" spans="1:51">
      <c r="A84" s="3" t="s">
        <v>170</v>
      </c>
      <c r="B84" s="4"/>
      <c r="C84" s="301" t="s">
        <v>166</v>
      </c>
      <c r="D84" s="119" t="str">
        <f t="shared" ref="D84:AC85" si="107">C84</f>
        <v>-----</v>
      </c>
      <c r="E84" s="119" t="str">
        <f t="shared" si="107"/>
        <v>-----</v>
      </c>
      <c r="F84" s="119" t="str">
        <f t="shared" si="107"/>
        <v>-----</v>
      </c>
      <c r="G84" s="119" t="str">
        <f t="shared" si="107"/>
        <v>-----</v>
      </c>
      <c r="H84" s="119" t="str">
        <f t="shared" si="107"/>
        <v>-----</v>
      </c>
      <c r="I84" s="119" t="str">
        <f t="shared" si="107"/>
        <v>-----</v>
      </c>
      <c r="J84" s="119" t="str">
        <f t="shared" si="107"/>
        <v>-----</v>
      </c>
      <c r="K84" s="119" t="str">
        <f t="shared" si="107"/>
        <v>-----</v>
      </c>
      <c r="L84" s="119" t="str">
        <f t="shared" si="107"/>
        <v>-----</v>
      </c>
      <c r="M84" s="119" t="str">
        <f t="shared" si="107"/>
        <v>-----</v>
      </c>
      <c r="N84" s="119" t="str">
        <f t="shared" si="107"/>
        <v>-----</v>
      </c>
      <c r="O84" s="119" t="str">
        <f t="shared" si="107"/>
        <v>-----</v>
      </c>
      <c r="P84" s="119" t="str">
        <f t="shared" si="107"/>
        <v>-----</v>
      </c>
      <c r="Q84" s="119" t="str">
        <f t="shared" si="107"/>
        <v>-----</v>
      </c>
      <c r="R84" s="119" t="str">
        <f t="shared" si="107"/>
        <v>-----</v>
      </c>
      <c r="S84" s="119" t="str">
        <f t="shared" si="107"/>
        <v>-----</v>
      </c>
      <c r="T84" s="119" t="str">
        <f t="shared" si="107"/>
        <v>-----</v>
      </c>
      <c r="U84" s="119" t="str">
        <f t="shared" si="107"/>
        <v>-----</v>
      </c>
      <c r="V84" s="119" t="str">
        <f t="shared" si="107"/>
        <v>-----</v>
      </c>
      <c r="W84" s="119" t="str">
        <f t="shared" si="107"/>
        <v>-----</v>
      </c>
      <c r="X84" s="119" t="str">
        <f t="shared" si="107"/>
        <v>-----</v>
      </c>
      <c r="Y84" s="119" t="str">
        <f t="shared" si="107"/>
        <v>-----</v>
      </c>
      <c r="Z84" s="119" t="str">
        <f t="shared" si="107"/>
        <v>-----</v>
      </c>
      <c r="AA84" s="119" t="str">
        <f t="shared" si="107"/>
        <v>-----</v>
      </c>
      <c r="AB84" s="119" t="str">
        <f t="shared" si="107"/>
        <v>-----</v>
      </c>
      <c r="AC84" s="126" t="str">
        <f t="shared" si="107"/>
        <v>-----</v>
      </c>
      <c r="AD84" s="126" t="str">
        <f t="shared" ref="AD84:AY84" si="108">AC84</f>
        <v>-----</v>
      </c>
      <c r="AE84" s="126" t="str">
        <f t="shared" si="108"/>
        <v>-----</v>
      </c>
      <c r="AF84" s="126" t="str">
        <f t="shared" si="108"/>
        <v>-----</v>
      </c>
      <c r="AG84" s="126" t="str">
        <f t="shared" si="108"/>
        <v>-----</v>
      </c>
      <c r="AH84" s="126" t="str">
        <f t="shared" si="108"/>
        <v>-----</v>
      </c>
      <c r="AI84" s="126" t="str">
        <f t="shared" si="108"/>
        <v>-----</v>
      </c>
      <c r="AJ84" s="126" t="str">
        <f t="shared" si="108"/>
        <v>-----</v>
      </c>
      <c r="AK84" s="126" t="str">
        <f t="shared" si="108"/>
        <v>-----</v>
      </c>
      <c r="AL84" s="126" t="str">
        <f t="shared" si="108"/>
        <v>-----</v>
      </c>
      <c r="AM84" s="126" t="str">
        <f t="shared" si="108"/>
        <v>-----</v>
      </c>
      <c r="AN84" s="126" t="str">
        <f t="shared" si="108"/>
        <v>-----</v>
      </c>
      <c r="AO84" s="126" t="str">
        <f t="shared" si="108"/>
        <v>-----</v>
      </c>
      <c r="AP84" s="126" t="str">
        <f t="shared" si="108"/>
        <v>-----</v>
      </c>
      <c r="AQ84" s="126" t="str">
        <f t="shared" si="108"/>
        <v>-----</v>
      </c>
      <c r="AR84" s="126" t="str">
        <f t="shared" si="108"/>
        <v>-----</v>
      </c>
      <c r="AS84" s="126" t="str">
        <f t="shared" si="108"/>
        <v>-----</v>
      </c>
      <c r="AT84" s="126" t="str">
        <f t="shared" si="108"/>
        <v>-----</v>
      </c>
      <c r="AU84" s="126" t="str">
        <f t="shared" si="108"/>
        <v>-----</v>
      </c>
      <c r="AV84" s="126" t="str">
        <f t="shared" si="108"/>
        <v>-----</v>
      </c>
      <c r="AW84" s="126" t="str">
        <f t="shared" si="108"/>
        <v>-----</v>
      </c>
      <c r="AX84" s="126" t="str">
        <f t="shared" si="108"/>
        <v>-----</v>
      </c>
      <c r="AY84" s="126" t="str">
        <f t="shared" si="108"/>
        <v>-----</v>
      </c>
    </row>
    <row r="85" spans="1:51">
      <c r="A85" s="3" t="s">
        <v>170</v>
      </c>
      <c r="B85" s="4"/>
      <c r="C85" s="301" t="s">
        <v>166</v>
      </c>
      <c r="D85" s="119" t="str">
        <f t="shared" si="107"/>
        <v>-----</v>
      </c>
      <c r="E85" s="119" t="str">
        <f t="shared" si="107"/>
        <v>-----</v>
      </c>
      <c r="F85" s="119" t="str">
        <f t="shared" si="107"/>
        <v>-----</v>
      </c>
      <c r="G85" s="119" t="str">
        <f t="shared" si="107"/>
        <v>-----</v>
      </c>
      <c r="H85" s="119" t="str">
        <f t="shared" si="107"/>
        <v>-----</v>
      </c>
      <c r="I85" s="119" t="str">
        <f t="shared" si="107"/>
        <v>-----</v>
      </c>
      <c r="J85" s="119" t="str">
        <f t="shared" si="107"/>
        <v>-----</v>
      </c>
      <c r="K85" s="119" t="str">
        <f t="shared" si="107"/>
        <v>-----</v>
      </c>
      <c r="L85" s="119" t="str">
        <f t="shared" si="107"/>
        <v>-----</v>
      </c>
      <c r="M85" s="119" t="str">
        <f t="shared" si="107"/>
        <v>-----</v>
      </c>
      <c r="N85" s="119" t="str">
        <f t="shared" si="107"/>
        <v>-----</v>
      </c>
      <c r="O85" s="119" t="str">
        <f t="shared" si="107"/>
        <v>-----</v>
      </c>
      <c r="P85" s="119" t="str">
        <f t="shared" si="107"/>
        <v>-----</v>
      </c>
      <c r="Q85" s="119" t="str">
        <f t="shared" si="107"/>
        <v>-----</v>
      </c>
      <c r="R85" s="119" t="str">
        <f t="shared" si="107"/>
        <v>-----</v>
      </c>
      <c r="S85" s="119" t="str">
        <f t="shared" si="107"/>
        <v>-----</v>
      </c>
      <c r="T85" s="119" t="str">
        <f t="shared" si="107"/>
        <v>-----</v>
      </c>
      <c r="U85" s="119" t="str">
        <f t="shared" si="107"/>
        <v>-----</v>
      </c>
      <c r="V85" s="119" t="str">
        <f t="shared" si="107"/>
        <v>-----</v>
      </c>
      <c r="W85" s="119" t="str">
        <f t="shared" si="107"/>
        <v>-----</v>
      </c>
      <c r="X85" s="119" t="str">
        <f t="shared" si="107"/>
        <v>-----</v>
      </c>
      <c r="Y85" s="119" t="str">
        <f t="shared" si="107"/>
        <v>-----</v>
      </c>
      <c r="Z85" s="119" t="str">
        <f t="shared" si="107"/>
        <v>-----</v>
      </c>
      <c r="AA85" s="119" t="str">
        <f t="shared" si="107"/>
        <v>-----</v>
      </c>
      <c r="AB85" s="119" t="str">
        <f t="shared" si="107"/>
        <v>-----</v>
      </c>
      <c r="AC85" s="126" t="str">
        <f t="shared" si="107"/>
        <v>-----</v>
      </c>
      <c r="AD85" s="126" t="str">
        <f t="shared" ref="AD85:AY85" si="109">AC85</f>
        <v>-----</v>
      </c>
      <c r="AE85" s="126" t="str">
        <f t="shared" si="109"/>
        <v>-----</v>
      </c>
      <c r="AF85" s="126" t="str">
        <f t="shared" si="109"/>
        <v>-----</v>
      </c>
      <c r="AG85" s="126" t="str">
        <f t="shared" si="109"/>
        <v>-----</v>
      </c>
      <c r="AH85" s="126" t="str">
        <f t="shared" si="109"/>
        <v>-----</v>
      </c>
      <c r="AI85" s="126" t="str">
        <f t="shared" si="109"/>
        <v>-----</v>
      </c>
      <c r="AJ85" s="126" t="str">
        <f t="shared" si="109"/>
        <v>-----</v>
      </c>
      <c r="AK85" s="126" t="str">
        <f t="shared" si="109"/>
        <v>-----</v>
      </c>
      <c r="AL85" s="126" t="str">
        <f t="shared" si="109"/>
        <v>-----</v>
      </c>
      <c r="AM85" s="126" t="str">
        <f t="shared" si="109"/>
        <v>-----</v>
      </c>
      <c r="AN85" s="126" t="str">
        <f t="shared" si="109"/>
        <v>-----</v>
      </c>
      <c r="AO85" s="126" t="str">
        <f t="shared" si="109"/>
        <v>-----</v>
      </c>
      <c r="AP85" s="126" t="str">
        <f t="shared" si="109"/>
        <v>-----</v>
      </c>
      <c r="AQ85" s="126" t="str">
        <f t="shared" si="109"/>
        <v>-----</v>
      </c>
      <c r="AR85" s="126" t="str">
        <f t="shared" si="109"/>
        <v>-----</v>
      </c>
      <c r="AS85" s="126" t="str">
        <f t="shared" si="109"/>
        <v>-----</v>
      </c>
      <c r="AT85" s="126" t="str">
        <f t="shared" si="109"/>
        <v>-----</v>
      </c>
      <c r="AU85" s="126" t="str">
        <f t="shared" si="109"/>
        <v>-----</v>
      </c>
      <c r="AV85" s="126" t="str">
        <f t="shared" si="109"/>
        <v>-----</v>
      </c>
      <c r="AW85" s="126" t="str">
        <f t="shared" si="109"/>
        <v>-----</v>
      </c>
      <c r="AX85" s="126" t="str">
        <f t="shared" si="109"/>
        <v>-----</v>
      </c>
      <c r="AY85" s="126" t="str">
        <f t="shared" si="109"/>
        <v>-----</v>
      </c>
    </row>
    <row r="86" spans="1:51">
      <c r="A86" s="3" t="s">
        <v>170</v>
      </c>
      <c r="B86" s="4"/>
      <c r="C86" s="301" t="s">
        <v>166</v>
      </c>
      <c r="D86" s="119" t="str">
        <f t="shared" ref="D86:AC86" si="110">C86</f>
        <v>-----</v>
      </c>
      <c r="E86" s="119" t="str">
        <f t="shared" si="110"/>
        <v>-----</v>
      </c>
      <c r="F86" s="119" t="str">
        <f t="shared" si="110"/>
        <v>-----</v>
      </c>
      <c r="G86" s="119" t="str">
        <f t="shared" si="110"/>
        <v>-----</v>
      </c>
      <c r="H86" s="119" t="str">
        <f t="shared" si="110"/>
        <v>-----</v>
      </c>
      <c r="I86" s="119" t="str">
        <f t="shared" si="110"/>
        <v>-----</v>
      </c>
      <c r="J86" s="119" t="str">
        <f t="shared" si="110"/>
        <v>-----</v>
      </c>
      <c r="K86" s="119" t="str">
        <f t="shared" si="110"/>
        <v>-----</v>
      </c>
      <c r="L86" s="119" t="str">
        <f t="shared" si="110"/>
        <v>-----</v>
      </c>
      <c r="M86" s="119" t="str">
        <f t="shared" si="110"/>
        <v>-----</v>
      </c>
      <c r="N86" s="119" t="str">
        <f t="shared" si="110"/>
        <v>-----</v>
      </c>
      <c r="O86" s="119" t="str">
        <f t="shared" si="110"/>
        <v>-----</v>
      </c>
      <c r="P86" s="119" t="str">
        <f t="shared" si="110"/>
        <v>-----</v>
      </c>
      <c r="Q86" s="119" t="str">
        <f t="shared" si="110"/>
        <v>-----</v>
      </c>
      <c r="R86" s="119" t="str">
        <f t="shared" si="110"/>
        <v>-----</v>
      </c>
      <c r="S86" s="119" t="str">
        <f t="shared" si="110"/>
        <v>-----</v>
      </c>
      <c r="T86" s="119" t="str">
        <f t="shared" si="110"/>
        <v>-----</v>
      </c>
      <c r="U86" s="119" t="str">
        <f t="shared" si="110"/>
        <v>-----</v>
      </c>
      <c r="V86" s="119" t="str">
        <f t="shared" si="110"/>
        <v>-----</v>
      </c>
      <c r="W86" s="119" t="str">
        <f t="shared" si="110"/>
        <v>-----</v>
      </c>
      <c r="X86" s="119" t="str">
        <f t="shared" si="110"/>
        <v>-----</v>
      </c>
      <c r="Y86" s="119" t="str">
        <f t="shared" si="110"/>
        <v>-----</v>
      </c>
      <c r="Z86" s="119" t="str">
        <f t="shared" si="110"/>
        <v>-----</v>
      </c>
      <c r="AA86" s="119" t="str">
        <f t="shared" si="110"/>
        <v>-----</v>
      </c>
      <c r="AB86" s="119" t="str">
        <f t="shared" si="110"/>
        <v>-----</v>
      </c>
      <c r="AC86" s="126" t="str">
        <f t="shared" si="110"/>
        <v>-----</v>
      </c>
      <c r="AD86" s="126" t="str">
        <f t="shared" ref="AD86:AY86" si="111">AC86</f>
        <v>-----</v>
      </c>
      <c r="AE86" s="126" t="str">
        <f t="shared" si="111"/>
        <v>-----</v>
      </c>
      <c r="AF86" s="126" t="str">
        <f t="shared" si="111"/>
        <v>-----</v>
      </c>
      <c r="AG86" s="126" t="str">
        <f t="shared" si="111"/>
        <v>-----</v>
      </c>
      <c r="AH86" s="126" t="str">
        <f t="shared" si="111"/>
        <v>-----</v>
      </c>
      <c r="AI86" s="126" t="str">
        <f t="shared" si="111"/>
        <v>-----</v>
      </c>
      <c r="AJ86" s="126" t="str">
        <f t="shared" si="111"/>
        <v>-----</v>
      </c>
      <c r="AK86" s="126" t="str">
        <f t="shared" si="111"/>
        <v>-----</v>
      </c>
      <c r="AL86" s="126" t="str">
        <f t="shared" si="111"/>
        <v>-----</v>
      </c>
      <c r="AM86" s="126" t="str">
        <f t="shared" si="111"/>
        <v>-----</v>
      </c>
      <c r="AN86" s="126" t="str">
        <f t="shared" si="111"/>
        <v>-----</v>
      </c>
      <c r="AO86" s="126" t="str">
        <f t="shared" si="111"/>
        <v>-----</v>
      </c>
      <c r="AP86" s="126" t="str">
        <f t="shared" si="111"/>
        <v>-----</v>
      </c>
      <c r="AQ86" s="126" t="str">
        <f t="shared" si="111"/>
        <v>-----</v>
      </c>
      <c r="AR86" s="126" t="str">
        <f t="shared" si="111"/>
        <v>-----</v>
      </c>
      <c r="AS86" s="126" t="str">
        <f t="shared" si="111"/>
        <v>-----</v>
      </c>
      <c r="AT86" s="126" t="str">
        <f t="shared" si="111"/>
        <v>-----</v>
      </c>
      <c r="AU86" s="126" t="str">
        <f t="shared" si="111"/>
        <v>-----</v>
      </c>
      <c r="AV86" s="126" t="str">
        <f t="shared" si="111"/>
        <v>-----</v>
      </c>
      <c r="AW86" s="126" t="str">
        <f t="shared" si="111"/>
        <v>-----</v>
      </c>
      <c r="AX86" s="126" t="str">
        <f t="shared" si="111"/>
        <v>-----</v>
      </c>
      <c r="AY86" s="126" t="str">
        <f t="shared" si="111"/>
        <v>-----</v>
      </c>
    </row>
    <row r="87" spans="1:51">
      <c r="A87" s="3" t="s">
        <v>171</v>
      </c>
      <c r="B87" s="4"/>
      <c r="C87" s="54" t="str">
        <f>$D87</f>
        <v>enter</v>
      </c>
      <c r="D87" s="119" t="str">
        <f>ExpFeeColl</f>
        <v>enter</v>
      </c>
      <c r="E87" s="119" t="str">
        <f t="shared" ref="E87:AY87" si="112">$D87</f>
        <v>enter</v>
      </c>
      <c r="F87" s="119" t="str">
        <f t="shared" si="112"/>
        <v>enter</v>
      </c>
      <c r="G87" s="119" t="str">
        <f t="shared" si="112"/>
        <v>enter</v>
      </c>
      <c r="H87" s="119" t="str">
        <f t="shared" si="112"/>
        <v>enter</v>
      </c>
      <c r="I87" s="119" t="str">
        <f t="shared" si="112"/>
        <v>enter</v>
      </c>
      <c r="J87" s="119" t="str">
        <f t="shared" si="112"/>
        <v>enter</v>
      </c>
      <c r="K87" s="119" t="str">
        <f t="shared" si="112"/>
        <v>enter</v>
      </c>
      <c r="L87" s="119" t="str">
        <f t="shared" si="112"/>
        <v>enter</v>
      </c>
      <c r="M87" s="119" t="str">
        <f t="shared" si="112"/>
        <v>enter</v>
      </c>
      <c r="N87" s="119" t="str">
        <f t="shared" si="112"/>
        <v>enter</v>
      </c>
      <c r="O87" s="119" t="str">
        <f t="shared" si="112"/>
        <v>enter</v>
      </c>
      <c r="P87" s="119" t="str">
        <f t="shared" si="112"/>
        <v>enter</v>
      </c>
      <c r="Q87" s="119" t="str">
        <f t="shared" si="112"/>
        <v>enter</v>
      </c>
      <c r="R87" s="119" t="str">
        <f t="shared" si="112"/>
        <v>enter</v>
      </c>
      <c r="S87" s="119" t="str">
        <f t="shared" si="112"/>
        <v>enter</v>
      </c>
      <c r="T87" s="119" t="str">
        <f t="shared" si="112"/>
        <v>enter</v>
      </c>
      <c r="U87" s="119" t="str">
        <f t="shared" si="112"/>
        <v>enter</v>
      </c>
      <c r="V87" s="119" t="str">
        <f t="shared" si="112"/>
        <v>enter</v>
      </c>
      <c r="W87" s="119" t="str">
        <f t="shared" si="112"/>
        <v>enter</v>
      </c>
      <c r="X87" s="119" t="str">
        <f t="shared" si="112"/>
        <v>enter</v>
      </c>
      <c r="Y87" s="119" t="str">
        <f t="shared" si="112"/>
        <v>enter</v>
      </c>
      <c r="Z87" s="119" t="str">
        <f t="shared" si="112"/>
        <v>enter</v>
      </c>
      <c r="AA87" s="119" t="str">
        <f t="shared" si="112"/>
        <v>enter</v>
      </c>
      <c r="AB87" s="119" t="str">
        <f t="shared" si="112"/>
        <v>enter</v>
      </c>
      <c r="AC87" s="126" t="str">
        <f t="shared" si="112"/>
        <v>enter</v>
      </c>
      <c r="AD87" s="126" t="str">
        <f t="shared" si="112"/>
        <v>enter</v>
      </c>
      <c r="AE87" s="126" t="str">
        <f t="shared" si="112"/>
        <v>enter</v>
      </c>
      <c r="AF87" s="126" t="str">
        <f t="shared" si="112"/>
        <v>enter</v>
      </c>
      <c r="AG87" s="126" t="str">
        <f t="shared" si="112"/>
        <v>enter</v>
      </c>
      <c r="AH87" s="126" t="str">
        <f t="shared" si="112"/>
        <v>enter</v>
      </c>
      <c r="AI87" s="126" t="str">
        <f t="shared" si="112"/>
        <v>enter</v>
      </c>
      <c r="AJ87" s="126" t="str">
        <f t="shared" si="112"/>
        <v>enter</v>
      </c>
      <c r="AK87" s="126" t="str">
        <f t="shared" si="112"/>
        <v>enter</v>
      </c>
      <c r="AL87" s="126" t="str">
        <f t="shared" si="112"/>
        <v>enter</v>
      </c>
      <c r="AM87" s="126" t="str">
        <f t="shared" si="112"/>
        <v>enter</v>
      </c>
      <c r="AN87" s="126" t="str">
        <f t="shared" si="112"/>
        <v>enter</v>
      </c>
      <c r="AO87" s="126" t="str">
        <f t="shared" si="112"/>
        <v>enter</v>
      </c>
      <c r="AP87" s="126" t="str">
        <f t="shared" si="112"/>
        <v>enter</v>
      </c>
      <c r="AQ87" s="126" t="str">
        <f t="shared" si="112"/>
        <v>enter</v>
      </c>
      <c r="AR87" s="126" t="str">
        <f t="shared" si="112"/>
        <v>enter</v>
      </c>
      <c r="AS87" s="126" t="str">
        <f t="shared" si="112"/>
        <v>enter</v>
      </c>
      <c r="AT87" s="126" t="str">
        <f t="shared" si="112"/>
        <v>enter</v>
      </c>
      <c r="AU87" s="126" t="str">
        <f t="shared" si="112"/>
        <v>enter</v>
      </c>
      <c r="AV87" s="126" t="str">
        <f t="shared" si="112"/>
        <v>enter</v>
      </c>
      <c r="AW87" s="126" t="str">
        <f t="shared" si="112"/>
        <v>enter</v>
      </c>
      <c r="AX87" s="126" t="str">
        <f t="shared" si="112"/>
        <v>enter</v>
      </c>
      <c r="AY87" s="126" t="str">
        <f t="shared" si="112"/>
        <v>enter</v>
      </c>
    </row>
    <row r="88" spans="1:51">
      <c r="A88" s="3" t="s">
        <v>170</v>
      </c>
      <c r="B88" s="4"/>
      <c r="C88" s="301" t="s">
        <v>166</v>
      </c>
      <c r="D88" s="119" t="str">
        <f t="shared" ref="D88:AC88" si="113">C88</f>
        <v>-----</v>
      </c>
      <c r="E88" s="119" t="str">
        <f t="shared" si="113"/>
        <v>-----</v>
      </c>
      <c r="F88" s="119" t="str">
        <f t="shared" si="113"/>
        <v>-----</v>
      </c>
      <c r="G88" s="119" t="str">
        <f t="shared" si="113"/>
        <v>-----</v>
      </c>
      <c r="H88" s="119" t="str">
        <f t="shared" si="113"/>
        <v>-----</v>
      </c>
      <c r="I88" s="119" t="str">
        <f t="shared" si="113"/>
        <v>-----</v>
      </c>
      <c r="J88" s="119" t="str">
        <f t="shared" si="113"/>
        <v>-----</v>
      </c>
      <c r="K88" s="119" t="str">
        <f t="shared" si="113"/>
        <v>-----</v>
      </c>
      <c r="L88" s="119" t="str">
        <f t="shared" si="113"/>
        <v>-----</v>
      </c>
      <c r="M88" s="119" t="str">
        <f t="shared" si="113"/>
        <v>-----</v>
      </c>
      <c r="N88" s="119" t="str">
        <f t="shared" si="113"/>
        <v>-----</v>
      </c>
      <c r="O88" s="119" t="str">
        <f t="shared" si="113"/>
        <v>-----</v>
      </c>
      <c r="P88" s="119" t="str">
        <f t="shared" si="113"/>
        <v>-----</v>
      </c>
      <c r="Q88" s="119" t="str">
        <f t="shared" si="113"/>
        <v>-----</v>
      </c>
      <c r="R88" s="119" t="str">
        <f t="shared" si="113"/>
        <v>-----</v>
      </c>
      <c r="S88" s="119" t="str">
        <f t="shared" si="113"/>
        <v>-----</v>
      </c>
      <c r="T88" s="119" t="str">
        <f t="shared" si="113"/>
        <v>-----</v>
      </c>
      <c r="U88" s="119" t="str">
        <f t="shared" si="113"/>
        <v>-----</v>
      </c>
      <c r="V88" s="119" t="str">
        <f t="shared" si="113"/>
        <v>-----</v>
      </c>
      <c r="W88" s="119" t="str">
        <f t="shared" si="113"/>
        <v>-----</v>
      </c>
      <c r="X88" s="119" t="str">
        <f t="shared" si="113"/>
        <v>-----</v>
      </c>
      <c r="Y88" s="119" t="str">
        <f t="shared" si="113"/>
        <v>-----</v>
      </c>
      <c r="Z88" s="119" t="str">
        <f t="shared" si="113"/>
        <v>-----</v>
      </c>
      <c r="AA88" s="119" t="str">
        <f t="shared" si="113"/>
        <v>-----</v>
      </c>
      <c r="AB88" s="119" t="str">
        <f t="shared" si="113"/>
        <v>-----</v>
      </c>
      <c r="AC88" s="126" t="str">
        <f t="shared" si="113"/>
        <v>-----</v>
      </c>
      <c r="AD88" s="126" t="str">
        <f t="shared" ref="AD88:AY88" si="114">AC88</f>
        <v>-----</v>
      </c>
      <c r="AE88" s="126" t="str">
        <f t="shared" si="114"/>
        <v>-----</v>
      </c>
      <c r="AF88" s="126" t="str">
        <f t="shared" si="114"/>
        <v>-----</v>
      </c>
      <c r="AG88" s="126" t="str">
        <f t="shared" si="114"/>
        <v>-----</v>
      </c>
      <c r="AH88" s="126" t="str">
        <f t="shared" si="114"/>
        <v>-----</v>
      </c>
      <c r="AI88" s="126" t="str">
        <f t="shared" si="114"/>
        <v>-----</v>
      </c>
      <c r="AJ88" s="126" t="str">
        <f t="shared" si="114"/>
        <v>-----</v>
      </c>
      <c r="AK88" s="126" t="str">
        <f t="shared" si="114"/>
        <v>-----</v>
      </c>
      <c r="AL88" s="126" t="str">
        <f t="shared" si="114"/>
        <v>-----</v>
      </c>
      <c r="AM88" s="126" t="str">
        <f t="shared" si="114"/>
        <v>-----</v>
      </c>
      <c r="AN88" s="126" t="str">
        <f t="shared" si="114"/>
        <v>-----</v>
      </c>
      <c r="AO88" s="126" t="str">
        <f t="shared" si="114"/>
        <v>-----</v>
      </c>
      <c r="AP88" s="126" t="str">
        <f t="shared" si="114"/>
        <v>-----</v>
      </c>
      <c r="AQ88" s="126" t="str">
        <f t="shared" si="114"/>
        <v>-----</v>
      </c>
      <c r="AR88" s="126" t="str">
        <f t="shared" si="114"/>
        <v>-----</v>
      </c>
      <c r="AS88" s="126" t="str">
        <f t="shared" si="114"/>
        <v>-----</v>
      </c>
      <c r="AT88" s="126" t="str">
        <f t="shared" si="114"/>
        <v>-----</v>
      </c>
      <c r="AU88" s="126" t="str">
        <f t="shared" si="114"/>
        <v>-----</v>
      </c>
      <c r="AV88" s="126" t="str">
        <f t="shared" si="114"/>
        <v>-----</v>
      </c>
      <c r="AW88" s="126" t="str">
        <f t="shared" si="114"/>
        <v>-----</v>
      </c>
      <c r="AX88" s="126" t="str">
        <f t="shared" si="114"/>
        <v>-----</v>
      </c>
      <c r="AY88" s="126" t="str">
        <f t="shared" si="114"/>
        <v>-----</v>
      </c>
    </row>
    <row r="89" spans="1:51" ht="16.2" thickBot="1">
      <c r="A89" s="11" t="s">
        <v>190</v>
      </c>
      <c r="B89" s="12"/>
      <c r="C89" s="38" t="e">
        <f t="shared" ref="C89:AC89" si="115">PRODUCT(PRODUCT(C78:C86)+C87,C88)</f>
        <v>#VALUE!</v>
      </c>
      <c r="D89" s="38" t="e">
        <f t="shared" si="115"/>
        <v>#VALUE!</v>
      </c>
      <c r="E89" s="38" t="e">
        <f t="shared" si="115"/>
        <v>#VALUE!</v>
      </c>
      <c r="F89" s="38" t="e">
        <f t="shared" si="115"/>
        <v>#VALUE!</v>
      </c>
      <c r="G89" s="38" t="e">
        <f t="shared" si="115"/>
        <v>#VALUE!</v>
      </c>
      <c r="H89" s="38" t="e">
        <f t="shared" si="115"/>
        <v>#VALUE!</v>
      </c>
      <c r="I89" s="38" t="e">
        <f t="shared" si="115"/>
        <v>#VALUE!</v>
      </c>
      <c r="J89" s="38" t="e">
        <f t="shared" si="115"/>
        <v>#VALUE!</v>
      </c>
      <c r="K89" s="38" t="e">
        <f t="shared" si="115"/>
        <v>#VALUE!</v>
      </c>
      <c r="L89" s="38" t="e">
        <f t="shared" si="115"/>
        <v>#VALUE!</v>
      </c>
      <c r="M89" s="38" t="e">
        <f t="shared" si="115"/>
        <v>#VALUE!</v>
      </c>
      <c r="N89" s="38" t="e">
        <f t="shared" si="115"/>
        <v>#VALUE!</v>
      </c>
      <c r="O89" s="38" t="e">
        <f t="shared" si="115"/>
        <v>#VALUE!</v>
      </c>
      <c r="P89" s="38" t="e">
        <f t="shared" si="115"/>
        <v>#VALUE!</v>
      </c>
      <c r="Q89" s="38" t="e">
        <f t="shared" si="115"/>
        <v>#VALUE!</v>
      </c>
      <c r="R89" s="38" t="e">
        <f t="shared" si="115"/>
        <v>#VALUE!</v>
      </c>
      <c r="S89" s="38" t="e">
        <f t="shared" si="115"/>
        <v>#VALUE!</v>
      </c>
      <c r="T89" s="38" t="e">
        <f t="shared" si="115"/>
        <v>#VALUE!</v>
      </c>
      <c r="U89" s="38" t="e">
        <f t="shared" si="115"/>
        <v>#VALUE!</v>
      </c>
      <c r="V89" s="38" t="e">
        <f t="shared" si="115"/>
        <v>#VALUE!</v>
      </c>
      <c r="W89" s="38" t="e">
        <f t="shared" si="115"/>
        <v>#VALUE!</v>
      </c>
      <c r="X89" s="38" t="e">
        <f t="shared" si="115"/>
        <v>#VALUE!</v>
      </c>
      <c r="Y89" s="38" t="e">
        <f t="shared" si="115"/>
        <v>#VALUE!</v>
      </c>
      <c r="Z89" s="38" t="e">
        <f t="shared" si="115"/>
        <v>#VALUE!</v>
      </c>
      <c r="AA89" s="38" t="e">
        <f t="shared" si="115"/>
        <v>#VALUE!</v>
      </c>
      <c r="AB89" s="38" t="e">
        <f t="shared" si="115"/>
        <v>#VALUE!</v>
      </c>
      <c r="AC89" s="39" t="e">
        <f t="shared" si="115"/>
        <v>#VALUE!</v>
      </c>
      <c r="AD89" s="39" t="e">
        <f t="shared" ref="AD89:AY89" si="116">PRODUCT(PRODUCT(AD78:AD86)+AD87,AD88)</f>
        <v>#VALUE!</v>
      </c>
      <c r="AE89" s="39" t="e">
        <f t="shared" si="116"/>
        <v>#VALUE!</v>
      </c>
      <c r="AF89" s="39" t="e">
        <f t="shared" si="116"/>
        <v>#VALUE!</v>
      </c>
      <c r="AG89" s="39" t="e">
        <f t="shared" si="116"/>
        <v>#VALUE!</v>
      </c>
      <c r="AH89" s="39" t="e">
        <f t="shared" si="116"/>
        <v>#VALUE!</v>
      </c>
      <c r="AI89" s="39" t="e">
        <f t="shared" si="116"/>
        <v>#VALUE!</v>
      </c>
      <c r="AJ89" s="39" t="e">
        <f t="shared" si="116"/>
        <v>#VALUE!</v>
      </c>
      <c r="AK89" s="39" t="e">
        <f t="shared" si="116"/>
        <v>#VALUE!</v>
      </c>
      <c r="AL89" s="39" t="e">
        <f t="shared" si="116"/>
        <v>#VALUE!</v>
      </c>
      <c r="AM89" s="39" t="e">
        <f t="shared" si="116"/>
        <v>#VALUE!</v>
      </c>
      <c r="AN89" s="39" t="e">
        <f t="shared" si="116"/>
        <v>#VALUE!</v>
      </c>
      <c r="AO89" s="39" t="e">
        <f t="shared" si="116"/>
        <v>#VALUE!</v>
      </c>
      <c r="AP89" s="39" t="e">
        <f t="shared" si="116"/>
        <v>#VALUE!</v>
      </c>
      <c r="AQ89" s="39" t="e">
        <f t="shared" si="116"/>
        <v>#VALUE!</v>
      </c>
      <c r="AR89" s="39" t="e">
        <f t="shared" si="116"/>
        <v>#VALUE!</v>
      </c>
      <c r="AS89" s="39" t="e">
        <f t="shared" si="116"/>
        <v>#VALUE!</v>
      </c>
      <c r="AT89" s="39" t="e">
        <f t="shared" si="116"/>
        <v>#VALUE!</v>
      </c>
      <c r="AU89" s="39" t="e">
        <f t="shared" si="116"/>
        <v>#VALUE!</v>
      </c>
      <c r="AV89" s="39" t="e">
        <f t="shared" si="116"/>
        <v>#VALUE!</v>
      </c>
      <c r="AW89" s="39" t="e">
        <f t="shared" si="116"/>
        <v>#VALUE!</v>
      </c>
      <c r="AX89" s="39" t="e">
        <f t="shared" si="116"/>
        <v>#VALUE!</v>
      </c>
      <c r="AY89" s="39" t="e">
        <f t="shared" si="116"/>
        <v>#VALUE!</v>
      </c>
    </row>
    <row r="90" spans="1:51" ht="16.2" thickTop="1">
      <c r="A90" s="52" t="s">
        <v>173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</row>
    <row r="91" spans="1:51">
      <c r="A91" s="3" t="s">
        <v>191</v>
      </c>
      <c r="B91" s="4"/>
      <c r="C91" s="48" t="e">
        <f t="shared" ref="C91:AC91" si="117">(C31+C42+C55+C54+C62)</f>
        <v>#VALUE!</v>
      </c>
      <c r="D91" s="48" t="e">
        <f t="shared" si="117"/>
        <v>#VALUE!</v>
      </c>
      <c r="E91" s="48" t="e">
        <f t="shared" si="117"/>
        <v>#VALUE!</v>
      </c>
      <c r="F91" s="48" t="e">
        <f t="shared" si="117"/>
        <v>#VALUE!</v>
      </c>
      <c r="G91" s="48" t="e">
        <f t="shared" si="117"/>
        <v>#VALUE!</v>
      </c>
      <c r="H91" s="48" t="e">
        <f t="shared" si="117"/>
        <v>#VALUE!</v>
      </c>
      <c r="I91" s="48" t="e">
        <f t="shared" si="117"/>
        <v>#VALUE!</v>
      </c>
      <c r="J91" s="48" t="e">
        <f t="shared" si="117"/>
        <v>#VALUE!</v>
      </c>
      <c r="K91" s="48" t="e">
        <f t="shared" si="117"/>
        <v>#VALUE!</v>
      </c>
      <c r="L91" s="48" t="e">
        <f t="shared" si="117"/>
        <v>#VALUE!</v>
      </c>
      <c r="M91" s="48" t="e">
        <f t="shared" si="117"/>
        <v>#VALUE!</v>
      </c>
      <c r="N91" s="48" t="e">
        <f t="shared" si="117"/>
        <v>#VALUE!</v>
      </c>
      <c r="O91" s="48" t="e">
        <f t="shared" si="117"/>
        <v>#VALUE!</v>
      </c>
      <c r="P91" s="48" t="e">
        <f t="shared" si="117"/>
        <v>#VALUE!</v>
      </c>
      <c r="Q91" s="48" t="e">
        <f t="shared" si="117"/>
        <v>#VALUE!</v>
      </c>
      <c r="R91" s="48" t="e">
        <f t="shared" si="117"/>
        <v>#VALUE!</v>
      </c>
      <c r="S91" s="48" t="e">
        <f t="shared" si="117"/>
        <v>#VALUE!</v>
      </c>
      <c r="T91" s="48" t="e">
        <f t="shared" si="117"/>
        <v>#VALUE!</v>
      </c>
      <c r="U91" s="48" t="e">
        <f t="shared" si="117"/>
        <v>#VALUE!</v>
      </c>
      <c r="V91" s="48" t="e">
        <f t="shared" si="117"/>
        <v>#VALUE!</v>
      </c>
      <c r="W91" s="48" t="e">
        <f t="shared" si="117"/>
        <v>#VALUE!</v>
      </c>
      <c r="X91" s="48" t="e">
        <f t="shared" si="117"/>
        <v>#VALUE!</v>
      </c>
      <c r="Y91" s="48" t="e">
        <f t="shared" si="117"/>
        <v>#VALUE!</v>
      </c>
      <c r="Z91" s="48" t="e">
        <f t="shared" si="117"/>
        <v>#VALUE!</v>
      </c>
      <c r="AA91" s="48" t="e">
        <f t="shared" si="117"/>
        <v>#VALUE!</v>
      </c>
      <c r="AB91" s="48" t="e">
        <f t="shared" si="117"/>
        <v>#VALUE!</v>
      </c>
      <c r="AC91" s="49" t="e">
        <f t="shared" si="117"/>
        <v>#VALUE!</v>
      </c>
      <c r="AD91" s="49" t="e">
        <f t="shared" ref="AD91:AY91" si="118">(AD31+AD42+AD55+AD54+AD62)</f>
        <v>#VALUE!</v>
      </c>
      <c r="AE91" s="49" t="e">
        <f t="shared" si="118"/>
        <v>#VALUE!</v>
      </c>
      <c r="AF91" s="49" t="e">
        <f t="shared" si="118"/>
        <v>#VALUE!</v>
      </c>
      <c r="AG91" s="49" t="e">
        <f t="shared" si="118"/>
        <v>#VALUE!</v>
      </c>
      <c r="AH91" s="49" t="e">
        <f t="shared" si="118"/>
        <v>#VALUE!</v>
      </c>
      <c r="AI91" s="49" t="e">
        <f t="shared" si="118"/>
        <v>#VALUE!</v>
      </c>
      <c r="AJ91" s="49" t="e">
        <f t="shared" si="118"/>
        <v>#VALUE!</v>
      </c>
      <c r="AK91" s="49" t="e">
        <f t="shared" si="118"/>
        <v>#VALUE!</v>
      </c>
      <c r="AL91" s="49" t="e">
        <f t="shared" si="118"/>
        <v>#VALUE!</v>
      </c>
      <c r="AM91" s="49" t="e">
        <f t="shared" si="118"/>
        <v>#VALUE!</v>
      </c>
      <c r="AN91" s="49" t="e">
        <f t="shared" si="118"/>
        <v>#VALUE!</v>
      </c>
      <c r="AO91" s="49" t="e">
        <f t="shared" si="118"/>
        <v>#VALUE!</v>
      </c>
      <c r="AP91" s="49" t="e">
        <f t="shared" si="118"/>
        <v>#VALUE!</v>
      </c>
      <c r="AQ91" s="49" t="e">
        <f t="shared" si="118"/>
        <v>#VALUE!</v>
      </c>
      <c r="AR91" s="49" t="e">
        <f t="shared" si="118"/>
        <v>#VALUE!</v>
      </c>
      <c r="AS91" s="49" t="e">
        <f t="shared" si="118"/>
        <v>#VALUE!</v>
      </c>
      <c r="AT91" s="49" t="e">
        <f t="shared" si="118"/>
        <v>#VALUE!</v>
      </c>
      <c r="AU91" s="49" t="e">
        <f t="shared" si="118"/>
        <v>#VALUE!</v>
      </c>
      <c r="AV91" s="49" t="e">
        <f t="shared" si="118"/>
        <v>#VALUE!</v>
      </c>
      <c r="AW91" s="49" t="e">
        <f t="shared" si="118"/>
        <v>#VALUE!</v>
      </c>
      <c r="AX91" s="49" t="e">
        <f t="shared" si="118"/>
        <v>#VALUE!</v>
      </c>
      <c r="AY91" s="49" t="e">
        <f t="shared" si="118"/>
        <v>#VALUE!</v>
      </c>
    </row>
    <row r="92" spans="1:51" ht="16.2" thickBot="1">
      <c r="A92" s="3" t="s">
        <v>192</v>
      </c>
      <c r="B92" s="4"/>
      <c r="C92" s="48" t="e">
        <f t="shared" ref="C92:AC92" si="119">(C76+C89)</f>
        <v>#VALUE!</v>
      </c>
      <c r="D92" s="48" t="e">
        <f t="shared" si="119"/>
        <v>#VALUE!</v>
      </c>
      <c r="E92" s="48" t="e">
        <f t="shared" si="119"/>
        <v>#VALUE!</v>
      </c>
      <c r="F92" s="48" t="e">
        <f t="shared" si="119"/>
        <v>#VALUE!</v>
      </c>
      <c r="G92" s="48" t="e">
        <f t="shared" si="119"/>
        <v>#VALUE!</v>
      </c>
      <c r="H92" s="48" t="e">
        <f t="shared" si="119"/>
        <v>#VALUE!</v>
      </c>
      <c r="I92" s="48" t="e">
        <f t="shared" si="119"/>
        <v>#VALUE!</v>
      </c>
      <c r="J92" s="48" t="e">
        <f t="shared" si="119"/>
        <v>#VALUE!</v>
      </c>
      <c r="K92" s="48" t="e">
        <f t="shared" si="119"/>
        <v>#VALUE!</v>
      </c>
      <c r="L92" s="48" t="e">
        <f t="shared" si="119"/>
        <v>#VALUE!</v>
      </c>
      <c r="M92" s="48" t="e">
        <f t="shared" si="119"/>
        <v>#VALUE!</v>
      </c>
      <c r="N92" s="48" t="e">
        <f t="shared" si="119"/>
        <v>#VALUE!</v>
      </c>
      <c r="O92" s="48" t="e">
        <f t="shared" si="119"/>
        <v>#VALUE!</v>
      </c>
      <c r="P92" s="48" t="e">
        <f t="shared" si="119"/>
        <v>#VALUE!</v>
      </c>
      <c r="Q92" s="48" t="e">
        <f t="shared" si="119"/>
        <v>#VALUE!</v>
      </c>
      <c r="R92" s="48" t="e">
        <f t="shared" si="119"/>
        <v>#VALUE!</v>
      </c>
      <c r="S92" s="48" t="e">
        <f t="shared" si="119"/>
        <v>#VALUE!</v>
      </c>
      <c r="T92" s="48" t="e">
        <f t="shared" si="119"/>
        <v>#VALUE!</v>
      </c>
      <c r="U92" s="48" t="e">
        <f t="shared" si="119"/>
        <v>#VALUE!</v>
      </c>
      <c r="V92" s="48" t="e">
        <f t="shared" si="119"/>
        <v>#VALUE!</v>
      </c>
      <c r="W92" s="48" t="e">
        <f t="shared" si="119"/>
        <v>#VALUE!</v>
      </c>
      <c r="X92" s="48" t="e">
        <f t="shared" si="119"/>
        <v>#VALUE!</v>
      </c>
      <c r="Y92" s="48" t="e">
        <f t="shared" si="119"/>
        <v>#VALUE!</v>
      </c>
      <c r="Z92" s="48" t="e">
        <f t="shared" si="119"/>
        <v>#VALUE!</v>
      </c>
      <c r="AA92" s="48" t="e">
        <f t="shared" si="119"/>
        <v>#VALUE!</v>
      </c>
      <c r="AB92" s="48" t="e">
        <f t="shared" si="119"/>
        <v>#VALUE!</v>
      </c>
      <c r="AC92" s="49" t="e">
        <f t="shared" si="119"/>
        <v>#VALUE!</v>
      </c>
      <c r="AD92" s="49" t="e">
        <f t="shared" ref="AD92:AY92" si="120">(AD76+AD89)</f>
        <v>#VALUE!</v>
      </c>
      <c r="AE92" s="49" t="e">
        <f t="shared" si="120"/>
        <v>#VALUE!</v>
      </c>
      <c r="AF92" s="49" t="e">
        <f t="shared" si="120"/>
        <v>#VALUE!</v>
      </c>
      <c r="AG92" s="49" t="e">
        <f t="shared" si="120"/>
        <v>#VALUE!</v>
      </c>
      <c r="AH92" s="49" t="e">
        <f t="shared" si="120"/>
        <v>#VALUE!</v>
      </c>
      <c r="AI92" s="49" t="e">
        <f t="shared" si="120"/>
        <v>#VALUE!</v>
      </c>
      <c r="AJ92" s="49" t="e">
        <f t="shared" si="120"/>
        <v>#VALUE!</v>
      </c>
      <c r="AK92" s="49" t="e">
        <f t="shared" si="120"/>
        <v>#VALUE!</v>
      </c>
      <c r="AL92" s="49" t="e">
        <f t="shared" si="120"/>
        <v>#VALUE!</v>
      </c>
      <c r="AM92" s="49" t="e">
        <f t="shared" si="120"/>
        <v>#VALUE!</v>
      </c>
      <c r="AN92" s="49" t="e">
        <f t="shared" si="120"/>
        <v>#VALUE!</v>
      </c>
      <c r="AO92" s="49" t="e">
        <f t="shared" si="120"/>
        <v>#VALUE!</v>
      </c>
      <c r="AP92" s="49" t="e">
        <f t="shared" si="120"/>
        <v>#VALUE!</v>
      </c>
      <c r="AQ92" s="49" t="e">
        <f t="shared" si="120"/>
        <v>#VALUE!</v>
      </c>
      <c r="AR92" s="49" t="e">
        <f t="shared" si="120"/>
        <v>#VALUE!</v>
      </c>
      <c r="AS92" s="49" t="e">
        <f t="shared" si="120"/>
        <v>#VALUE!</v>
      </c>
      <c r="AT92" s="49" t="e">
        <f t="shared" si="120"/>
        <v>#VALUE!</v>
      </c>
      <c r="AU92" s="49" t="e">
        <f t="shared" si="120"/>
        <v>#VALUE!</v>
      </c>
      <c r="AV92" s="49" t="e">
        <f t="shared" si="120"/>
        <v>#VALUE!</v>
      </c>
      <c r="AW92" s="49" t="e">
        <f t="shared" si="120"/>
        <v>#VALUE!</v>
      </c>
      <c r="AX92" s="49" t="e">
        <f t="shared" si="120"/>
        <v>#VALUE!</v>
      </c>
      <c r="AY92" s="49" t="e">
        <f t="shared" si="120"/>
        <v>#VALUE!</v>
      </c>
    </row>
    <row r="93" spans="1:51" ht="16.8" thickTop="1" thickBot="1">
      <c r="A93" s="5" t="s">
        <v>193</v>
      </c>
      <c r="B93" s="6"/>
      <c r="C93" s="50" t="e">
        <f t="shared" ref="C93:AC93" si="121">C91+C92</f>
        <v>#VALUE!</v>
      </c>
      <c r="D93" s="50" t="e">
        <f t="shared" si="121"/>
        <v>#VALUE!</v>
      </c>
      <c r="E93" s="50" t="e">
        <f t="shared" si="121"/>
        <v>#VALUE!</v>
      </c>
      <c r="F93" s="50" t="e">
        <f t="shared" si="121"/>
        <v>#VALUE!</v>
      </c>
      <c r="G93" s="50" t="e">
        <f t="shared" si="121"/>
        <v>#VALUE!</v>
      </c>
      <c r="H93" s="50" t="e">
        <f t="shared" si="121"/>
        <v>#VALUE!</v>
      </c>
      <c r="I93" s="50" t="e">
        <f t="shared" si="121"/>
        <v>#VALUE!</v>
      </c>
      <c r="J93" s="50" t="e">
        <f t="shared" si="121"/>
        <v>#VALUE!</v>
      </c>
      <c r="K93" s="50" t="e">
        <f t="shared" si="121"/>
        <v>#VALUE!</v>
      </c>
      <c r="L93" s="50" t="e">
        <f t="shared" si="121"/>
        <v>#VALUE!</v>
      </c>
      <c r="M93" s="50" t="e">
        <f t="shared" si="121"/>
        <v>#VALUE!</v>
      </c>
      <c r="N93" s="50" t="e">
        <f t="shared" si="121"/>
        <v>#VALUE!</v>
      </c>
      <c r="O93" s="50" t="e">
        <f t="shared" si="121"/>
        <v>#VALUE!</v>
      </c>
      <c r="P93" s="50" t="e">
        <f t="shared" si="121"/>
        <v>#VALUE!</v>
      </c>
      <c r="Q93" s="50" t="e">
        <f t="shared" si="121"/>
        <v>#VALUE!</v>
      </c>
      <c r="R93" s="50" t="e">
        <f t="shared" si="121"/>
        <v>#VALUE!</v>
      </c>
      <c r="S93" s="50" t="e">
        <f t="shared" si="121"/>
        <v>#VALUE!</v>
      </c>
      <c r="T93" s="50" t="e">
        <f t="shared" si="121"/>
        <v>#VALUE!</v>
      </c>
      <c r="U93" s="50" t="e">
        <f t="shared" si="121"/>
        <v>#VALUE!</v>
      </c>
      <c r="V93" s="50" t="e">
        <f t="shared" si="121"/>
        <v>#VALUE!</v>
      </c>
      <c r="W93" s="50" t="e">
        <f t="shared" si="121"/>
        <v>#VALUE!</v>
      </c>
      <c r="X93" s="50" t="e">
        <f t="shared" si="121"/>
        <v>#VALUE!</v>
      </c>
      <c r="Y93" s="50" t="e">
        <f t="shared" si="121"/>
        <v>#VALUE!</v>
      </c>
      <c r="Z93" s="50" t="e">
        <f t="shared" si="121"/>
        <v>#VALUE!</v>
      </c>
      <c r="AA93" s="50" t="e">
        <f t="shared" si="121"/>
        <v>#VALUE!</v>
      </c>
      <c r="AB93" s="50" t="e">
        <f t="shared" si="121"/>
        <v>#VALUE!</v>
      </c>
      <c r="AC93" s="51" t="e">
        <f t="shared" si="121"/>
        <v>#VALUE!</v>
      </c>
      <c r="AD93" s="51" t="e">
        <f t="shared" ref="AD93:AY93" si="122">AD91+AD92</f>
        <v>#VALUE!</v>
      </c>
      <c r="AE93" s="51" t="e">
        <f t="shared" si="122"/>
        <v>#VALUE!</v>
      </c>
      <c r="AF93" s="51" t="e">
        <f t="shared" si="122"/>
        <v>#VALUE!</v>
      </c>
      <c r="AG93" s="51" t="e">
        <f t="shared" si="122"/>
        <v>#VALUE!</v>
      </c>
      <c r="AH93" s="51" t="e">
        <f t="shared" si="122"/>
        <v>#VALUE!</v>
      </c>
      <c r="AI93" s="51" t="e">
        <f t="shared" si="122"/>
        <v>#VALUE!</v>
      </c>
      <c r="AJ93" s="51" t="e">
        <f t="shared" si="122"/>
        <v>#VALUE!</v>
      </c>
      <c r="AK93" s="51" t="e">
        <f t="shared" si="122"/>
        <v>#VALUE!</v>
      </c>
      <c r="AL93" s="51" t="e">
        <f t="shared" si="122"/>
        <v>#VALUE!</v>
      </c>
      <c r="AM93" s="51" t="e">
        <f t="shared" si="122"/>
        <v>#VALUE!</v>
      </c>
      <c r="AN93" s="51" t="e">
        <f t="shared" si="122"/>
        <v>#VALUE!</v>
      </c>
      <c r="AO93" s="51" t="e">
        <f t="shared" si="122"/>
        <v>#VALUE!</v>
      </c>
      <c r="AP93" s="51" t="e">
        <f t="shared" si="122"/>
        <v>#VALUE!</v>
      </c>
      <c r="AQ93" s="51" t="e">
        <f t="shared" si="122"/>
        <v>#VALUE!</v>
      </c>
      <c r="AR93" s="51" t="e">
        <f t="shared" si="122"/>
        <v>#VALUE!</v>
      </c>
      <c r="AS93" s="51" t="e">
        <f t="shared" si="122"/>
        <v>#VALUE!</v>
      </c>
      <c r="AT93" s="51" t="e">
        <f t="shared" si="122"/>
        <v>#VALUE!</v>
      </c>
      <c r="AU93" s="51" t="e">
        <f t="shared" si="122"/>
        <v>#VALUE!</v>
      </c>
      <c r="AV93" s="51" t="e">
        <f t="shared" si="122"/>
        <v>#VALUE!</v>
      </c>
      <c r="AW93" s="51" t="e">
        <f t="shared" si="122"/>
        <v>#VALUE!</v>
      </c>
      <c r="AX93" s="51" t="e">
        <f t="shared" si="122"/>
        <v>#VALUE!</v>
      </c>
      <c r="AY93" s="51" t="e">
        <f t="shared" si="122"/>
        <v>#VALUE!</v>
      </c>
    </row>
    <row r="94" spans="1:51" ht="16.2" thickTop="1">
      <c r="A94" s="53" t="s">
        <v>173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</row>
    <row r="95" spans="1:51">
      <c r="A95" s="21" t="str">
        <f>A91</f>
        <v>Liability</v>
      </c>
      <c r="B95" s="18"/>
      <c r="C95" s="361" t="e">
        <f t="shared" ref="C95:AC96" si="123">C91</f>
        <v>#VALUE!</v>
      </c>
      <c r="D95" s="361" t="e">
        <f t="shared" si="123"/>
        <v>#VALUE!</v>
      </c>
      <c r="E95" s="361" t="e">
        <f t="shared" si="123"/>
        <v>#VALUE!</v>
      </c>
      <c r="F95" s="361" t="e">
        <f t="shared" si="123"/>
        <v>#VALUE!</v>
      </c>
      <c r="G95" s="361" t="e">
        <f t="shared" si="123"/>
        <v>#VALUE!</v>
      </c>
      <c r="H95" s="361" t="e">
        <f t="shared" si="123"/>
        <v>#VALUE!</v>
      </c>
      <c r="I95" s="361" t="e">
        <f t="shared" si="123"/>
        <v>#VALUE!</v>
      </c>
      <c r="J95" s="361" t="e">
        <f t="shared" si="123"/>
        <v>#VALUE!</v>
      </c>
      <c r="K95" s="361" t="e">
        <f t="shared" si="123"/>
        <v>#VALUE!</v>
      </c>
      <c r="L95" s="361" t="e">
        <f t="shared" si="123"/>
        <v>#VALUE!</v>
      </c>
      <c r="M95" s="361" t="e">
        <f t="shared" si="123"/>
        <v>#VALUE!</v>
      </c>
      <c r="N95" s="361" t="e">
        <f t="shared" si="123"/>
        <v>#VALUE!</v>
      </c>
      <c r="O95" s="361" t="e">
        <f t="shared" si="123"/>
        <v>#VALUE!</v>
      </c>
      <c r="P95" s="361" t="e">
        <f t="shared" si="123"/>
        <v>#VALUE!</v>
      </c>
      <c r="Q95" s="361" t="e">
        <f t="shared" si="123"/>
        <v>#VALUE!</v>
      </c>
      <c r="R95" s="361" t="e">
        <f t="shared" si="123"/>
        <v>#VALUE!</v>
      </c>
      <c r="S95" s="361" t="e">
        <f t="shared" si="123"/>
        <v>#VALUE!</v>
      </c>
      <c r="T95" s="361" t="e">
        <f t="shared" si="123"/>
        <v>#VALUE!</v>
      </c>
      <c r="U95" s="361" t="e">
        <f t="shared" si="123"/>
        <v>#VALUE!</v>
      </c>
      <c r="V95" s="361" t="e">
        <f t="shared" si="123"/>
        <v>#VALUE!</v>
      </c>
      <c r="W95" s="361" t="e">
        <f t="shared" si="123"/>
        <v>#VALUE!</v>
      </c>
      <c r="X95" s="361" t="e">
        <f t="shared" si="123"/>
        <v>#VALUE!</v>
      </c>
      <c r="Y95" s="361" t="e">
        <f t="shared" si="123"/>
        <v>#VALUE!</v>
      </c>
      <c r="Z95" s="361" t="e">
        <f t="shared" si="123"/>
        <v>#VALUE!</v>
      </c>
      <c r="AA95" s="361" t="e">
        <f t="shared" si="123"/>
        <v>#VALUE!</v>
      </c>
      <c r="AB95" s="361" t="e">
        <f t="shared" si="123"/>
        <v>#VALUE!</v>
      </c>
      <c r="AC95" s="372" t="e">
        <f t="shared" si="123"/>
        <v>#VALUE!</v>
      </c>
      <c r="AD95" s="372" t="e">
        <f t="shared" ref="AD95:AY95" si="124">AD91</f>
        <v>#VALUE!</v>
      </c>
      <c r="AE95" s="372" t="e">
        <f t="shared" si="124"/>
        <v>#VALUE!</v>
      </c>
      <c r="AF95" s="372" t="e">
        <f t="shared" si="124"/>
        <v>#VALUE!</v>
      </c>
      <c r="AG95" s="372" t="e">
        <f t="shared" si="124"/>
        <v>#VALUE!</v>
      </c>
      <c r="AH95" s="372" t="e">
        <f t="shared" si="124"/>
        <v>#VALUE!</v>
      </c>
      <c r="AI95" s="372" t="e">
        <f t="shared" si="124"/>
        <v>#VALUE!</v>
      </c>
      <c r="AJ95" s="372" t="e">
        <f t="shared" si="124"/>
        <v>#VALUE!</v>
      </c>
      <c r="AK95" s="372" t="e">
        <f t="shared" si="124"/>
        <v>#VALUE!</v>
      </c>
      <c r="AL95" s="372" t="e">
        <f t="shared" si="124"/>
        <v>#VALUE!</v>
      </c>
      <c r="AM95" s="372" t="e">
        <f t="shared" si="124"/>
        <v>#VALUE!</v>
      </c>
      <c r="AN95" s="372" t="e">
        <f t="shared" si="124"/>
        <v>#VALUE!</v>
      </c>
      <c r="AO95" s="372" t="e">
        <f t="shared" si="124"/>
        <v>#VALUE!</v>
      </c>
      <c r="AP95" s="372" t="e">
        <f t="shared" si="124"/>
        <v>#VALUE!</v>
      </c>
      <c r="AQ95" s="372" t="e">
        <f t="shared" si="124"/>
        <v>#VALUE!</v>
      </c>
      <c r="AR95" s="372" t="e">
        <f t="shared" si="124"/>
        <v>#VALUE!</v>
      </c>
      <c r="AS95" s="372" t="e">
        <f t="shared" si="124"/>
        <v>#VALUE!</v>
      </c>
      <c r="AT95" s="372" t="e">
        <f t="shared" si="124"/>
        <v>#VALUE!</v>
      </c>
      <c r="AU95" s="372" t="e">
        <f t="shared" si="124"/>
        <v>#VALUE!</v>
      </c>
      <c r="AV95" s="372" t="e">
        <f t="shared" si="124"/>
        <v>#VALUE!</v>
      </c>
      <c r="AW95" s="372" t="e">
        <f t="shared" si="124"/>
        <v>#VALUE!</v>
      </c>
      <c r="AX95" s="372" t="e">
        <f t="shared" si="124"/>
        <v>#VALUE!</v>
      </c>
      <c r="AY95" s="372" t="e">
        <f t="shared" si="124"/>
        <v>#VALUE!</v>
      </c>
    </row>
    <row r="96" spans="1:51" ht="16.2" thickBot="1">
      <c r="A96" s="21" t="str">
        <f>A92</f>
        <v>Physical Damage</v>
      </c>
      <c r="B96" s="18"/>
      <c r="C96" s="361" t="e">
        <f t="shared" si="123"/>
        <v>#VALUE!</v>
      </c>
      <c r="D96" s="361" t="e">
        <f t="shared" si="123"/>
        <v>#VALUE!</v>
      </c>
      <c r="E96" s="361" t="e">
        <f t="shared" si="123"/>
        <v>#VALUE!</v>
      </c>
      <c r="F96" s="361" t="e">
        <f t="shared" si="123"/>
        <v>#VALUE!</v>
      </c>
      <c r="G96" s="361" t="e">
        <f t="shared" si="123"/>
        <v>#VALUE!</v>
      </c>
      <c r="H96" s="361" t="e">
        <f t="shared" si="123"/>
        <v>#VALUE!</v>
      </c>
      <c r="I96" s="361" t="e">
        <f t="shared" si="123"/>
        <v>#VALUE!</v>
      </c>
      <c r="J96" s="361" t="e">
        <f t="shared" si="123"/>
        <v>#VALUE!</v>
      </c>
      <c r="K96" s="361" t="e">
        <f t="shared" si="123"/>
        <v>#VALUE!</v>
      </c>
      <c r="L96" s="361" t="e">
        <f t="shared" si="123"/>
        <v>#VALUE!</v>
      </c>
      <c r="M96" s="361" t="e">
        <f t="shared" si="123"/>
        <v>#VALUE!</v>
      </c>
      <c r="N96" s="361" t="e">
        <f t="shared" si="123"/>
        <v>#VALUE!</v>
      </c>
      <c r="O96" s="361" t="e">
        <f t="shared" si="123"/>
        <v>#VALUE!</v>
      </c>
      <c r="P96" s="361" t="e">
        <f t="shared" si="123"/>
        <v>#VALUE!</v>
      </c>
      <c r="Q96" s="361" t="e">
        <f t="shared" si="123"/>
        <v>#VALUE!</v>
      </c>
      <c r="R96" s="361" t="e">
        <f t="shared" si="123"/>
        <v>#VALUE!</v>
      </c>
      <c r="S96" s="361" t="e">
        <f t="shared" si="123"/>
        <v>#VALUE!</v>
      </c>
      <c r="T96" s="361" t="e">
        <f t="shared" si="123"/>
        <v>#VALUE!</v>
      </c>
      <c r="U96" s="361" t="e">
        <f t="shared" si="123"/>
        <v>#VALUE!</v>
      </c>
      <c r="V96" s="361" t="e">
        <f t="shared" si="123"/>
        <v>#VALUE!</v>
      </c>
      <c r="W96" s="361" t="e">
        <f t="shared" si="123"/>
        <v>#VALUE!</v>
      </c>
      <c r="X96" s="361" t="e">
        <f t="shared" si="123"/>
        <v>#VALUE!</v>
      </c>
      <c r="Y96" s="361" t="e">
        <f t="shared" si="123"/>
        <v>#VALUE!</v>
      </c>
      <c r="Z96" s="361" t="e">
        <f t="shared" si="123"/>
        <v>#VALUE!</v>
      </c>
      <c r="AA96" s="361" t="e">
        <f t="shared" si="123"/>
        <v>#VALUE!</v>
      </c>
      <c r="AB96" s="361" t="e">
        <f t="shared" si="123"/>
        <v>#VALUE!</v>
      </c>
      <c r="AC96" s="372" t="e">
        <f t="shared" si="123"/>
        <v>#VALUE!</v>
      </c>
      <c r="AD96" s="372" t="e">
        <f t="shared" ref="AD96:AY96" si="125">AD92</f>
        <v>#VALUE!</v>
      </c>
      <c r="AE96" s="372" t="e">
        <f t="shared" si="125"/>
        <v>#VALUE!</v>
      </c>
      <c r="AF96" s="372" t="e">
        <f t="shared" si="125"/>
        <v>#VALUE!</v>
      </c>
      <c r="AG96" s="372" t="e">
        <f t="shared" si="125"/>
        <v>#VALUE!</v>
      </c>
      <c r="AH96" s="372" t="e">
        <f t="shared" si="125"/>
        <v>#VALUE!</v>
      </c>
      <c r="AI96" s="372" t="e">
        <f t="shared" si="125"/>
        <v>#VALUE!</v>
      </c>
      <c r="AJ96" s="372" t="e">
        <f t="shared" si="125"/>
        <v>#VALUE!</v>
      </c>
      <c r="AK96" s="372" t="e">
        <f t="shared" si="125"/>
        <v>#VALUE!</v>
      </c>
      <c r="AL96" s="372" t="e">
        <f t="shared" si="125"/>
        <v>#VALUE!</v>
      </c>
      <c r="AM96" s="372" t="e">
        <f t="shared" si="125"/>
        <v>#VALUE!</v>
      </c>
      <c r="AN96" s="372" t="e">
        <f t="shared" si="125"/>
        <v>#VALUE!</v>
      </c>
      <c r="AO96" s="372" t="e">
        <f t="shared" si="125"/>
        <v>#VALUE!</v>
      </c>
      <c r="AP96" s="372" t="e">
        <f t="shared" si="125"/>
        <v>#VALUE!</v>
      </c>
      <c r="AQ96" s="372" t="e">
        <f t="shared" si="125"/>
        <v>#VALUE!</v>
      </c>
      <c r="AR96" s="372" t="e">
        <f t="shared" si="125"/>
        <v>#VALUE!</v>
      </c>
      <c r="AS96" s="372" t="e">
        <f t="shared" si="125"/>
        <v>#VALUE!</v>
      </c>
      <c r="AT96" s="372" t="e">
        <f t="shared" si="125"/>
        <v>#VALUE!</v>
      </c>
      <c r="AU96" s="372" t="e">
        <f t="shared" si="125"/>
        <v>#VALUE!</v>
      </c>
      <c r="AV96" s="372" t="e">
        <f t="shared" si="125"/>
        <v>#VALUE!</v>
      </c>
      <c r="AW96" s="372" t="e">
        <f t="shared" si="125"/>
        <v>#VALUE!</v>
      </c>
      <c r="AX96" s="372" t="e">
        <f t="shared" si="125"/>
        <v>#VALUE!</v>
      </c>
      <c r="AY96" s="372" t="e">
        <f t="shared" si="125"/>
        <v>#VALUE!</v>
      </c>
    </row>
    <row r="97" spans="1:51" ht="16.8" thickTop="1" thickBot="1">
      <c r="A97" s="364" t="s">
        <v>194</v>
      </c>
      <c r="B97" s="365"/>
      <c r="C97" s="366" t="e">
        <f>IF($I$7="X","N/A",C95+C96)</f>
        <v>#VALUE!</v>
      </c>
      <c r="D97" s="366" t="e">
        <f t="shared" ref="D97:AC97" si="126">IF($I$7="X","N/A",D95+D96)</f>
        <v>#VALUE!</v>
      </c>
      <c r="E97" s="366" t="e">
        <f t="shared" si="126"/>
        <v>#VALUE!</v>
      </c>
      <c r="F97" s="366" t="e">
        <f t="shared" si="126"/>
        <v>#VALUE!</v>
      </c>
      <c r="G97" s="366" t="e">
        <f t="shared" si="126"/>
        <v>#VALUE!</v>
      </c>
      <c r="H97" s="366" t="e">
        <f t="shared" si="126"/>
        <v>#VALUE!</v>
      </c>
      <c r="I97" s="366" t="e">
        <f t="shared" si="126"/>
        <v>#VALUE!</v>
      </c>
      <c r="J97" s="366" t="e">
        <f t="shared" si="126"/>
        <v>#VALUE!</v>
      </c>
      <c r="K97" s="366" t="e">
        <f t="shared" si="126"/>
        <v>#VALUE!</v>
      </c>
      <c r="L97" s="366" t="e">
        <f t="shared" si="126"/>
        <v>#VALUE!</v>
      </c>
      <c r="M97" s="366" t="e">
        <f t="shared" si="126"/>
        <v>#VALUE!</v>
      </c>
      <c r="N97" s="366" t="e">
        <f t="shared" si="126"/>
        <v>#VALUE!</v>
      </c>
      <c r="O97" s="366" t="e">
        <f t="shared" si="126"/>
        <v>#VALUE!</v>
      </c>
      <c r="P97" s="366" t="e">
        <f t="shared" si="126"/>
        <v>#VALUE!</v>
      </c>
      <c r="Q97" s="366" t="e">
        <f t="shared" si="126"/>
        <v>#VALUE!</v>
      </c>
      <c r="R97" s="366" t="e">
        <f t="shared" si="126"/>
        <v>#VALUE!</v>
      </c>
      <c r="S97" s="366" t="e">
        <f t="shared" si="126"/>
        <v>#VALUE!</v>
      </c>
      <c r="T97" s="366" t="e">
        <f t="shared" si="126"/>
        <v>#VALUE!</v>
      </c>
      <c r="U97" s="366" t="e">
        <f t="shared" si="126"/>
        <v>#VALUE!</v>
      </c>
      <c r="V97" s="366" t="e">
        <f t="shared" si="126"/>
        <v>#VALUE!</v>
      </c>
      <c r="W97" s="366" t="e">
        <f t="shared" si="126"/>
        <v>#VALUE!</v>
      </c>
      <c r="X97" s="366" t="e">
        <f t="shared" si="126"/>
        <v>#VALUE!</v>
      </c>
      <c r="Y97" s="366" t="e">
        <f t="shared" si="126"/>
        <v>#VALUE!</v>
      </c>
      <c r="Z97" s="366" t="e">
        <f t="shared" si="126"/>
        <v>#VALUE!</v>
      </c>
      <c r="AA97" s="366" t="e">
        <f t="shared" si="126"/>
        <v>#VALUE!</v>
      </c>
      <c r="AB97" s="366" t="e">
        <f t="shared" si="126"/>
        <v>#VALUE!</v>
      </c>
      <c r="AC97" s="373" t="e">
        <f t="shared" si="126"/>
        <v>#VALUE!</v>
      </c>
      <c r="AD97" s="373" t="e">
        <f t="shared" ref="AD97:AY97" si="127">IF($I$7="X","N/A",AD95+AD96)</f>
        <v>#VALUE!</v>
      </c>
      <c r="AE97" s="373" t="e">
        <f t="shared" si="127"/>
        <v>#VALUE!</v>
      </c>
      <c r="AF97" s="373" t="e">
        <f t="shared" si="127"/>
        <v>#VALUE!</v>
      </c>
      <c r="AG97" s="373" t="e">
        <f t="shared" si="127"/>
        <v>#VALUE!</v>
      </c>
      <c r="AH97" s="373" t="e">
        <f t="shared" si="127"/>
        <v>#VALUE!</v>
      </c>
      <c r="AI97" s="373" t="e">
        <f t="shared" si="127"/>
        <v>#VALUE!</v>
      </c>
      <c r="AJ97" s="373" t="e">
        <f t="shared" si="127"/>
        <v>#VALUE!</v>
      </c>
      <c r="AK97" s="373" t="e">
        <f t="shared" si="127"/>
        <v>#VALUE!</v>
      </c>
      <c r="AL97" s="373" t="e">
        <f t="shared" si="127"/>
        <v>#VALUE!</v>
      </c>
      <c r="AM97" s="373" t="e">
        <f t="shared" si="127"/>
        <v>#VALUE!</v>
      </c>
      <c r="AN97" s="373" t="e">
        <f t="shared" si="127"/>
        <v>#VALUE!</v>
      </c>
      <c r="AO97" s="373" t="e">
        <f t="shared" si="127"/>
        <v>#VALUE!</v>
      </c>
      <c r="AP97" s="373" t="e">
        <f t="shared" si="127"/>
        <v>#VALUE!</v>
      </c>
      <c r="AQ97" s="373" t="e">
        <f t="shared" si="127"/>
        <v>#VALUE!</v>
      </c>
      <c r="AR97" s="373" t="e">
        <f t="shared" si="127"/>
        <v>#VALUE!</v>
      </c>
      <c r="AS97" s="373" t="e">
        <f t="shared" si="127"/>
        <v>#VALUE!</v>
      </c>
      <c r="AT97" s="373" t="e">
        <f t="shared" si="127"/>
        <v>#VALUE!</v>
      </c>
      <c r="AU97" s="373" t="e">
        <f t="shared" si="127"/>
        <v>#VALUE!</v>
      </c>
      <c r="AV97" s="373" t="e">
        <f t="shared" si="127"/>
        <v>#VALUE!</v>
      </c>
      <c r="AW97" s="373" t="e">
        <f t="shared" si="127"/>
        <v>#VALUE!</v>
      </c>
      <c r="AX97" s="373" t="e">
        <f t="shared" si="127"/>
        <v>#VALUE!</v>
      </c>
      <c r="AY97" s="373" t="e">
        <f t="shared" si="127"/>
        <v>#VALUE!</v>
      </c>
    </row>
    <row r="98" spans="1:51" ht="16.2" thickTop="1">
      <c r="A98" s="122" t="s">
        <v>195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</row>
    <row r="99" spans="1:51">
      <c r="B99" s="14"/>
      <c r="C99" s="14"/>
    </row>
    <row r="100" spans="1:51">
      <c r="B100" s="15"/>
      <c r="C100" s="15"/>
    </row>
  </sheetData>
  <sheetProtection selectLockedCells="1"/>
  <phoneticPr fontId="0" type="noConversion"/>
  <conditionalFormatting sqref="E12:E13">
    <cfRule type="cellIs" priority="1" stopIfTrue="1" operator="equal">
      <formula>"enter here"</formula>
    </cfRule>
    <cfRule type="cellIs" dxfId="3" priority="2" stopIfTrue="1" operator="notEqual">
      <formula>750</formula>
    </cfRule>
  </conditionalFormatting>
  <dataValidations count="1">
    <dataValidation type="list" allowBlank="1" showInputMessage="1" showErrorMessage="1" sqref="I7">
      <formula1>" ,X"</formula1>
    </dataValidation>
  </dataValidations>
  <printOptions horizontalCentered="1"/>
  <pageMargins left="0" right="0" top="0" bottom="0" header="0.5" footer="0.5"/>
  <pageSetup scale="4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7">
    <pageSetUpPr fitToPage="1"/>
  </sheetPr>
  <dimension ref="A1:AZ100"/>
  <sheetViews>
    <sheetView zoomScale="75" zoomScaleNormal="75" zoomScaleSheetLayoutView="85" workbookViewId="0">
      <selection activeCell="A18" sqref="A18"/>
    </sheetView>
  </sheetViews>
  <sheetFormatPr defaultColWidth="12.81640625" defaultRowHeight="15.6"/>
  <cols>
    <col min="1" max="1" width="12.81640625" style="2"/>
    <col min="2" max="3" width="12.6328125" style="2" customWidth="1"/>
    <col min="4" max="29" width="14.81640625" style="2" customWidth="1"/>
    <col min="30" max="16384" width="12.81640625" style="2"/>
  </cols>
  <sheetData>
    <row r="1" spans="1:52" s="107" customFormat="1">
      <c r="A1" s="45" t="str">
        <f>"Appendix #4 - New Rating Example 3B - " &amp; EvalDate</f>
        <v>Appendix #4 - New Rating Example 3B - 2016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spans="1:52">
      <c r="A2" s="16" t="str">
        <f>"#" &amp; TEXT(GroupNum,"0000") &amp; " " &amp; GroupName</f>
        <v>#enter here enter Group Name here</v>
      </c>
      <c r="G2" s="16" t="str">
        <f>"#" &amp; CompNum &amp; " " &amp; CompName</f>
        <v>#enter here enter Company Name here</v>
      </c>
    </row>
    <row r="3" spans="1:52">
      <c r="A3" s="16"/>
    </row>
    <row r="4" spans="1:52">
      <c r="A4" s="17" t="s">
        <v>155</v>
      </c>
      <c r="B4" s="2" t="str">
        <f>'Example 3A'!B4</f>
        <v>35 year old single male</v>
      </c>
    </row>
    <row r="5" spans="1:52">
      <c r="A5" s="17" t="s">
        <v>157</v>
      </c>
      <c r="B5" s="2" t="str">
        <f>'Example 3A'!B5</f>
        <v>2013 Ford Taurus SE, 4 Door Sedan, with Category II Anti-Theft Device discount, ISO Symbol 17, First 10 digits of VIN are 1FAHP2D8&amp;D</v>
      </c>
    </row>
    <row r="6" spans="1:52" ht="16.2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</row>
    <row r="7" spans="1:52" ht="16.2" thickTop="1">
      <c r="A7" s="3" t="str">
        <f>'Example 5'!A7</f>
        <v>Class Code</v>
      </c>
      <c r="B7" s="345" t="s">
        <v>5</v>
      </c>
      <c r="D7" s="4" t="str">
        <f>'Example 5'!D7</f>
        <v>Class Factor</v>
      </c>
      <c r="E7" s="346" t="s">
        <v>5</v>
      </c>
      <c r="F7" s="105"/>
      <c r="G7" s="4" t="s">
        <v>159</v>
      </c>
      <c r="H7" s="4"/>
      <c r="I7" s="347"/>
      <c r="J7" s="4" t="s">
        <v>196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348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218"/>
      <c r="AZ7" s="170"/>
    </row>
    <row r="8" spans="1:52">
      <c r="A8" s="3" t="str">
        <f>'Example 5'!A8</f>
        <v>Tier Number</v>
      </c>
      <c r="B8" s="142" t="str">
        <f>'Example 3A'!B8</f>
        <v>enter here</v>
      </c>
      <c r="D8" s="4" t="str">
        <f>'Example 5'!D8</f>
        <v>Tier Factor</v>
      </c>
      <c r="E8" s="144" t="str">
        <f>'Example 3A'!E8</f>
        <v>enter here</v>
      </c>
      <c r="F8" s="106"/>
      <c r="G8" s="352" t="s">
        <v>161</v>
      </c>
      <c r="H8" s="352"/>
      <c r="I8" s="352"/>
      <c r="J8" s="353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53"/>
      <c r="AD8" s="311"/>
      <c r="AE8" s="311"/>
      <c r="AF8" s="311"/>
      <c r="AG8" s="311"/>
      <c r="AH8" s="311"/>
      <c r="AI8" s="311"/>
      <c r="AJ8" s="311"/>
      <c r="AK8" s="311"/>
      <c r="AL8" s="311"/>
      <c r="AM8" s="311"/>
      <c r="AN8" s="311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203"/>
      <c r="AZ8" s="170"/>
    </row>
    <row r="9" spans="1:52">
      <c r="A9" s="3" t="str">
        <f>'Example 5'!A9</f>
        <v>Model Year</v>
      </c>
      <c r="B9" s="142" t="str">
        <f>'Example 3A'!B9</f>
        <v>enter here</v>
      </c>
      <c r="D9" s="4" t="str">
        <f>'Example 5'!D9</f>
        <v>Model Yr Factor</v>
      </c>
      <c r="E9" s="144" t="str">
        <f>'Example 3A'!E9</f>
        <v>enter here</v>
      </c>
      <c r="F9" s="106"/>
      <c r="G9" s="352"/>
      <c r="H9" s="352"/>
      <c r="I9" s="352"/>
      <c r="J9" s="353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53"/>
      <c r="AD9" s="311"/>
      <c r="AE9" s="311"/>
      <c r="AF9" s="311"/>
      <c r="AG9" s="311"/>
      <c r="AH9" s="311"/>
      <c r="AI9" s="311"/>
      <c r="AJ9" s="311"/>
      <c r="AK9" s="311"/>
      <c r="AL9" s="311"/>
      <c r="AM9" s="311"/>
      <c r="AN9" s="311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203"/>
      <c r="AZ9" s="170"/>
    </row>
    <row r="10" spans="1:52">
      <c r="A10" s="3" t="str">
        <f>'Example 5'!A10</f>
        <v>Symbol</v>
      </c>
      <c r="B10" s="142" t="str">
        <f>'Example 3A'!B10</f>
        <v>enter here</v>
      </c>
      <c r="D10" s="4" t="str">
        <f>'Example 5'!D10</f>
        <v>Symbol Factor</v>
      </c>
      <c r="E10" s="144" t="str">
        <f>'Example 3A'!E10</f>
        <v>enter here</v>
      </c>
      <c r="F10" s="106"/>
      <c r="G10" s="352"/>
      <c r="H10" s="352"/>
      <c r="I10" s="352"/>
      <c r="J10" s="353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53"/>
      <c r="AD10" s="311"/>
      <c r="AE10" s="311"/>
      <c r="AF10" s="311"/>
      <c r="AG10" s="311"/>
      <c r="AH10" s="311"/>
      <c r="AI10" s="311"/>
      <c r="AJ10" s="311"/>
      <c r="AK10" s="311"/>
      <c r="AL10" s="311"/>
      <c r="AM10" s="311"/>
      <c r="AN10" s="311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203"/>
      <c r="AZ10" s="170"/>
    </row>
    <row r="11" spans="1:52">
      <c r="A11" s="3" t="str">
        <f>'Example 5'!A11</f>
        <v>BI/CSL Limits</v>
      </c>
      <c r="B11" s="165" t="str">
        <f>'Example 3A'!B11</f>
        <v>enter here</v>
      </c>
      <c r="D11" s="4" t="str">
        <f>'Example 5'!D11</f>
        <v>PIP Limits</v>
      </c>
      <c r="E11" s="147" t="str">
        <f>'Example 3A'!E11</f>
        <v>enter here</v>
      </c>
      <c r="F11" s="106"/>
      <c r="G11" s="352"/>
      <c r="H11" s="352"/>
      <c r="I11" s="352"/>
      <c r="J11" s="357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5"/>
      <c r="AD11" s="311"/>
      <c r="AE11" s="311"/>
      <c r="AF11" s="311"/>
      <c r="AG11" s="311"/>
      <c r="AH11" s="311"/>
      <c r="AI11" s="311"/>
      <c r="AJ11" s="311"/>
      <c r="AK11" s="311"/>
      <c r="AL11" s="311"/>
      <c r="AM11" s="311"/>
      <c r="AN11" s="311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203"/>
      <c r="AZ11" s="170"/>
    </row>
    <row r="12" spans="1:52">
      <c r="A12" s="3" t="str">
        <f>'Example 5'!A12</f>
        <v>PD Limit</v>
      </c>
      <c r="B12" s="147" t="str">
        <f>'Example 3A'!B12</f>
        <v>enter here</v>
      </c>
      <c r="D12" s="116" t="str">
        <f>'Example 5'!D12</f>
        <v>Comp. Ded.</v>
      </c>
      <c r="E12" s="145" t="str">
        <f>'Example 3A'!E12</f>
        <v>enter here</v>
      </c>
      <c r="F12" s="106"/>
      <c r="G12" s="352"/>
      <c r="H12" s="352"/>
      <c r="I12" s="352"/>
      <c r="J12" s="357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5"/>
      <c r="AD12" s="311"/>
      <c r="AE12" s="311"/>
      <c r="AF12" s="311"/>
      <c r="AG12" s="311"/>
      <c r="AH12" s="311"/>
      <c r="AI12" s="311"/>
      <c r="AJ12" s="311"/>
      <c r="AK12" s="311"/>
      <c r="AL12" s="311"/>
      <c r="AM12" s="311"/>
      <c r="AN12" s="311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203"/>
      <c r="AZ12" s="170"/>
    </row>
    <row r="13" spans="1:52">
      <c r="A13" s="3" t="str">
        <f>'Example 5'!A13</f>
        <v>UM Limits</v>
      </c>
      <c r="B13" s="165" t="str">
        <f>'Example 3A'!B13</f>
        <v>enter here</v>
      </c>
      <c r="D13" s="116" t="str">
        <f>'Example 5'!D13</f>
        <v>Coll Ded.</v>
      </c>
      <c r="E13" s="145" t="str">
        <f>'Example 3A'!E13</f>
        <v>enter here</v>
      </c>
      <c r="F13" s="106"/>
      <c r="G13" s="352"/>
      <c r="H13" s="352"/>
      <c r="I13" s="352"/>
      <c r="J13" s="357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5"/>
      <c r="AD13" s="311"/>
      <c r="AE13" s="311"/>
      <c r="AF13" s="311"/>
      <c r="AG13" s="311"/>
      <c r="AH13" s="311"/>
      <c r="AI13" s="311"/>
      <c r="AJ13" s="311"/>
      <c r="AK13" s="311"/>
      <c r="AL13" s="311"/>
      <c r="AM13" s="311"/>
      <c r="AN13" s="311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203"/>
      <c r="AZ13" s="170"/>
    </row>
    <row r="14" spans="1:52" ht="16.2" thickBot="1">
      <c r="A14" s="3" t="s">
        <v>162</v>
      </c>
      <c r="B14" s="163" t="str">
        <f>IF(AND(MID($C$18,11,1)="L",MID($C$43,12,1)="L",MID($C$56,11,1)="L"),"Limited",IF(AND(MID($C$18,11,1)="U",MID($C$43,12,1)="U",MID($C$56,11,1)="U"),"Unlimited","Basic"))</f>
        <v>Limited</v>
      </c>
      <c r="D14" s="116" t="s">
        <v>163</v>
      </c>
      <c r="E14" s="145" t="str">
        <f>'Example 3A'!E14</f>
        <v>enter here</v>
      </c>
      <c r="F14" s="8"/>
      <c r="G14" s="379"/>
      <c r="H14" s="379"/>
      <c r="I14" s="379"/>
      <c r="J14" s="370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9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19"/>
      <c r="AZ14" s="170"/>
    </row>
    <row r="15" spans="1:52" ht="16.2" thickTop="1">
      <c r="A15" s="5"/>
      <c r="B15" s="8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277"/>
      <c r="AZ15" s="170"/>
    </row>
    <row r="16" spans="1:52">
      <c r="A16" s="3" t="str">
        <f>'Example 3A'!A16</f>
        <v>ZIP CODE:</v>
      </c>
      <c r="B16" s="8"/>
      <c r="C16" s="9" t="str">
        <f t="shared" ref="C16:AY16" si="0">VLOOKUP(C17,Terr,2,FALSE)</f>
        <v>07001</v>
      </c>
      <c r="D16" s="9" t="str">
        <f t="shared" si="0"/>
        <v>07002</v>
      </c>
      <c r="E16" s="9" t="str">
        <f t="shared" si="0"/>
        <v>07003</v>
      </c>
      <c r="F16" s="9" t="str">
        <f t="shared" si="0"/>
        <v>07960</v>
      </c>
      <c r="G16" s="9" t="str">
        <f t="shared" si="0"/>
        <v>07065</v>
      </c>
      <c r="H16" s="9" t="str">
        <f t="shared" si="0"/>
        <v>07042</v>
      </c>
      <c r="I16" s="9" t="str">
        <f t="shared" si="0"/>
        <v>07650</v>
      </c>
      <c r="J16" s="9" t="str">
        <f t="shared" si="0"/>
        <v>07012</v>
      </c>
      <c r="K16" s="9" t="str">
        <f t="shared" si="0"/>
        <v>08805</v>
      </c>
      <c r="L16" s="9" t="str">
        <f t="shared" si="0"/>
        <v>07310</v>
      </c>
      <c r="M16" s="9" t="str">
        <f t="shared" si="0"/>
        <v>07073</v>
      </c>
      <c r="N16" s="9" t="str">
        <f t="shared" si="0"/>
        <v>07052</v>
      </c>
      <c r="O16" s="9" t="str">
        <f t="shared" si="0"/>
        <v>08807</v>
      </c>
      <c r="P16" s="9" t="str">
        <f t="shared" si="0"/>
        <v>07063</v>
      </c>
      <c r="Q16" s="9" t="str">
        <f t="shared" si="0"/>
        <v>07666</v>
      </c>
      <c r="R16" s="9" t="str">
        <f t="shared" si="0"/>
        <v>08901</v>
      </c>
      <c r="S16" s="9" t="str">
        <f t="shared" si="0"/>
        <v>07645</v>
      </c>
      <c r="T16" s="9" t="str">
        <f t="shared" si="0"/>
        <v>07866</v>
      </c>
      <c r="U16" s="9" t="str">
        <f t="shared" si="0"/>
        <v>07663</v>
      </c>
      <c r="V16" s="9" t="str">
        <f t="shared" si="0"/>
        <v>07840</v>
      </c>
      <c r="W16" s="9" t="str">
        <f t="shared" si="0"/>
        <v>07652</v>
      </c>
      <c r="X16" s="9" t="str">
        <f t="shared" si="0"/>
        <v>07733</v>
      </c>
      <c r="Y16" s="9" t="str">
        <f t="shared" si="0"/>
        <v>07740</v>
      </c>
      <c r="Z16" s="9" t="str">
        <f t="shared" si="0"/>
        <v>08735</v>
      </c>
      <c r="AA16" s="9" t="str">
        <f t="shared" si="0"/>
        <v>08821</v>
      </c>
      <c r="AB16" s="9" t="str">
        <f t="shared" si="0"/>
        <v>08002</v>
      </c>
      <c r="AC16" s="9" t="str">
        <f t="shared" si="0"/>
        <v>08328</v>
      </c>
      <c r="AD16" s="9" t="str">
        <f t="shared" si="0"/>
        <v>08753</v>
      </c>
      <c r="AE16" s="9" t="str">
        <f t="shared" si="0"/>
        <v>08030</v>
      </c>
      <c r="AF16" s="9" t="str">
        <f t="shared" si="0"/>
        <v>08079</v>
      </c>
      <c r="AG16" s="9" t="str">
        <f t="shared" si="0"/>
        <v>08540</v>
      </c>
      <c r="AH16" s="9" t="str">
        <f t="shared" si="0"/>
        <v>08046</v>
      </c>
      <c r="AI16" s="9" t="str">
        <f t="shared" si="0"/>
        <v>08109</v>
      </c>
      <c r="AJ16" s="9" t="str">
        <f t="shared" si="0"/>
        <v>08360</v>
      </c>
      <c r="AK16" s="9" t="str">
        <f t="shared" si="0"/>
        <v>08204</v>
      </c>
      <c r="AL16" s="9" t="str">
        <f t="shared" si="0"/>
        <v>08611</v>
      </c>
      <c r="AM16" s="9" t="str">
        <f t="shared" si="0"/>
        <v>08610</v>
      </c>
      <c r="AN16" s="9" t="str">
        <f t="shared" si="0"/>
        <v>08701</v>
      </c>
      <c r="AO16" s="9" t="str">
        <f t="shared" si="0"/>
        <v>08361</v>
      </c>
      <c r="AP16" s="9" t="str">
        <f t="shared" si="0"/>
        <v>08861</v>
      </c>
      <c r="AQ16" s="9" t="str">
        <f t="shared" si="0"/>
        <v>08401</v>
      </c>
      <c r="AR16" s="9" t="str">
        <f t="shared" si="0"/>
        <v>08102</v>
      </c>
      <c r="AS16" s="9" t="str">
        <f t="shared" si="0"/>
        <v>07513</v>
      </c>
      <c r="AT16" s="9" t="str">
        <f t="shared" si="0"/>
        <v>07201</v>
      </c>
      <c r="AU16" s="9" t="str">
        <f t="shared" si="0"/>
        <v>07103</v>
      </c>
      <c r="AV16" s="9" t="str">
        <f t="shared" si="0"/>
        <v>07087</v>
      </c>
      <c r="AW16" s="9" t="str">
        <f t="shared" si="0"/>
        <v>07055</v>
      </c>
      <c r="AX16" s="9" t="str">
        <f t="shared" si="0"/>
        <v>07017</v>
      </c>
      <c r="AY16" s="9" t="str">
        <f t="shared" si="0"/>
        <v>07047</v>
      </c>
    </row>
    <row r="17" spans="1:51">
      <c r="A17" s="3" t="str">
        <f>'Example 3A'!A17</f>
        <v>TERRITORY:</v>
      </c>
      <c r="B17" s="4"/>
      <c r="C17" s="72">
        <f>101</f>
        <v>101</v>
      </c>
      <c r="D17" s="72">
        <f>C17+1</f>
        <v>102</v>
      </c>
      <c r="E17" s="72">
        <f t="shared" ref="E17:AC17" si="1">D17+1</f>
        <v>103</v>
      </c>
      <c r="F17" s="72">
        <f t="shared" si="1"/>
        <v>104</v>
      </c>
      <c r="G17" s="72">
        <f t="shared" si="1"/>
        <v>105</v>
      </c>
      <c r="H17" s="72">
        <f t="shared" si="1"/>
        <v>106</v>
      </c>
      <c r="I17" s="72">
        <f t="shared" si="1"/>
        <v>107</v>
      </c>
      <c r="J17" s="72">
        <f t="shared" si="1"/>
        <v>108</v>
      </c>
      <c r="K17" s="72">
        <f t="shared" si="1"/>
        <v>109</v>
      </c>
      <c r="L17" s="72">
        <f t="shared" si="1"/>
        <v>110</v>
      </c>
      <c r="M17" s="72">
        <f t="shared" si="1"/>
        <v>111</v>
      </c>
      <c r="N17" s="72">
        <f t="shared" si="1"/>
        <v>112</v>
      </c>
      <c r="O17" s="72">
        <f t="shared" si="1"/>
        <v>113</v>
      </c>
      <c r="P17" s="72">
        <f t="shared" si="1"/>
        <v>114</v>
      </c>
      <c r="Q17" s="72">
        <f t="shared" si="1"/>
        <v>115</v>
      </c>
      <c r="R17" s="72">
        <f t="shared" si="1"/>
        <v>116</v>
      </c>
      <c r="S17" s="72">
        <f t="shared" si="1"/>
        <v>117</v>
      </c>
      <c r="T17" s="72">
        <f t="shared" si="1"/>
        <v>118</v>
      </c>
      <c r="U17" s="72">
        <f t="shared" si="1"/>
        <v>119</v>
      </c>
      <c r="V17" s="72">
        <f t="shared" si="1"/>
        <v>120</v>
      </c>
      <c r="W17" s="72">
        <f t="shared" si="1"/>
        <v>121</v>
      </c>
      <c r="X17" s="72">
        <f t="shared" si="1"/>
        <v>122</v>
      </c>
      <c r="Y17" s="72">
        <f t="shared" si="1"/>
        <v>123</v>
      </c>
      <c r="Z17" s="72">
        <f t="shared" si="1"/>
        <v>124</v>
      </c>
      <c r="AA17" s="72">
        <f t="shared" si="1"/>
        <v>125</v>
      </c>
      <c r="AB17" s="72">
        <f t="shared" si="1"/>
        <v>126</v>
      </c>
      <c r="AC17" s="72">
        <f t="shared" si="1"/>
        <v>127</v>
      </c>
      <c r="AD17" s="169">
        <f t="shared" ref="AD17:AU17" si="2">AC17+1</f>
        <v>128</v>
      </c>
      <c r="AE17" s="169">
        <f t="shared" si="2"/>
        <v>129</v>
      </c>
      <c r="AF17" s="169">
        <f t="shared" si="2"/>
        <v>130</v>
      </c>
      <c r="AG17" s="169">
        <f t="shared" si="2"/>
        <v>131</v>
      </c>
      <c r="AH17" s="169">
        <f t="shared" si="2"/>
        <v>132</v>
      </c>
      <c r="AI17" s="169">
        <f t="shared" si="2"/>
        <v>133</v>
      </c>
      <c r="AJ17" s="169">
        <f t="shared" si="2"/>
        <v>134</v>
      </c>
      <c r="AK17" s="169">
        <f t="shared" si="2"/>
        <v>135</v>
      </c>
      <c r="AL17" s="169">
        <f t="shared" si="2"/>
        <v>136</v>
      </c>
      <c r="AM17" s="169">
        <f t="shared" si="2"/>
        <v>137</v>
      </c>
      <c r="AN17" s="169">
        <f t="shared" si="2"/>
        <v>138</v>
      </c>
      <c r="AO17" s="169">
        <f t="shared" si="2"/>
        <v>139</v>
      </c>
      <c r="AP17" s="169">
        <f t="shared" si="2"/>
        <v>140</v>
      </c>
      <c r="AQ17" s="169">
        <f t="shared" si="2"/>
        <v>141</v>
      </c>
      <c r="AR17" s="169">
        <f t="shared" si="2"/>
        <v>142</v>
      </c>
      <c r="AS17" s="169">
        <f t="shared" si="2"/>
        <v>143</v>
      </c>
      <c r="AT17" s="169">
        <f t="shared" si="2"/>
        <v>144</v>
      </c>
      <c r="AU17" s="169">
        <f t="shared" si="2"/>
        <v>145</v>
      </c>
      <c r="AV17" s="169">
        <f>AU17+1</f>
        <v>146</v>
      </c>
      <c r="AW17" s="169">
        <f>AV17+1</f>
        <v>147</v>
      </c>
      <c r="AX17" s="169">
        <f>AW17+1</f>
        <v>148</v>
      </c>
      <c r="AY17" s="169">
        <f>AX17+1</f>
        <v>149</v>
      </c>
    </row>
    <row r="18" spans="1:51">
      <c r="A18" s="13" t="str">
        <f>'Example 3A'!A18</f>
        <v/>
      </c>
      <c r="B18" s="4"/>
      <c r="C18" s="73" t="str">
        <f t="shared" ref="C18:AY18" si="3">"BaseRateBIL_" &amp; TEXT(C$17,"00")</f>
        <v>BaseRateBIL_101</v>
      </c>
      <c r="D18" s="73" t="str">
        <f t="shared" si="3"/>
        <v>BaseRateBIL_102</v>
      </c>
      <c r="E18" s="73" t="str">
        <f t="shared" si="3"/>
        <v>BaseRateBIL_103</v>
      </c>
      <c r="F18" s="73" t="str">
        <f t="shared" si="3"/>
        <v>BaseRateBIL_104</v>
      </c>
      <c r="G18" s="73" t="str">
        <f t="shared" si="3"/>
        <v>BaseRateBIL_105</v>
      </c>
      <c r="H18" s="73" t="str">
        <f t="shared" si="3"/>
        <v>BaseRateBIL_106</v>
      </c>
      <c r="I18" s="73" t="str">
        <f t="shared" si="3"/>
        <v>BaseRateBIL_107</v>
      </c>
      <c r="J18" s="73" t="str">
        <f t="shared" si="3"/>
        <v>BaseRateBIL_108</v>
      </c>
      <c r="K18" s="73" t="str">
        <f t="shared" si="3"/>
        <v>BaseRateBIL_109</v>
      </c>
      <c r="L18" s="73" t="str">
        <f t="shared" si="3"/>
        <v>BaseRateBIL_110</v>
      </c>
      <c r="M18" s="73" t="str">
        <f t="shared" si="3"/>
        <v>BaseRateBIL_111</v>
      </c>
      <c r="N18" s="73" t="str">
        <f t="shared" si="3"/>
        <v>BaseRateBIL_112</v>
      </c>
      <c r="O18" s="73" t="str">
        <f t="shared" si="3"/>
        <v>BaseRateBIL_113</v>
      </c>
      <c r="P18" s="73" t="str">
        <f t="shared" si="3"/>
        <v>BaseRateBIL_114</v>
      </c>
      <c r="Q18" s="73" t="str">
        <f t="shared" si="3"/>
        <v>BaseRateBIL_115</v>
      </c>
      <c r="R18" s="73" t="str">
        <f t="shared" si="3"/>
        <v>BaseRateBIL_116</v>
      </c>
      <c r="S18" s="73" t="str">
        <f t="shared" si="3"/>
        <v>BaseRateBIL_117</v>
      </c>
      <c r="T18" s="73" t="str">
        <f t="shared" si="3"/>
        <v>BaseRateBIL_118</v>
      </c>
      <c r="U18" s="73" t="str">
        <f t="shared" si="3"/>
        <v>BaseRateBIL_119</v>
      </c>
      <c r="V18" s="73" t="str">
        <f t="shared" si="3"/>
        <v>BaseRateBIL_120</v>
      </c>
      <c r="W18" s="73" t="str">
        <f t="shared" si="3"/>
        <v>BaseRateBIL_121</v>
      </c>
      <c r="X18" s="73" t="str">
        <f t="shared" si="3"/>
        <v>BaseRateBIL_122</v>
      </c>
      <c r="Y18" s="73" t="str">
        <f t="shared" si="3"/>
        <v>BaseRateBIL_123</v>
      </c>
      <c r="Z18" s="73" t="str">
        <f t="shared" si="3"/>
        <v>BaseRateBIL_124</v>
      </c>
      <c r="AA18" s="73" t="str">
        <f t="shared" si="3"/>
        <v>BaseRateBIL_125</v>
      </c>
      <c r="AB18" s="73" t="str">
        <f t="shared" si="3"/>
        <v>BaseRateBIL_126</v>
      </c>
      <c r="AC18" s="167" t="str">
        <f t="shared" si="3"/>
        <v>BaseRateBIL_127</v>
      </c>
      <c r="AD18" s="273" t="str">
        <f t="shared" si="3"/>
        <v>BaseRateBIL_128</v>
      </c>
      <c r="AE18" s="273" t="str">
        <f t="shared" si="3"/>
        <v>BaseRateBIL_129</v>
      </c>
      <c r="AF18" s="273" t="str">
        <f t="shared" si="3"/>
        <v>BaseRateBIL_130</v>
      </c>
      <c r="AG18" s="273" t="str">
        <f t="shared" si="3"/>
        <v>BaseRateBIL_131</v>
      </c>
      <c r="AH18" s="273" t="str">
        <f t="shared" si="3"/>
        <v>BaseRateBIL_132</v>
      </c>
      <c r="AI18" s="273" t="str">
        <f t="shared" si="3"/>
        <v>BaseRateBIL_133</v>
      </c>
      <c r="AJ18" s="273" t="str">
        <f t="shared" si="3"/>
        <v>BaseRateBIL_134</v>
      </c>
      <c r="AK18" s="273" t="str">
        <f t="shared" si="3"/>
        <v>BaseRateBIL_135</v>
      </c>
      <c r="AL18" s="273" t="str">
        <f t="shared" si="3"/>
        <v>BaseRateBIL_136</v>
      </c>
      <c r="AM18" s="273" t="str">
        <f t="shared" si="3"/>
        <v>BaseRateBIL_137</v>
      </c>
      <c r="AN18" s="273" t="str">
        <f t="shared" si="3"/>
        <v>BaseRateBIL_138</v>
      </c>
      <c r="AO18" s="273" t="str">
        <f t="shared" si="3"/>
        <v>BaseRateBIL_139</v>
      </c>
      <c r="AP18" s="273" t="str">
        <f t="shared" si="3"/>
        <v>BaseRateBIL_140</v>
      </c>
      <c r="AQ18" s="273" t="str">
        <f t="shared" si="3"/>
        <v>BaseRateBIL_141</v>
      </c>
      <c r="AR18" s="273" t="str">
        <f t="shared" si="3"/>
        <v>BaseRateBIL_142</v>
      </c>
      <c r="AS18" s="273" t="str">
        <f t="shared" si="3"/>
        <v>BaseRateBIL_143</v>
      </c>
      <c r="AT18" s="273" t="str">
        <f t="shared" si="3"/>
        <v>BaseRateBIL_144</v>
      </c>
      <c r="AU18" s="273" t="str">
        <f t="shared" si="3"/>
        <v>BaseRateBIL_145</v>
      </c>
      <c r="AV18" s="273" t="str">
        <f t="shared" si="3"/>
        <v>BaseRateBIL_146</v>
      </c>
      <c r="AW18" s="273" t="str">
        <f t="shared" si="3"/>
        <v>BaseRateBIL_147</v>
      </c>
      <c r="AX18" s="273" t="str">
        <f t="shared" si="3"/>
        <v>BaseRateBIL_148</v>
      </c>
      <c r="AY18" s="273" t="str">
        <f t="shared" si="3"/>
        <v>BaseRateBIL_149</v>
      </c>
    </row>
    <row r="19" spans="1:51">
      <c r="A19" s="21" t="str">
        <f>IF(PremiumLimit="Combined Single Limit","CSL Ltd. Base Rate","Bodily Injury Ltd. Base Rate")</f>
        <v>Bodily Injury Ltd. Base Rate</v>
      </c>
      <c r="B19" s="4"/>
      <c r="C19" s="124" t="str">
        <f>'Example 1A'!C19</f>
        <v xml:space="preserve">enter   </v>
      </c>
      <c r="D19" s="124" t="str">
        <f>'Example 1A'!D19</f>
        <v xml:space="preserve">enter   </v>
      </c>
      <c r="E19" s="124" t="str">
        <f>'Example 1A'!E19</f>
        <v xml:space="preserve">enter   </v>
      </c>
      <c r="F19" s="124" t="str">
        <f>'Example 1A'!F19</f>
        <v xml:space="preserve">enter   </v>
      </c>
      <c r="G19" s="124" t="str">
        <f>'Example 1A'!G19</f>
        <v xml:space="preserve">enter   </v>
      </c>
      <c r="H19" s="124" t="str">
        <f>'Example 1A'!H19</f>
        <v xml:space="preserve">enter   </v>
      </c>
      <c r="I19" s="124" t="str">
        <f>'Example 1A'!I19</f>
        <v xml:space="preserve">enter   </v>
      </c>
      <c r="J19" s="124" t="str">
        <f>'Example 1A'!J19</f>
        <v xml:space="preserve">enter   </v>
      </c>
      <c r="K19" s="124" t="str">
        <f>'Example 1A'!K19</f>
        <v xml:space="preserve">enter   </v>
      </c>
      <c r="L19" s="124" t="str">
        <f>'Example 1A'!L19</f>
        <v xml:space="preserve">enter   </v>
      </c>
      <c r="M19" s="124" t="str">
        <f>'Example 1A'!M19</f>
        <v xml:space="preserve">enter   </v>
      </c>
      <c r="N19" s="124" t="str">
        <f>'Example 1A'!N19</f>
        <v xml:space="preserve">enter   </v>
      </c>
      <c r="O19" s="124" t="str">
        <f>'Example 1A'!O19</f>
        <v xml:space="preserve">enter   </v>
      </c>
      <c r="P19" s="124" t="str">
        <f>'Example 1A'!P19</f>
        <v xml:space="preserve">enter   </v>
      </c>
      <c r="Q19" s="124" t="str">
        <f>'Example 1A'!Q19</f>
        <v xml:space="preserve">enter   </v>
      </c>
      <c r="R19" s="124" t="str">
        <f>'Example 1A'!R19</f>
        <v xml:space="preserve">enter   </v>
      </c>
      <c r="S19" s="124" t="str">
        <f>'Example 1A'!S19</f>
        <v xml:space="preserve">enter   </v>
      </c>
      <c r="T19" s="124" t="str">
        <f>'Example 1A'!T19</f>
        <v xml:space="preserve">enter   </v>
      </c>
      <c r="U19" s="124" t="str">
        <f>'Example 1A'!U19</f>
        <v xml:space="preserve">enter   </v>
      </c>
      <c r="V19" s="124" t="str">
        <f>'Example 1A'!V19</f>
        <v xml:space="preserve">enter   </v>
      </c>
      <c r="W19" s="124" t="str">
        <f>'Example 1A'!W19</f>
        <v xml:space="preserve">enter   </v>
      </c>
      <c r="X19" s="124" t="str">
        <f>'Example 1A'!X19</f>
        <v xml:space="preserve">enter   </v>
      </c>
      <c r="Y19" s="124" t="str">
        <f>'Example 1A'!Y19</f>
        <v xml:space="preserve">enter   </v>
      </c>
      <c r="Z19" s="124" t="str">
        <f>'Example 1A'!Z19</f>
        <v xml:space="preserve">enter   </v>
      </c>
      <c r="AA19" s="124" t="str">
        <f>'Example 1A'!AA19</f>
        <v xml:space="preserve">enter   </v>
      </c>
      <c r="AB19" s="124" t="str">
        <f>'Example 1A'!AB19</f>
        <v xml:space="preserve">enter   </v>
      </c>
      <c r="AC19" s="124" t="str">
        <f>'Example 1A'!AC19</f>
        <v xml:space="preserve">enter   </v>
      </c>
      <c r="AD19" s="124" t="str">
        <f>'Example 1A'!AD19</f>
        <v xml:space="preserve">enter   </v>
      </c>
      <c r="AE19" s="124" t="str">
        <f>'Example 1A'!AE19</f>
        <v xml:space="preserve">enter   </v>
      </c>
      <c r="AF19" s="124" t="str">
        <f>'Example 1A'!AF19</f>
        <v xml:space="preserve">enter   </v>
      </c>
      <c r="AG19" s="124" t="str">
        <f>'Example 1A'!AG19</f>
        <v xml:space="preserve">enter   </v>
      </c>
      <c r="AH19" s="124" t="str">
        <f>'Example 1A'!AH19</f>
        <v xml:space="preserve">enter   </v>
      </c>
      <c r="AI19" s="124" t="str">
        <f>'Example 1A'!AI19</f>
        <v xml:space="preserve">enter   </v>
      </c>
      <c r="AJ19" s="124" t="str">
        <f>'Example 1A'!AJ19</f>
        <v xml:space="preserve">enter   </v>
      </c>
      <c r="AK19" s="124" t="str">
        <f>'Example 1A'!AK19</f>
        <v xml:space="preserve">enter   </v>
      </c>
      <c r="AL19" s="124" t="str">
        <f>'Example 1A'!AL19</f>
        <v xml:space="preserve">enter   </v>
      </c>
      <c r="AM19" s="124" t="str">
        <f>'Example 1A'!AM19</f>
        <v xml:space="preserve">enter   </v>
      </c>
      <c r="AN19" s="124" t="str">
        <f>'Example 1A'!AN19</f>
        <v xml:space="preserve">enter   </v>
      </c>
      <c r="AO19" s="124" t="str">
        <f>'Example 1A'!AO19</f>
        <v xml:space="preserve">enter   </v>
      </c>
      <c r="AP19" s="124" t="str">
        <f>'Example 1A'!AP19</f>
        <v xml:space="preserve">enter   </v>
      </c>
      <c r="AQ19" s="124" t="str">
        <f>'Example 1A'!AQ19</f>
        <v xml:space="preserve">enter   </v>
      </c>
      <c r="AR19" s="124" t="str">
        <f>'Example 1A'!AR19</f>
        <v xml:space="preserve">enter   </v>
      </c>
      <c r="AS19" s="124" t="str">
        <f>'Example 1A'!AS19</f>
        <v xml:space="preserve">enter   </v>
      </c>
      <c r="AT19" s="124" t="str">
        <f>'Example 1A'!AT19</f>
        <v xml:space="preserve">enter   </v>
      </c>
      <c r="AU19" s="124" t="str">
        <f>'Example 1A'!AU19</f>
        <v xml:space="preserve">enter   </v>
      </c>
      <c r="AV19" s="124" t="str">
        <f>'Example 1A'!AV19</f>
        <v xml:space="preserve">enter   </v>
      </c>
      <c r="AW19" s="124" t="str">
        <f>'Example 1A'!AW19</f>
        <v xml:space="preserve">enter   </v>
      </c>
      <c r="AX19" s="124" t="str">
        <f>'Example 1A'!AX19</f>
        <v xml:space="preserve">enter   </v>
      </c>
      <c r="AY19" s="124" t="str">
        <f>'Example 1A'!AY19</f>
        <v xml:space="preserve">enter   </v>
      </c>
    </row>
    <row r="20" spans="1:51">
      <c r="A20" s="3" t="str">
        <f>'Example 3A'!A20</f>
        <v>x Increased Limits Factor</v>
      </c>
      <c r="B20" s="4"/>
      <c r="C20" s="317" t="str">
        <f>'Example 3A'!C20</f>
        <v>-----</v>
      </c>
      <c r="D20" s="119" t="str">
        <f t="shared" ref="D20:AC20" si="4">C20</f>
        <v>-----</v>
      </c>
      <c r="E20" s="119" t="str">
        <f t="shared" si="4"/>
        <v>-----</v>
      </c>
      <c r="F20" s="119" t="str">
        <f t="shared" si="4"/>
        <v>-----</v>
      </c>
      <c r="G20" s="119" t="str">
        <f t="shared" si="4"/>
        <v>-----</v>
      </c>
      <c r="H20" s="119" t="str">
        <f t="shared" si="4"/>
        <v>-----</v>
      </c>
      <c r="I20" s="119" t="str">
        <f t="shared" si="4"/>
        <v>-----</v>
      </c>
      <c r="J20" s="119" t="str">
        <f t="shared" si="4"/>
        <v>-----</v>
      </c>
      <c r="K20" s="119" t="str">
        <f t="shared" si="4"/>
        <v>-----</v>
      </c>
      <c r="L20" s="119" t="str">
        <f t="shared" si="4"/>
        <v>-----</v>
      </c>
      <c r="M20" s="119" t="str">
        <f t="shared" si="4"/>
        <v>-----</v>
      </c>
      <c r="N20" s="119" t="str">
        <f t="shared" si="4"/>
        <v>-----</v>
      </c>
      <c r="O20" s="119" t="str">
        <f t="shared" si="4"/>
        <v>-----</v>
      </c>
      <c r="P20" s="119" t="str">
        <f t="shared" si="4"/>
        <v>-----</v>
      </c>
      <c r="Q20" s="119" t="str">
        <f t="shared" si="4"/>
        <v>-----</v>
      </c>
      <c r="R20" s="119" t="str">
        <f t="shared" si="4"/>
        <v>-----</v>
      </c>
      <c r="S20" s="119" t="str">
        <f t="shared" si="4"/>
        <v>-----</v>
      </c>
      <c r="T20" s="119" t="str">
        <f t="shared" si="4"/>
        <v>-----</v>
      </c>
      <c r="U20" s="119" t="str">
        <f t="shared" si="4"/>
        <v>-----</v>
      </c>
      <c r="V20" s="119" t="str">
        <f t="shared" si="4"/>
        <v>-----</v>
      </c>
      <c r="W20" s="119" t="str">
        <f t="shared" si="4"/>
        <v>-----</v>
      </c>
      <c r="X20" s="119" t="str">
        <f t="shared" si="4"/>
        <v>-----</v>
      </c>
      <c r="Y20" s="119" t="str">
        <f t="shared" si="4"/>
        <v>-----</v>
      </c>
      <c r="Z20" s="119" t="str">
        <f t="shared" si="4"/>
        <v>-----</v>
      </c>
      <c r="AA20" s="119" t="str">
        <f t="shared" si="4"/>
        <v>-----</v>
      </c>
      <c r="AB20" s="119" t="str">
        <f t="shared" si="4"/>
        <v>-----</v>
      </c>
      <c r="AC20" s="126" t="str">
        <f t="shared" si="4"/>
        <v>-----</v>
      </c>
      <c r="AD20" s="126" t="str">
        <f t="shared" ref="AD20:AU20" si="5">AC20</f>
        <v>-----</v>
      </c>
      <c r="AE20" s="126" t="str">
        <f t="shared" si="5"/>
        <v>-----</v>
      </c>
      <c r="AF20" s="126" t="str">
        <f t="shared" si="5"/>
        <v>-----</v>
      </c>
      <c r="AG20" s="126" t="str">
        <f t="shared" si="5"/>
        <v>-----</v>
      </c>
      <c r="AH20" s="126" t="str">
        <f t="shared" si="5"/>
        <v>-----</v>
      </c>
      <c r="AI20" s="126" t="str">
        <f t="shared" si="5"/>
        <v>-----</v>
      </c>
      <c r="AJ20" s="126" t="str">
        <f t="shared" si="5"/>
        <v>-----</v>
      </c>
      <c r="AK20" s="126" t="str">
        <f t="shared" si="5"/>
        <v>-----</v>
      </c>
      <c r="AL20" s="126" t="str">
        <f t="shared" si="5"/>
        <v>-----</v>
      </c>
      <c r="AM20" s="126" t="str">
        <f t="shared" si="5"/>
        <v>-----</v>
      </c>
      <c r="AN20" s="126" t="str">
        <f t="shared" si="5"/>
        <v>-----</v>
      </c>
      <c r="AO20" s="126" t="str">
        <f t="shared" si="5"/>
        <v>-----</v>
      </c>
      <c r="AP20" s="126" t="str">
        <f t="shared" si="5"/>
        <v>-----</v>
      </c>
      <c r="AQ20" s="126" t="str">
        <f t="shared" si="5"/>
        <v>-----</v>
      </c>
      <c r="AR20" s="126" t="str">
        <f t="shared" si="5"/>
        <v>-----</v>
      </c>
      <c r="AS20" s="126" t="str">
        <f t="shared" si="5"/>
        <v>-----</v>
      </c>
      <c r="AT20" s="126" t="str">
        <f t="shared" si="5"/>
        <v>-----</v>
      </c>
      <c r="AU20" s="126" t="str">
        <f t="shared" si="5"/>
        <v>-----</v>
      </c>
      <c r="AV20" s="126" t="str">
        <f t="shared" ref="AV20:AY28" si="6">AU20</f>
        <v>-----</v>
      </c>
      <c r="AW20" s="126" t="str">
        <f t="shared" si="6"/>
        <v>-----</v>
      </c>
      <c r="AX20" s="126" t="str">
        <f t="shared" si="6"/>
        <v>-----</v>
      </c>
      <c r="AY20" s="126" t="str">
        <f t="shared" si="6"/>
        <v>-----</v>
      </c>
    </row>
    <row r="21" spans="1:51">
      <c r="A21" s="3" t="str">
        <f>'Example 3A'!A21</f>
        <v>x Tier Factor</v>
      </c>
      <c r="B21" s="4"/>
      <c r="C21" s="317" t="str">
        <f>'Example 3A'!C21</f>
        <v>-----</v>
      </c>
      <c r="D21" s="119" t="str">
        <f t="shared" ref="D21:AC22" si="7">C21</f>
        <v>-----</v>
      </c>
      <c r="E21" s="119" t="str">
        <f t="shared" si="7"/>
        <v>-----</v>
      </c>
      <c r="F21" s="119" t="str">
        <f t="shared" si="7"/>
        <v>-----</v>
      </c>
      <c r="G21" s="119" t="str">
        <f t="shared" si="7"/>
        <v>-----</v>
      </c>
      <c r="H21" s="119" t="str">
        <f t="shared" si="7"/>
        <v>-----</v>
      </c>
      <c r="I21" s="119" t="str">
        <f t="shared" si="7"/>
        <v>-----</v>
      </c>
      <c r="J21" s="119" t="str">
        <f t="shared" si="7"/>
        <v>-----</v>
      </c>
      <c r="K21" s="119" t="str">
        <f t="shared" si="7"/>
        <v>-----</v>
      </c>
      <c r="L21" s="119" t="str">
        <f t="shared" si="7"/>
        <v>-----</v>
      </c>
      <c r="M21" s="119" t="str">
        <f t="shared" si="7"/>
        <v>-----</v>
      </c>
      <c r="N21" s="119" t="str">
        <f t="shared" si="7"/>
        <v>-----</v>
      </c>
      <c r="O21" s="119" t="str">
        <f t="shared" si="7"/>
        <v>-----</v>
      </c>
      <c r="P21" s="119" t="str">
        <f t="shared" si="7"/>
        <v>-----</v>
      </c>
      <c r="Q21" s="119" t="str">
        <f t="shared" si="7"/>
        <v>-----</v>
      </c>
      <c r="R21" s="119" t="str">
        <f t="shared" si="7"/>
        <v>-----</v>
      </c>
      <c r="S21" s="119" t="str">
        <f t="shared" si="7"/>
        <v>-----</v>
      </c>
      <c r="T21" s="119" t="str">
        <f t="shared" si="7"/>
        <v>-----</v>
      </c>
      <c r="U21" s="119" t="str">
        <f t="shared" si="7"/>
        <v>-----</v>
      </c>
      <c r="V21" s="119" t="str">
        <f t="shared" si="7"/>
        <v>-----</v>
      </c>
      <c r="W21" s="119" t="str">
        <f t="shared" si="7"/>
        <v>-----</v>
      </c>
      <c r="X21" s="119" t="str">
        <f t="shared" si="7"/>
        <v>-----</v>
      </c>
      <c r="Y21" s="119" t="str">
        <f t="shared" si="7"/>
        <v>-----</v>
      </c>
      <c r="Z21" s="119" t="str">
        <f t="shared" si="7"/>
        <v>-----</v>
      </c>
      <c r="AA21" s="119" t="str">
        <f t="shared" si="7"/>
        <v>-----</v>
      </c>
      <c r="AB21" s="119" t="str">
        <f t="shared" si="7"/>
        <v>-----</v>
      </c>
      <c r="AC21" s="126" t="str">
        <f t="shared" si="7"/>
        <v>-----</v>
      </c>
      <c r="AD21" s="126" t="str">
        <f t="shared" ref="AD21:AU21" si="8">AC21</f>
        <v>-----</v>
      </c>
      <c r="AE21" s="126" t="str">
        <f t="shared" si="8"/>
        <v>-----</v>
      </c>
      <c r="AF21" s="126" t="str">
        <f t="shared" si="8"/>
        <v>-----</v>
      </c>
      <c r="AG21" s="126" t="str">
        <f t="shared" si="8"/>
        <v>-----</v>
      </c>
      <c r="AH21" s="126" t="str">
        <f t="shared" si="8"/>
        <v>-----</v>
      </c>
      <c r="AI21" s="126" t="str">
        <f t="shared" si="8"/>
        <v>-----</v>
      </c>
      <c r="AJ21" s="126" t="str">
        <f t="shared" si="8"/>
        <v>-----</v>
      </c>
      <c r="AK21" s="126" t="str">
        <f t="shared" si="8"/>
        <v>-----</v>
      </c>
      <c r="AL21" s="126" t="str">
        <f t="shared" si="8"/>
        <v>-----</v>
      </c>
      <c r="AM21" s="126" t="str">
        <f t="shared" si="8"/>
        <v>-----</v>
      </c>
      <c r="AN21" s="126" t="str">
        <f t="shared" si="8"/>
        <v>-----</v>
      </c>
      <c r="AO21" s="126" t="str">
        <f t="shared" si="8"/>
        <v>-----</v>
      </c>
      <c r="AP21" s="126" t="str">
        <f t="shared" si="8"/>
        <v>-----</v>
      </c>
      <c r="AQ21" s="126" t="str">
        <f t="shared" si="8"/>
        <v>-----</v>
      </c>
      <c r="AR21" s="126" t="str">
        <f t="shared" si="8"/>
        <v>-----</v>
      </c>
      <c r="AS21" s="126" t="str">
        <f t="shared" si="8"/>
        <v>-----</v>
      </c>
      <c r="AT21" s="126" t="str">
        <f t="shared" si="8"/>
        <v>-----</v>
      </c>
      <c r="AU21" s="126" t="str">
        <f t="shared" si="8"/>
        <v>-----</v>
      </c>
      <c r="AV21" s="126" t="str">
        <f t="shared" si="6"/>
        <v>-----</v>
      </c>
      <c r="AW21" s="126" t="str">
        <f t="shared" si="6"/>
        <v>-----</v>
      </c>
      <c r="AX21" s="126" t="str">
        <f t="shared" si="6"/>
        <v>-----</v>
      </c>
      <c r="AY21" s="126" t="str">
        <f t="shared" si="6"/>
        <v>-----</v>
      </c>
    </row>
    <row r="22" spans="1:51">
      <c r="A22" s="3" t="s">
        <v>168</v>
      </c>
      <c r="B22" s="4"/>
      <c r="C22" s="301" t="s">
        <v>166</v>
      </c>
      <c r="D22" s="119" t="str">
        <f t="shared" si="7"/>
        <v>-----</v>
      </c>
      <c r="E22" s="119" t="str">
        <f t="shared" si="7"/>
        <v>-----</v>
      </c>
      <c r="F22" s="119" t="str">
        <f t="shared" si="7"/>
        <v>-----</v>
      </c>
      <c r="G22" s="119" t="str">
        <f t="shared" si="7"/>
        <v>-----</v>
      </c>
      <c r="H22" s="119" t="str">
        <f t="shared" si="7"/>
        <v>-----</v>
      </c>
      <c r="I22" s="119" t="str">
        <f t="shared" si="7"/>
        <v>-----</v>
      </c>
      <c r="J22" s="119" t="str">
        <f t="shared" si="7"/>
        <v>-----</v>
      </c>
      <c r="K22" s="119" t="str">
        <f t="shared" si="7"/>
        <v>-----</v>
      </c>
      <c r="L22" s="119" t="str">
        <f t="shared" si="7"/>
        <v>-----</v>
      </c>
      <c r="M22" s="119" t="str">
        <f t="shared" si="7"/>
        <v>-----</v>
      </c>
      <c r="N22" s="119" t="str">
        <f t="shared" si="7"/>
        <v>-----</v>
      </c>
      <c r="O22" s="119" t="str">
        <f t="shared" si="7"/>
        <v>-----</v>
      </c>
      <c r="P22" s="119" t="str">
        <f t="shared" si="7"/>
        <v>-----</v>
      </c>
      <c r="Q22" s="119" t="str">
        <f t="shared" si="7"/>
        <v>-----</v>
      </c>
      <c r="R22" s="119" t="str">
        <f t="shared" si="7"/>
        <v>-----</v>
      </c>
      <c r="S22" s="119" t="str">
        <f t="shared" si="7"/>
        <v>-----</v>
      </c>
      <c r="T22" s="119" t="str">
        <f t="shared" si="7"/>
        <v>-----</v>
      </c>
      <c r="U22" s="119" t="str">
        <f t="shared" si="7"/>
        <v>-----</v>
      </c>
      <c r="V22" s="119" t="str">
        <f t="shared" si="7"/>
        <v>-----</v>
      </c>
      <c r="W22" s="119" t="str">
        <f t="shared" si="7"/>
        <v>-----</v>
      </c>
      <c r="X22" s="119" t="str">
        <f t="shared" si="7"/>
        <v>-----</v>
      </c>
      <c r="Y22" s="119" t="str">
        <f t="shared" si="7"/>
        <v>-----</v>
      </c>
      <c r="Z22" s="119" t="str">
        <f t="shared" si="7"/>
        <v>-----</v>
      </c>
      <c r="AA22" s="119" t="str">
        <f t="shared" si="7"/>
        <v>-----</v>
      </c>
      <c r="AB22" s="119" t="str">
        <f t="shared" si="7"/>
        <v>-----</v>
      </c>
      <c r="AC22" s="126" t="str">
        <f t="shared" si="7"/>
        <v>-----</v>
      </c>
      <c r="AD22" s="126" t="str">
        <f t="shared" ref="AD22:AU22" si="9">AC22</f>
        <v>-----</v>
      </c>
      <c r="AE22" s="126" t="str">
        <f t="shared" si="9"/>
        <v>-----</v>
      </c>
      <c r="AF22" s="126" t="str">
        <f t="shared" si="9"/>
        <v>-----</v>
      </c>
      <c r="AG22" s="126" t="str">
        <f t="shared" si="9"/>
        <v>-----</v>
      </c>
      <c r="AH22" s="126" t="str">
        <f t="shared" si="9"/>
        <v>-----</v>
      </c>
      <c r="AI22" s="126" t="str">
        <f t="shared" si="9"/>
        <v>-----</v>
      </c>
      <c r="AJ22" s="126" t="str">
        <f t="shared" si="9"/>
        <v>-----</v>
      </c>
      <c r="AK22" s="126" t="str">
        <f t="shared" si="9"/>
        <v>-----</v>
      </c>
      <c r="AL22" s="126" t="str">
        <f t="shared" si="9"/>
        <v>-----</v>
      </c>
      <c r="AM22" s="126" t="str">
        <f t="shared" si="9"/>
        <v>-----</v>
      </c>
      <c r="AN22" s="126" t="str">
        <f t="shared" si="9"/>
        <v>-----</v>
      </c>
      <c r="AO22" s="126" t="str">
        <f t="shared" si="9"/>
        <v>-----</v>
      </c>
      <c r="AP22" s="126" t="str">
        <f t="shared" si="9"/>
        <v>-----</v>
      </c>
      <c r="AQ22" s="126" t="str">
        <f t="shared" si="9"/>
        <v>-----</v>
      </c>
      <c r="AR22" s="126" t="str">
        <f t="shared" si="9"/>
        <v>-----</v>
      </c>
      <c r="AS22" s="126" t="str">
        <f t="shared" si="9"/>
        <v>-----</v>
      </c>
      <c r="AT22" s="126" t="str">
        <f t="shared" si="9"/>
        <v>-----</v>
      </c>
      <c r="AU22" s="126" t="str">
        <f t="shared" si="9"/>
        <v>-----</v>
      </c>
      <c r="AV22" s="126" t="str">
        <f t="shared" si="6"/>
        <v>-----</v>
      </c>
      <c r="AW22" s="126" t="str">
        <f t="shared" si="6"/>
        <v>-----</v>
      </c>
      <c r="AX22" s="126" t="str">
        <f t="shared" si="6"/>
        <v>-----</v>
      </c>
      <c r="AY22" s="126" t="str">
        <f t="shared" si="6"/>
        <v>-----</v>
      </c>
    </row>
    <row r="23" spans="1:51">
      <c r="A23" s="3" t="str">
        <f>'Example 3A'!A23</f>
        <v xml:space="preserve">x </v>
      </c>
      <c r="B23" s="4"/>
      <c r="C23" s="317" t="str">
        <f>'Example 3A'!C23</f>
        <v>-----</v>
      </c>
      <c r="D23" s="119" t="str">
        <f t="shared" ref="D23:AC23" si="10">C23</f>
        <v>-----</v>
      </c>
      <c r="E23" s="119" t="str">
        <f t="shared" si="10"/>
        <v>-----</v>
      </c>
      <c r="F23" s="119" t="str">
        <f t="shared" si="10"/>
        <v>-----</v>
      </c>
      <c r="G23" s="119" t="str">
        <f t="shared" si="10"/>
        <v>-----</v>
      </c>
      <c r="H23" s="119" t="str">
        <f t="shared" si="10"/>
        <v>-----</v>
      </c>
      <c r="I23" s="119" t="str">
        <f t="shared" si="10"/>
        <v>-----</v>
      </c>
      <c r="J23" s="119" t="str">
        <f t="shared" si="10"/>
        <v>-----</v>
      </c>
      <c r="K23" s="119" t="str">
        <f t="shared" si="10"/>
        <v>-----</v>
      </c>
      <c r="L23" s="119" t="str">
        <f t="shared" si="10"/>
        <v>-----</v>
      </c>
      <c r="M23" s="119" t="str">
        <f t="shared" si="10"/>
        <v>-----</v>
      </c>
      <c r="N23" s="119" t="str">
        <f t="shared" si="10"/>
        <v>-----</v>
      </c>
      <c r="O23" s="119" t="str">
        <f t="shared" si="10"/>
        <v>-----</v>
      </c>
      <c r="P23" s="119" t="str">
        <f t="shared" si="10"/>
        <v>-----</v>
      </c>
      <c r="Q23" s="119" t="str">
        <f t="shared" si="10"/>
        <v>-----</v>
      </c>
      <c r="R23" s="119" t="str">
        <f t="shared" si="10"/>
        <v>-----</v>
      </c>
      <c r="S23" s="119" t="str">
        <f t="shared" si="10"/>
        <v>-----</v>
      </c>
      <c r="T23" s="119" t="str">
        <f t="shared" si="10"/>
        <v>-----</v>
      </c>
      <c r="U23" s="119" t="str">
        <f t="shared" si="10"/>
        <v>-----</v>
      </c>
      <c r="V23" s="119" t="str">
        <f t="shared" si="10"/>
        <v>-----</v>
      </c>
      <c r="W23" s="119" t="str">
        <f t="shared" si="10"/>
        <v>-----</v>
      </c>
      <c r="X23" s="119" t="str">
        <f t="shared" si="10"/>
        <v>-----</v>
      </c>
      <c r="Y23" s="119" t="str">
        <f t="shared" si="10"/>
        <v>-----</v>
      </c>
      <c r="Z23" s="119" t="str">
        <f t="shared" si="10"/>
        <v>-----</v>
      </c>
      <c r="AA23" s="119" t="str">
        <f t="shared" si="10"/>
        <v>-----</v>
      </c>
      <c r="AB23" s="119" t="str">
        <f t="shared" si="10"/>
        <v>-----</v>
      </c>
      <c r="AC23" s="126" t="str">
        <f t="shared" si="10"/>
        <v>-----</v>
      </c>
      <c r="AD23" s="126" t="str">
        <f t="shared" ref="AD23:AU23" si="11">AC23</f>
        <v>-----</v>
      </c>
      <c r="AE23" s="126" t="str">
        <f t="shared" si="11"/>
        <v>-----</v>
      </c>
      <c r="AF23" s="126" t="str">
        <f t="shared" si="11"/>
        <v>-----</v>
      </c>
      <c r="AG23" s="126" t="str">
        <f t="shared" si="11"/>
        <v>-----</v>
      </c>
      <c r="AH23" s="126" t="str">
        <f t="shared" si="11"/>
        <v>-----</v>
      </c>
      <c r="AI23" s="126" t="str">
        <f t="shared" si="11"/>
        <v>-----</v>
      </c>
      <c r="AJ23" s="126" t="str">
        <f t="shared" si="11"/>
        <v>-----</v>
      </c>
      <c r="AK23" s="126" t="str">
        <f t="shared" si="11"/>
        <v>-----</v>
      </c>
      <c r="AL23" s="126" t="str">
        <f t="shared" si="11"/>
        <v>-----</v>
      </c>
      <c r="AM23" s="126" t="str">
        <f t="shared" si="11"/>
        <v>-----</v>
      </c>
      <c r="AN23" s="126" t="str">
        <f t="shared" si="11"/>
        <v>-----</v>
      </c>
      <c r="AO23" s="126" t="str">
        <f t="shared" si="11"/>
        <v>-----</v>
      </c>
      <c r="AP23" s="126" t="str">
        <f t="shared" si="11"/>
        <v>-----</v>
      </c>
      <c r="AQ23" s="126" t="str">
        <f t="shared" si="11"/>
        <v>-----</v>
      </c>
      <c r="AR23" s="126" t="str">
        <f t="shared" si="11"/>
        <v>-----</v>
      </c>
      <c r="AS23" s="126" t="str">
        <f t="shared" si="11"/>
        <v>-----</v>
      </c>
      <c r="AT23" s="126" t="str">
        <f t="shared" si="11"/>
        <v>-----</v>
      </c>
      <c r="AU23" s="126" t="str">
        <f t="shared" si="11"/>
        <v>-----</v>
      </c>
      <c r="AV23" s="126" t="str">
        <f t="shared" si="6"/>
        <v>-----</v>
      </c>
      <c r="AW23" s="126" t="str">
        <f t="shared" si="6"/>
        <v>-----</v>
      </c>
      <c r="AX23" s="126" t="str">
        <f t="shared" si="6"/>
        <v>-----</v>
      </c>
      <c r="AY23" s="126" t="str">
        <f t="shared" si="6"/>
        <v>-----</v>
      </c>
    </row>
    <row r="24" spans="1:51">
      <c r="A24" s="3" t="str">
        <f>'Example 3A'!A24</f>
        <v xml:space="preserve">x </v>
      </c>
      <c r="B24" s="4"/>
      <c r="C24" s="317" t="str">
        <f>'Example 3A'!C24</f>
        <v>-----</v>
      </c>
      <c r="D24" s="119" t="str">
        <f t="shared" ref="D24:AC24" si="12">C24</f>
        <v>-----</v>
      </c>
      <c r="E24" s="119" t="str">
        <f t="shared" si="12"/>
        <v>-----</v>
      </c>
      <c r="F24" s="119" t="str">
        <f t="shared" si="12"/>
        <v>-----</v>
      </c>
      <c r="G24" s="119" t="str">
        <f t="shared" si="12"/>
        <v>-----</v>
      </c>
      <c r="H24" s="119" t="str">
        <f t="shared" si="12"/>
        <v>-----</v>
      </c>
      <c r="I24" s="119" t="str">
        <f t="shared" si="12"/>
        <v>-----</v>
      </c>
      <c r="J24" s="119" t="str">
        <f t="shared" si="12"/>
        <v>-----</v>
      </c>
      <c r="K24" s="119" t="str">
        <f t="shared" si="12"/>
        <v>-----</v>
      </c>
      <c r="L24" s="119" t="str">
        <f t="shared" si="12"/>
        <v>-----</v>
      </c>
      <c r="M24" s="119" t="str">
        <f t="shared" si="12"/>
        <v>-----</v>
      </c>
      <c r="N24" s="119" t="str">
        <f t="shared" si="12"/>
        <v>-----</v>
      </c>
      <c r="O24" s="119" t="str">
        <f t="shared" si="12"/>
        <v>-----</v>
      </c>
      <c r="P24" s="119" t="str">
        <f t="shared" si="12"/>
        <v>-----</v>
      </c>
      <c r="Q24" s="119" t="str">
        <f t="shared" si="12"/>
        <v>-----</v>
      </c>
      <c r="R24" s="119" t="str">
        <f t="shared" si="12"/>
        <v>-----</v>
      </c>
      <c r="S24" s="119" t="str">
        <f t="shared" si="12"/>
        <v>-----</v>
      </c>
      <c r="T24" s="119" t="str">
        <f t="shared" si="12"/>
        <v>-----</v>
      </c>
      <c r="U24" s="119" t="str">
        <f t="shared" si="12"/>
        <v>-----</v>
      </c>
      <c r="V24" s="119" t="str">
        <f t="shared" si="12"/>
        <v>-----</v>
      </c>
      <c r="W24" s="119" t="str">
        <f t="shared" si="12"/>
        <v>-----</v>
      </c>
      <c r="X24" s="119" t="str">
        <f t="shared" si="12"/>
        <v>-----</v>
      </c>
      <c r="Y24" s="119" t="str">
        <f t="shared" si="12"/>
        <v>-----</v>
      </c>
      <c r="Z24" s="119" t="str">
        <f t="shared" si="12"/>
        <v>-----</v>
      </c>
      <c r="AA24" s="119" t="str">
        <f t="shared" si="12"/>
        <v>-----</v>
      </c>
      <c r="AB24" s="119" t="str">
        <f t="shared" si="12"/>
        <v>-----</v>
      </c>
      <c r="AC24" s="126" t="str">
        <f t="shared" si="12"/>
        <v>-----</v>
      </c>
      <c r="AD24" s="126" t="str">
        <f t="shared" ref="AD24:AU24" si="13">AC24</f>
        <v>-----</v>
      </c>
      <c r="AE24" s="126" t="str">
        <f t="shared" si="13"/>
        <v>-----</v>
      </c>
      <c r="AF24" s="126" t="str">
        <f t="shared" si="13"/>
        <v>-----</v>
      </c>
      <c r="AG24" s="126" t="str">
        <f t="shared" si="13"/>
        <v>-----</v>
      </c>
      <c r="AH24" s="126" t="str">
        <f t="shared" si="13"/>
        <v>-----</v>
      </c>
      <c r="AI24" s="126" t="str">
        <f t="shared" si="13"/>
        <v>-----</v>
      </c>
      <c r="AJ24" s="126" t="str">
        <f t="shared" si="13"/>
        <v>-----</v>
      </c>
      <c r="AK24" s="126" t="str">
        <f t="shared" si="13"/>
        <v>-----</v>
      </c>
      <c r="AL24" s="126" t="str">
        <f t="shared" si="13"/>
        <v>-----</v>
      </c>
      <c r="AM24" s="126" t="str">
        <f t="shared" si="13"/>
        <v>-----</v>
      </c>
      <c r="AN24" s="126" t="str">
        <f t="shared" si="13"/>
        <v>-----</v>
      </c>
      <c r="AO24" s="126" t="str">
        <f t="shared" si="13"/>
        <v>-----</v>
      </c>
      <c r="AP24" s="126" t="str">
        <f t="shared" si="13"/>
        <v>-----</v>
      </c>
      <c r="AQ24" s="126" t="str">
        <f t="shared" si="13"/>
        <v>-----</v>
      </c>
      <c r="AR24" s="126" t="str">
        <f t="shared" si="13"/>
        <v>-----</v>
      </c>
      <c r="AS24" s="126" t="str">
        <f t="shared" si="13"/>
        <v>-----</v>
      </c>
      <c r="AT24" s="126" t="str">
        <f t="shared" si="13"/>
        <v>-----</v>
      </c>
      <c r="AU24" s="126" t="str">
        <f t="shared" si="13"/>
        <v>-----</v>
      </c>
      <c r="AV24" s="126" t="str">
        <f t="shared" si="6"/>
        <v>-----</v>
      </c>
      <c r="AW24" s="126" t="str">
        <f t="shared" si="6"/>
        <v>-----</v>
      </c>
      <c r="AX24" s="126" t="str">
        <f t="shared" si="6"/>
        <v>-----</v>
      </c>
      <c r="AY24" s="126" t="str">
        <f t="shared" si="6"/>
        <v>-----</v>
      </c>
    </row>
    <row r="25" spans="1:51">
      <c r="A25" s="3" t="str">
        <f>'Example 3A'!A25</f>
        <v>x</v>
      </c>
      <c r="B25" s="4"/>
      <c r="C25" s="317" t="str">
        <f>'Example 3A'!C25</f>
        <v>-----</v>
      </c>
      <c r="D25" s="119" t="str">
        <f t="shared" ref="D25:AC25" si="14">C25</f>
        <v>-----</v>
      </c>
      <c r="E25" s="119" t="str">
        <f t="shared" si="14"/>
        <v>-----</v>
      </c>
      <c r="F25" s="119" t="str">
        <f t="shared" si="14"/>
        <v>-----</v>
      </c>
      <c r="G25" s="119" t="str">
        <f t="shared" si="14"/>
        <v>-----</v>
      </c>
      <c r="H25" s="119" t="str">
        <f t="shared" si="14"/>
        <v>-----</v>
      </c>
      <c r="I25" s="119" t="str">
        <f t="shared" si="14"/>
        <v>-----</v>
      </c>
      <c r="J25" s="119" t="str">
        <f t="shared" si="14"/>
        <v>-----</v>
      </c>
      <c r="K25" s="119" t="str">
        <f t="shared" si="14"/>
        <v>-----</v>
      </c>
      <c r="L25" s="119" t="str">
        <f t="shared" si="14"/>
        <v>-----</v>
      </c>
      <c r="M25" s="119" t="str">
        <f t="shared" si="14"/>
        <v>-----</v>
      </c>
      <c r="N25" s="119" t="str">
        <f t="shared" si="14"/>
        <v>-----</v>
      </c>
      <c r="O25" s="119" t="str">
        <f t="shared" si="14"/>
        <v>-----</v>
      </c>
      <c r="P25" s="119" t="str">
        <f t="shared" si="14"/>
        <v>-----</v>
      </c>
      <c r="Q25" s="119" t="str">
        <f t="shared" si="14"/>
        <v>-----</v>
      </c>
      <c r="R25" s="119" t="str">
        <f t="shared" si="14"/>
        <v>-----</v>
      </c>
      <c r="S25" s="119" t="str">
        <f t="shared" si="14"/>
        <v>-----</v>
      </c>
      <c r="T25" s="119" t="str">
        <f t="shared" si="14"/>
        <v>-----</v>
      </c>
      <c r="U25" s="119" t="str">
        <f t="shared" si="14"/>
        <v>-----</v>
      </c>
      <c r="V25" s="119" t="str">
        <f t="shared" si="14"/>
        <v>-----</v>
      </c>
      <c r="W25" s="119" t="str">
        <f t="shared" si="14"/>
        <v>-----</v>
      </c>
      <c r="X25" s="119" t="str">
        <f t="shared" si="14"/>
        <v>-----</v>
      </c>
      <c r="Y25" s="119" t="str">
        <f t="shared" si="14"/>
        <v>-----</v>
      </c>
      <c r="Z25" s="119" t="str">
        <f t="shared" si="14"/>
        <v>-----</v>
      </c>
      <c r="AA25" s="119" t="str">
        <f t="shared" si="14"/>
        <v>-----</v>
      </c>
      <c r="AB25" s="119" t="str">
        <f t="shared" si="14"/>
        <v>-----</v>
      </c>
      <c r="AC25" s="126" t="str">
        <f t="shared" si="14"/>
        <v>-----</v>
      </c>
      <c r="AD25" s="126" t="str">
        <f t="shared" ref="AD25:AU25" si="15">AC25</f>
        <v>-----</v>
      </c>
      <c r="AE25" s="126" t="str">
        <f t="shared" si="15"/>
        <v>-----</v>
      </c>
      <c r="AF25" s="126" t="str">
        <f t="shared" si="15"/>
        <v>-----</v>
      </c>
      <c r="AG25" s="126" t="str">
        <f t="shared" si="15"/>
        <v>-----</v>
      </c>
      <c r="AH25" s="126" t="str">
        <f t="shared" si="15"/>
        <v>-----</v>
      </c>
      <c r="AI25" s="126" t="str">
        <f t="shared" si="15"/>
        <v>-----</v>
      </c>
      <c r="AJ25" s="126" t="str">
        <f t="shared" si="15"/>
        <v>-----</v>
      </c>
      <c r="AK25" s="126" t="str">
        <f t="shared" si="15"/>
        <v>-----</v>
      </c>
      <c r="AL25" s="126" t="str">
        <f t="shared" si="15"/>
        <v>-----</v>
      </c>
      <c r="AM25" s="126" t="str">
        <f t="shared" si="15"/>
        <v>-----</v>
      </c>
      <c r="AN25" s="126" t="str">
        <f t="shared" si="15"/>
        <v>-----</v>
      </c>
      <c r="AO25" s="126" t="str">
        <f t="shared" si="15"/>
        <v>-----</v>
      </c>
      <c r="AP25" s="126" t="str">
        <f t="shared" si="15"/>
        <v>-----</v>
      </c>
      <c r="AQ25" s="126" t="str">
        <f t="shared" si="15"/>
        <v>-----</v>
      </c>
      <c r="AR25" s="126" t="str">
        <f t="shared" si="15"/>
        <v>-----</v>
      </c>
      <c r="AS25" s="126" t="str">
        <f t="shared" si="15"/>
        <v>-----</v>
      </c>
      <c r="AT25" s="126" t="str">
        <f t="shared" si="15"/>
        <v>-----</v>
      </c>
      <c r="AU25" s="126" t="str">
        <f t="shared" si="15"/>
        <v>-----</v>
      </c>
      <c r="AV25" s="126" t="str">
        <f t="shared" si="6"/>
        <v>-----</v>
      </c>
      <c r="AW25" s="126" t="str">
        <f t="shared" si="6"/>
        <v>-----</v>
      </c>
      <c r="AX25" s="126" t="str">
        <f t="shared" si="6"/>
        <v>-----</v>
      </c>
      <c r="AY25" s="126" t="str">
        <f t="shared" si="6"/>
        <v>-----</v>
      </c>
    </row>
    <row r="26" spans="1:51">
      <c r="A26" s="3" t="str">
        <f>'Example 3A'!A26</f>
        <v>x</v>
      </c>
      <c r="B26" s="4"/>
      <c r="C26" s="317" t="str">
        <f>'Example 3A'!C26</f>
        <v>-----</v>
      </c>
      <c r="D26" s="119" t="str">
        <f t="shared" ref="D26:AC26" si="16">C26</f>
        <v>-----</v>
      </c>
      <c r="E26" s="119" t="str">
        <f t="shared" si="16"/>
        <v>-----</v>
      </c>
      <c r="F26" s="119" t="str">
        <f t="shared" si="16"/>
        <v>-----</v>
      </c>
      <c r="G26" s="119" t="str">
        <f t="shared" si="16"/>
        <v>-----</v>
      </c>
      <c r="H26" s="119" t="str">
        <f t="shared" si="16"/>
        <v>-----</v>
      </c>
      <c r="I26" s="119" t="str">
        <f t="shared" si="16"/>
        <v>-----</v>
      </c>
      <c r="J26" s="119" t="str">
        <f t="shared" si="16"/>
        <v>-----</v>
      </c>
      <c r="K26" s="119" t="str">
        <f t="shared" si="16"/>
        <v>-----</v>
      </c>
      <c r="L26" s="119" t="str">
        <f t="shared" si="16"/>
        <v>-----</v>
      </c>
      <c r="M26" s="119" t="str">
        <f t="shared" si="16"/>
        <v>-----</v>
      </c>
      <c r="N26" s="119" t="str">
        <f t="shared" si="16"/>
        <v>-----</v>
      </c>
      <c r="O26" s="119" t="str">
        <f t="shared" si="16"/>
        <v>-----</v>
      </c>
      <c r="P26" s="119" t="str">
        <f t="shared" si="16"/>
        <v>-----</v>
      </c>
      <c r="Q26" s="119" t="str">
        <f t="shared" si="16"/>
        <v>-----</v>
      </c>
      <c r="R26" s="119" t="str">
        <f t="shared" si="16"/>
        <v>-----</v>
      </c>
      <c r="S26" s="119" t="str">
        <f t="shared" si="16"/>
        <v>-----</v>
      </c>
      <c r="T26" s="119" t="str">
        <f t="shared" si="16"/>
        <v>-----</v>
      </c>
      <c r="U26" s="119" t="str">
        <f t="shared" si="16"/>
        <v>-----</v>
      </c>
      <c r="V26" s="119" t="str">
        <f t="shared" si="16"/>
        <v>-----</v>
      </c>
      <c r="W26" s="119" t="str">
        <f t="shared" si="16"/>
        <v>-----</v>
      </c>
      <c r="X26" s="119" t="str">
        <f t="shared" si="16"/>
        <v>-----</v>
      </c>
      <c r="Y26" s="119" t="str">
        <f t="shared" si="16"/>
        <v>-----</v>
      </c>
      <c r="Z26" s="119" t="str">
        <f t="shared" si="16"/>
        <v>-----</v>
      </c>
      <c r="AA26" s="119" t="str">
        <f t="shared" si="16"/>
        <v>-----</v>
      </c>
      <c r="AB26" s="119" t="str">
        <f t="shared" si="16"/>
        <v>-----</v>
      </c>
      <c r="AC26" s="126" t="str">
        <f t="shared" si="16"/>
        <v>-----</v>
      </c>
      <c r="AD26" s="126" t="str">
        <f t="shared" ref="AD26:AU26" si="17">AC26</f>
        <v>-----</v>
      </c>
      <c r="AE26" s="126" t="str">
        <f t="shared" si="17"/>
        <v>-----</v>
      </c>
      <c r="AF26" s="126" t="str">
        <f t="shared" si="17"/>
        <v>-----</v>
      </c>
      <c r="AG26" s="126" t="str">
        <f t="shared" si="17"/>
        <v>-----</v>
      </c>
      <c r="AH26" s="126" t="str">
        <f t="shared" si="17"/>
        <v>-----</v>
      </c>
      <c r="AI26" s="126" t="str">
        <f t="shared" si="17"/>
        <v>-----</v>
      </c>
      <c r="AJ26" s="126" t="str">
        <f t="shared" si="17"/>
        <v>-----</v>
      </c>
      <c r="AK26" s="126" t="str">
        <f t="shared" si="17"/>
        <v>-----</v>
      </c>
      <c r="AL26" s="126" t="str">
        <f t="shared" si="17"/>
        <v>-----</v>
      </c>
      <c r="AM26" s="126" t="str">
        <f t="shared" si="17"/>
        <v>-----</v>
      </c>
      <c r="AN26" s="126" t="str">
        <f t="shared" si="17"/>
        <v>-----</v>
      </c>
      <c r="AO26" s="126" t="str">
        <f t="shared" si="17"/>
        <v>-----</v>
      </c>
      <c r="AP26" s="126" t="str">
        <f t="shared" si="17"/>
        <v>-----</v>
      </c>
      <c r="AQ26" s="126" t="str">
        <f t="shared" si="17"/>
        <v>-----</v>
      </c>
      <c r="AR26" s="126" t="str">
        <f t="shared" si="17"/>
        <v>-----</v>
      </c>
      <c r="AS26" s="126" t="str">
        <f t="shared" si="17"/>
        <v>-----</v>
      </c>
      <c r="AT26" s="126" t="str">
        <f t="shared" si="17"/>
        <v>-----</v>
      </c>
      <c r="AU26" s="126" t="str">
        <f t="shared" si="17"/>
        <v>-----</v>
      </c>
      <c r="AV26" s="126" t="str">
        <f t="shared" si="6"/>
        <v>-----</v>
      </c>
      <c r="AW26" s="126" t="str">
        <f t="shared" si="6"/>
        <v>-----</v>
      </c>
      <c r="AX26" s="126" t="str">
        <f t="shared" si="6"/>
        <v>-----</v>
      </c>
      <c r="AY26" s="126" t="str">
        <f t="shared" si="6"/>
        <v>-----</v>
      </c>
    </row>
    <row r="27" spans="1:51">
      <c r="A27" s="3" t="str">
        <f>'Example 3A'!A27</f>
        <v>x</v>
      </c>
      <c r="B27" s="4"/>
      <c r="C27" s="317" t="str">
        <f>'Example 3A'!C27</f>
        <v>-----</v>
      </c>
      <c r="D27" s="119" t="str">
        <f t="shared" ref="D27:AC27" si="18">C27</f>
        <v>-----</v>
      </c>
      <c r="E27" s="119" t="str">
        <f t="shared" si="18"/>
        <v>-----</v>
      </c>
      <c r="F27" s="119" t="str">
        <f t="shared" si="18"/>
        <v>-----</v>
      </c>
      <c r="G27" s="119" t="str">
        <f t="shared" si="18"/>
        <v>-----</v>
      </c>
      <c r="H27" s="119" t="str">
        <f t="shared" si="18"/>
        <v>-----</v>
      </c>
      <c r="I27" s="119" t="str">
        <f t="shared" si="18"/>
        <v>-----</v>
      </c>
      <c r="J27" s="119" t="str">
        <f t="shared" si="18"/>
        <v>-----</v>
      </c>
      <c r="K27" s="119" t="str">
        <f t="shared" si="18"/>
        <v>-----</v>
      </c>
      <c r="L27" s="119" t="str">
        <f t="shared" si="18"/>
        <v>-----</v>
      </c>
      <c r="M27" s="119" t="str">
        <f t="shared" si="18"/>
        <v>-----</v>
      </c>
      <c r="N27" s="119" t="str">
        <f t="shared" si="18"/>
        <v>-----</v>
      </c>
      <c r="O27" s="119" t="str">
        <f t="shared" si="18"/>
        <v>-----</v>
      </c>
      <c r="P27" s="119" t="str">
        <f t="shared" si="18"/>
        <v>-----</v>
      </c>
      <c r="Q27" s="119" t="str">
        <f t="shared" si="18"/>
        <v>-----</v>
      </c>
      <c r="R27" s="119" t="str">
        <f t="shared" si="18"/>
        <v>-----</v>
      </c>
      <c r="S27" s="119" t="str">
        <f t="shared" si="18"/>
        <v>-----</v>
      </c>
      <c r="T27" s="119" t="str">
        <f t="shared" si="18"/>
        <v>-----</v>
      </c>
      <c r="U27" s="119" t="str">
        <f t="shared" si="18"/>
        <v>-----</v>
      </c>
      <c r="V27" s="119" t="str">
        <f t="shared" si="18"/>
        <v>-----</v>
      </c>
      <c r="W27" s="119" t="str">
        <f t="shared" si="18"/>
        <v>-----</v>
      </c>
      <c r="X27" s="119" t="str">
        <f t="shared" si="18"/>
        <v>-----</v>
      </c>
      <c r="Y27" s="119" t="str">
        <f t="shared" si="18"/>
        <v>-----</v>
      </c>
      <c r="Z27" s="119" t="str">
        <f t="shared" si="18"/>
        <v>-----</v>
      </c>
      <c r="AA27" s="119" t="str">
        <f t="shared" si="18"/>
        <v>-----</v>
      </c>
      <c r="AB27" s="119" t="str">
        <f t="shared" si="18"/>
        <v>-----</v>
      </c>
      <c r="AC27" s="126" t="str">
        <f t="shared" si="18"/>
        <v>-----</v>
      </c>
      <c r="AD27" s="126" t="str">
        <f t="shared" ref="AD27:AU27" si="19">AC27</f>
        <v>-----</v>
      </c>
      <c r="AE27" s="126" t="str">
        <f t="shared" si="19"/>
        <v>-----</v>
      </c>
      <c r="AF27" s="126" t="str">
        <f t="shared" si="19"/>
        <v>-----</v>
      </c>
      <c r="AG27" s="126" t="str">
        <f t="shared" si="19"/>
        <v>-----</v>
      </c>
      <c r="AH27" s="126" t="str">
        <f t="shared" si="19"/>
        <v>-----</v>
      </c>
      <c r="AI27" s="126" t="str">
        <f t="shared" si="19"/>
        <v>-----</v>
      </c>
      <c r="AJ27" s="126" t="str">
        <f t="shared" si="19"/>
        <v>-----</v>
      </c>
      <c r="AK27" s="126" t="str">
        <f t="shared" si="19"/>
        <v>-----</v>
      </c>
      <c r="AL27" s="126" t="str">
        <f t="shared" si="19"/>
        <v>-----</v>
      </c>
      <c r="AM27" s="126" t="str">
        <f t="shared" si="19"/>
        <v>-----</v>
      </c>
      <c r="AN27" s="126" t="str">
        <f t="shared" si="19"/>
        <v>-----</v>
      </c>
      <c r="AO27" s="126" t="str">
        <f t="shared" si="19"/>
        <v>-----</v>
      </c>
      <c r="AP27" s="126" t="str">
        <f t="shared" si="19"/>
        <v>-----</v>
      </c>
      <c r="AQ27" s="126" t="str">
        <f t="shared" si="19"/>
        <v>-----</v>
      </c>
      <c r="AR27" s="126" t="str">
        <f t="shared" si="19"/>
        <v>-----</v>
      </c>
      <c r="AS27" s="126" t="str">
        <f t="shared" si="19"/>
        <v>-----</v>
      </c>
      <c r="AT27" s="126" t="str">
        <f t="shared" si="19"/>
        <v>-----</v>
      </c>
      <c r="AU27" s="126" t="str">
        <f t="shared" si="19"/>
        <v>-----</v>
      </c>
      <c r="AV27" s="126" t="str">
        <f t="shared" si="6"/>
        <v>-----</v>
      </c>
      <c r="AW27" s="126" t="str">
        <f t="shared" si="6"/>
        <v>-----</v>
      </c>
      <c r="AX27" s="126" t="str">
        <f t="shared" si="6"/>
        <v>-----</v>
      </c>
      <c r="AY27" s="126" t="str">
        <f t="shared" si="6"/>
        <v>-----</v>
      </c>
    </row>
    <row r="28" spans="1:51">
      <c r="A28" s="3" t="str">
        <f>'Example 3A'!A28</f>
        <v>x</v>
      </c>
      <c r="B28" s="4"/>
      <c r="C28" s="317" t="str">
        <f>'Example 3A'!C28</f>
        <v>-----</v>
      </c>
      <c r="D28" s="119" t="str">
        <f t="shared" ref="D28:AC28" si="20">C28</f>
        <v>-----</v>
      </c>
      <c r="E28" s="119" t="str">
        <f t="shared" si="20"/>
        <v>-----</v>
      </c>
      <c r="F28" s="119" t="str">
        <f t="shared" si="20"/>
        <v>-----</v>
      </c>
      <c r="G28" s="119" t="str">
        <f t="shared" si="20"/>
        <v>-----</v>
      </c>
      <c r="H28" s="119" t="str">
        <f t="shared" si="20"/>
        <v>-----</v>
      </c>
      <c r="I28" s="119" t="str">
        <f t="shared" si="20"/>
        <v>-----</v>
      </c>
      <c r="J28" s="119" t="str">
        <f t="shared" si="20"/>
        <v>-----</v>
      </c>
      <c r="K28" s="119" t="str">
        <f t="shared" si="20"/>
        <v>-----</v>
      </c>
      <c r="L28" s="119" t="str">
        <f t="shared" si="20"/>
        <v>-----</v>
      </c>
      <c r="M28" s="119" t="str">
        <f t="shared" si="20"/>
        <v>-----</v>
      </c>
      <c r="N28" s="119" t="str">
        <f t="shared" si="20"/>
        <v>-----</v>
      </c>
      <c r="O28" s="119" t="str">
        <f t="shared" si="20"/>
        <v>-----</v>
      </c>
      <c r="P28" s="119" t="str">
        <f t="shared" si="20"/>
        <v>-----</v>
      </c>
      <c r="Q28" s="119" t="str">
        <f t="shared" si="20"/>
        <v>-----</v>
      </c>
      <c r="R28" s="119" t="str">
        <f t="shared" si="20"/>
        <v>-----</v>
      </c>
      <c r="S28" s="119" t="str">
        <f t="shared" si="20"/>
        <v>-----</v>
      </c>
      <c r="T28" s="119" t="str">
        <f t="shared" si="20"/>
        <v>-----</v>
      </c>
      <c r="U28" s="119" t="str">
        <f t="shared" si="20"/>
        <v>-----</v>
      </c>
      <c r="V28" s="119" t="str">
        <f t="shared" si="20"/>
        <v>-----</v>
      </c>
      <c r="W28" s="119" t="str">
        <f t="shared" si="20"/>
        <v>-----</v>
      </c>
      <c r="X28" s="119" t="str">
        <f t="shared" si="20"/>
        <v>-----</v>
      </c>
      <c r="Y28" s="119" t="str">
        <f t="shared" si="20"/>
        <v>-----</v>
      </c>
      <c r="Z28" s="119" t="str">
        <f t="shared" si="20"/>
        <v>-----</v>
      </c>
      <c r="AA28" s="119" t="str">
        <f t="shared" si="20"/>
        <v>-----</v>
      </c>
      <c r="AB28" s="119" t="str">
        <f t="shared" si="20"/>
        <v>-----</v>
      </c>
      <c r="AC28" s="126" t="str">
        <f t="shared" si="20"/>
        <v>-----</v>
      </c>
      <c r="AD28" s="126" t="str">
        <f t="shared" ref="AD28:AU28" si="21">AC28</f>
        <v>-----</v>
      </c>
      <c r="AE28" s="126" t="str">
        <f t="shared" si="21"/>
        <v>-----</v>
      </c>
      <c r="AF28" s="126" t="str">
        <f t="shared" si="21"/>
        <v>-----</v>
      </c>
      <c r="AG28" s="126" t="str">
        <f t="shared" si="21"/>
        <v>-----</v>
      </c>
      <c r="AH28" s="126" t="str">
        <f t="shared" si="21"/>
        <v>-----</v>
      </c>
      <c r="AI28" s="126" t="str">
        <f t="shared" si="21"/>
        <v>-----</v>
      </c>
      <c r="AJ28" s="126" t="str">
        <f t="shared" si="21"/>
        <v>-----</v>
      </c>
      <c r="AK28" s="126" t="str">
        <f t="shared" si="21"/>
        <v>-----</v>
      </c>
      <c r="AL28" s="126" t="str">
        <f t="shared" si="21"/>
        <v>-----</v>
      </c>
      <c r="AM28" s="126" t="str">
        <f t="shared" si="21"/>
        <v>-----</v>
      </c>
      <c r="AN28" s="126" t="str">
        <f t="shared" si="21"/>
        <v>-----</v>
      </c>
      <c r="AO28" s="126" t="str">
        <f t="shared" si="21"/>
        <v>-----</v>
      </c>
      <c r="AP28" s="126" t="str">
        <f t="shared" si="21"/>
        <v>-----</v>
      </c>
      <c r="AQ28" s="126" t="str">
        <f t="shared" si="21"/>
        <v>-----</v>
      </c>
      <c r="AR28" s="126" t="str">
        <f t="shared" si="21"/>
        <v>-----</v>
      </c>
      <c r="AS28" s="126" t="str">
        <f t="shared" si="21"/>
        <v>-----</v>
      </c>
      <c r="AT28" s="126" t="str">
        <f t="shared" si="21"/>
        <v>-----</v>
      </c>
      <c r="AU28" s="126" t="str">
        <f t="shared" si="21"/>
        <v>-----</v>
      </c>
      <c r="AV28" s="126" t="str">
        <f t="shared" si="6"/>
        <v>-----</v>
      </c>
      <c r="AW28" s="126" t="str">
        <f t="shared" si="6"/>
        <v>-----</v>
      </c>
      <c r="AX28" s="126" t="str">
        <f t="shared" si="6"/>
        <v>-----</v>
      </c>
      <c r="AY28" s="126" t="str">
        <f t="shared" si="6"/>
        <v>-----</v>
      </c>
    </row>
    <row r="29" spans="1:51">
      <c r="A29" s="3" t="str">
        <f>'Example 3A'!A29</f>
        <v>+ Expense Fee</v>
      </c>
      <c r="B29" s="4"/>
      <c r="C29" s="161" t="str">
        <f>ExpFeeBI</f>
        <v xml:space="preserve">enter </v>
      </c>
      <c r="D29" s="119" t="str">
        <f t="shared" ref="D29:AY29" si="22">ExpFeeBI</f>
        <v xml:space="preserve">enter </v>
      </c>
      <c r="E29" s="119" t="str">
        <f t="shared" si="22"/>
        <v xml:space="preserve">enter </v>
      </c>
      <c r="F29" s="119" t="str">
        <f t="shared" si="22"/>
        <v xml:space="preserve">enter </v>
      </c>
      <c r="G29" s="119" t="str">
        <f t="shared" si="22"/>
        <v xml:space="preserve">enter </v>
      </c>
      <c r="H29" s="119" t="str">
        <f t="shared" si="22"/>
        <v xml:space="preserve">enter </v>
      </c>
      <c r="I29" s="119" t="str">
        <f t="shared" si="22"/>
        <v xml:space="preserve">enter </v>
      </c>
      <c r="J29" s="119" t="str">
        <f t="shared" si="22"/>
        <v xml:space="preserve">enter </v>
      </c>
      <c r="K29" s="119" t="str">
        <f t="shared" si="22"/>
        <v xml:space="preserve">enter </v>
      </c>
      <c r="L29" s="119" t="str">
        <f t="shared" si="22"/>
        <v xml:space="preserve">enter </v>
      </c>
      <c r="M29" s="119" t="str">
        <f t="shared" si="22"/>
        <v xml:space="preserve">enter </v>
      </c>
      <c r="N29" s="119" t="str">
        <f t="shared" si="22"/>
        <v xml:space="preserve">enter </v>
      </c>
      <c r="O29" s="119" t="str">
        <f t="shared" si="22"/>
        <v xml:space="preserve">enter </v>
      </c>
      <c r="P29" s="119" t="str">
        <f t="shared" si="22"/>
        <v xml:space="preserve">enter </v>
      </c>
      <c r="Q29" s="119" t="str">
        <f t="shared" si="22"/>
        <v xml:space="preserve">enter </v>
      </c>
      <c r="R29" s="119" t="str">
        <f t="shared" si="22"/>
        <v xml:space="preserve">enter </v>
      </c>
      <c r="S29" s="119" t="str">
        <f t="shared" si="22"/>
        <v xml:space="preserve">enter </v>
      </c>
      <c r="T29" s="119" t="str">
        <f t="shared" si="22"/>
        <v xml:space="preserve">enter </v>
      </c>
      <c r="U29" s="119" t="str">
        <f t="shared" si="22"/>
        <v xml:space="preserve">enter </v>
      </c>
      <c r="V29" s="119" t="str">
        <f t="shared" si="22"/>
        <v xml:space="preserve">enter </v>
      </c>
      <c r="W29" s="119" t="str">
        <f t="shared" si="22"/>
        <v xml:space="preserve">enter </v>
      </c>
      <c r="X29" s="119" t="str">
        <f t="shared" si="22"/>
        <v xml:space="preserve">enter </v>
      </c>
      <c r="Y29" s="119" t="str">
        <f t="shared" si="22"/>
        <v xml:space="preserve">enter </v>
      </c>
      <c r="Z29" s="119" t="str">
        <f t="shared" si="22"/>
        <v xml:space="preserve">enter </v>
      </c>
      <c r="AA29" s="119" t="str">
        <f t="shared" si="22"/>
        <v xml:space="preserve">enter </v>
      </c>
      <c r="AB29" s="119" t="str">
        <f t="shared" si="22"/>
        <v xml:space="preserve">enter </v>
      </c>
      <c r="AC29" s="126" t="str">
        <f t="shared" si="22"/>
        <v xml:space="preserve">enter </v>
      </c>
      <c r="AD29" s="126" t="str">
        <f t="shared" si="22"/>
        <v xml:space="preserve">enter </v>
      </c>
      <c r="AE29" s="126" t="str">
        <f t="shared" si="22"/>
        <v xml:space="preserve">enter </v>
      </c>
      <c r="AF29" s="126" t="str">
        <f t="shared" si="22"/>
        <v xml:space="preserve">enter </v>
      </c>
      <c r="AG29" s="126" t="str">
        <f t="shared" si="22"/>
        <v xml:space="preserve">enter </v>
      </c>
      <c r="AH29" s="126" t="str">
        <f t="shared" si="22"/>
        <v xml:space="preserve">enter </v>
      </c>
      <c r="AI29" s="126" t="str">
        <f t="shared" si="22"/>
        <v xml:space="preserve">enter </v>
      </c>
      <c r="AJ29" s="126" t="str">
        <f t="shared" si="22"/>
        <v xml:space="preserve">enter </v>
      </c>
      <c r="AK29" s="126" t="str">
        <f t="shared" si="22"/>
        <v xml:space="preserve">enter </v>
      </c>
      <c r="AL29" s="126" t="str">
        <f t="shared" si="22"/>
        <v xml:space="preserve">enter </v>
      </c>
      <c r="AM29" s="126" t="str">
        <f t="shared" si="22"/>
        <v xml:space="preserve">enter </v>
      </c>
      <c r="AN29" s="126" t="str">
        <f t="shared" si="22"/>
        <v xml:space="preserve">enter </v>
      </c>
      <c r="AO29" s="126" t="str">
        <f t="shared" si="22"/>
        <v xml:space="preserve">enter </v>
      </c>
      <c r="AP29" s="126" t="str">
        <f t="shared" si="22"/>
        <v xml:space="preserve">enter </v>
      </c>
      <c r="AQ29" s="126" t="str">
        <f t="shared" si="22"/>
        <v xml:space="preserve">enter </v>
      </c>
      <c r="AR29" s="126" t="str">
        <f t="shared" si="22"/>
        <v xml:space="preserve">enter </v>
      </c>
      <c r="AS29" s="126" t="str">
        <f t="shared" si="22"/>
        <v xml:space="preserve">enter </v>
      </c>
      <c r="AT29" s="126" t="str">
        <f t="shared" si="22"/>
        <v xml:space="preserve">enter </v>
      </c>
      <c r="AU29" s="126" t="str">
        <f t="shared" si="22"/>
        <v xml:space="preserve">enter </v>
      </c>
      <c r="AV29" s="126" t="str">
        <f t="shared" si="22"/>
        <v xml:space="preserve">enter </v>
      </c>
      <c r="AW29" s="126" t="str">
        <f t="shared" si="22"/>
        <v xml:space="preserve">enter </v>
      </c>
      <c r="AX29" s="126" t="str">
        <f t="shared" si="22"/>
        <v xml:space="preserve">enter </v>
      </c>
      <c r="AY29" s="126" t="str">
        <f t="shared" si="22"/>
        <v xml:space="preserve">enter </v>
      </c>
    </row>
    <row r="30" spans="1:51">
      <c r="A30" s="3" t="str">
        <f>'Example 3A'!A30</f>
        <v>x</v>
      </c>
      <c r="B30" s="4"/>
      <c r="C30" s="317" t="str">
        <f>'Example 3A'!C30</f>
        <v>-----</v>
      </c>
      <c r="D30" s="119" t="str">
        <f t="shared" ref="D30:AC30" si="23">C30</f>
        <v>-----</v>
      </c>
      <c r="E30" s="119" t="str">
        <f t="shared" si="23"/>
        <v>-----</v>
      </c>
      <c r="F30" s="119" t="str">
        <f t="shared" si="23"/>
        <v>-----</v>
      </c>
      <c r="G30" s="119" t="str">
        <f t="shared" si="23"/>
        <v>-----</v>
      </c>
      <c r="H30" s="119" t="str">
        <f t="shared" si="23"/>
        <v>-----</v>
      </c>
      <c r="I30" s="119" t="str">
        <f t="shared" si="23"/>
        <v>-----</v>
      </c>
      <c r="J30" s="119" t="str">
        <f t="shared" si="23"/>
        <v>-----</v>
      </c>
      <c r="K30" s="119" t="str">
        <f t="shared" si="23"/>
        <v>-----</v>
      </c>
      <c r="L30" s="119" t="str">
        <f t="shared" si="23"/>
        <v>-----</v>
      </c>
      <c r="M30" s="119" t="str">
        <f t="shared" si="23"/>
        <v>-----</v>
      </c>
      <c r="N30" s="119" t="str">
        <f t="shared" si="23"/>
        <v>-----</v>
      </c>
      <c r="O30" s="119" t="str">
        <f t="shared" si="23"/>
        <v>-----</v>
      </c>
      <c r="P30" s="119" t="str">
        <f t="shared" si="23"/>
        <v>-----</v>
      </c>
      <c r="Q30" s="119" t="str">
        <f t="shared" si="23"/>
        <v>-----</v>
      </c>
      <c r="R30" s="119" t="str">
        <f t="shared" si="23"/>
        <v>-----</v>
      </c>
      <c r="S30" s="119" t="str">
        <f t="shared" si="23"/>
        <v>-----</v>
      </c>
      <c r="T30" s="119" t="str">
        <f t="shared" si="23"/>
        <v>-----</v>
      </c>
      <c r="U30" s="119" t="str">
        <f t="shared" si="23"/>
        <v>-----</v>
      </c>
      <c r="V30" s="119" t="str">
        <f t="shared" si="23"/>
        <v>-----</v>
      </c>
      <c r="W30" s="119" t="str">
        <f t="shared" si="23"/>
        <v>-----</v>
      </c>
      <c r="X30" s="119" t="str">
        <f t="shared" si="23"/>
        <v>-----</v>
      </c>
      <c r="Y30" s="119" t="str">
        <f t="shared" si="23"/>
        <v>-----</v>
      </c>
      <c r="Z30" s="119" t="str">
        <f t="shared" si="23"/>
        <v>-----</v>
      </c>
      <c r="AA30" s="119" t="str">
        <f t="shared" si="23"/>
        <v>-----</v>
      </c>
      <c r="AB30" s="119" t="str">
        <f t="shared" si="23"/>
        <v>-----</v>
      </c>
      <c r="AC30" s="126" t="str">
        <f t="shared" si="23"/>
        <v>-----</v>
      </c>
      <c r="AD30" s="126" t="str">
        <f t="shared" ref="AD30:AU30" si="24">AC30</f>
        <v>-----</v>
      </c>
      <c r="AE30" s="126" t="str">
        <f t="shared" si="24"/>
        <v>-----</v>
      </c>
      <c r="AF30" s="126" t="str">
        <f t="shared" si="24"/>
        <v>-----</v>
      </c>
      <c r="AG30" s="126" t="str">
        <f t="shared" si="24"/>
        <v>-----</v>
      </c>
      <c r="AH30" s="126" t="str">
        <f t="shared" si="24"/>
        <v>-----</v>
      </c>
      <c r="AI30" s="126" t="str">
        <f t="shared" si="24"/>
        <v>-----</v>
      </c>
      <c r="AJ30" s="126" t="str">
        <f t="shared" si="24"/>
        <v>-----</v>
      </c>
      <c r="AK30" s="126" t="str">
        <f t="shared" si="24"/>
        <v>-----</v>
      </c>
      <c r="AL30" s="126" t="str">
        <f t="shared" si="24"/>
        <v>-----</v>
      </c>
      <c r="AM30" s="126" t="str">
        <f t="shared" si="24"/>
        <v>-----</v>
      </c>
      <c r="AN30" s="126" t="str">
        <f t="shared" si="24"/>
        <v>-----</v>
      </c>
      <c r="AO30" s="126" t="str">
        <f t="shared" si="24"/>
        <v>-----</v>
      </c>
      <c r="AP30" s="126" t="str">
        <f t="shared" si="24"/>
        <v>-----</v>
      </c>
      <c r="AQ30" s="126" t="str">
        <f t="shared" si="24"/>
        <v>-----</v>
      </c>
      <c r="AR30" s="126" t="str">
        <f t="shared" si="24"/>
        <v>-----</v>
      </c>
      <c r="AS30" s="126" t="str">
        <f t="shared" si="24"/>
        <v>-----</v>
      </c>
      <c r="AT30" s="126" t="str">
        <f t="shared" si="24"/>
        <v>-----</v>
      </c>
      <c r="AU30" s="126" t="str">
        <f t="shared" si="24"/>
        <v>-----</v>
      </c>
      <c r="AV30" s="126" t="str">
        <f>AU30</f>
        <v>-----</v>
      </c>
      <c r="AW30" s="126" t="str">
        <f>AV30</f>
        <v>-----</v>
      </c>
      <c r="AX30" s="126" t="str">
        <f>AW30</f>
        <v>-----</v>
      </c>
      <c r="AY30" s="126" t="str">
        <f>AX30</f>
        <v>-----</v>
      </c>
    </row>
    <row r="31" spans="1:51" ht="16.2" thickBot="1">
      <c r="A31" s="11" t="str">
        <f>'Example 3A'!A31</f>
        <v>= Bodily Injury Rate</v>
      </c>
      <c r="B31" s="74"/>
      <c r="C31" s="75" t="e">
        <f>PRODUCT(PRODUCT(C19:C28)+C29,C30)</f>
        <v>#VALUE!</v>
      </c>
      <c r="D31" s="75" t="e">
        <f t="shared" ref="D31:AC31" si="25">PRODUCT(PRODUCT(D19:D28)+D29,D30)</f>
        <v>#VALUE!</v>
      </c>
      <c r="E31" s="75" t="e">
        <f t="shared" si="25"/>
        <v>#VALUE!</v>
      </c>
      <c r="F31" s="75" t="e">
        <f t="shared" si="25"/>
        <v>#VALUE!</v>
      </c>
      <c r="G31" s="75" t="e">
        <f t="shared" si="25"/>
        <v>#VALUE!</v>
      </c>
      <c r="H31" s="75" t="e">
        <f t="shared" si="25"/>
        <v>#VALUE!</v>
      </c>
      <c r="I31" s="75" t="e">
        <f t="shared" si="25"/>
        <v>#VALUE!</v>
      </c>
      <c r="J31" s="75" t="e">
        <f t="shared" si="25"/>
        <v>#VALUE!</v>
      </c>
      <c r="K31" s="75" t="e">
        <f t="shared" si="25"/>
        <v>#VALUE!</v>
      </c>
      <c r="L31" s="75" t="e">
        <f t="shared" si="25"/>
        <v>#VALUE!</v>
      </c>
      <c r="M31" s="75" t="e">
        <f t="shared" si="25"/>
        <v>#VALUE!</v>
      </c>
      <c r="N31" s="75" t="e">
        <f t="shared" si="25"/>
        <v>#VALUE!</v>
      </c>
      <c r="O31" s="75" t="e">
        <f t="shared" si="25"/>
        <v>#VALUE!</v>
      </c>
      <c r="P31" s="75" t="e">
        <f t="shared" si="25"/>
        <v>#VALUE!</v>
      </c>
      <c r="Q31" s="75" t="e">
        <f t="shared" si="25"/>
        <v>#VALUE!</v>
      </c>
      <c r="R31" s="75" t="e">
        <f t="shared" si="25"/>
        <v>#VALUE!</v>
      </c>
      <c r="S31" s="75" t="e">
        <f t="shared" si="25"/>
        <v>#VALUE!</v>
      </c>
      <c r="T31" s="75" t="e">
        <f t="shared" si="25"/>
        <v>#VALUE!</v>
      </c>
      <c r="U31" s="75" t="e">
        <f t="shared" si="25"/>
        <v>#VALUE!</v>
      </c>
      <c r="V31" s="75" t="e">
        <f t="shared" si="25"/>
        <v>#VALUE!</v>
      </c>
      <c r="W31" s="75" t="e">
        <f t="shared" si="25"/>
        <v>#VALUE!</v>
      </c>
      <c r="X31" s="75" t="e">
        <f t="shared" si="25"/>
        <v>#VALUE!</v>
      </c>
      <c r="Y31" s="75" t="e">
        <f t="shared" si="25"/>
        <v>#VALUE!</v>
      </c>
      <c r="Z31" s="75" t="e">
        <f t="shared" si="25"/>
        <v>#VALUE!</v>
      </c>
      <c r="AA31" s="75" t="e">
        <f t="shared" si="25"/>
        <v>#VALUE!</v>
      </c>
      <c r="AB31" s="75" t="e">
        <f t="shared" si="25"/>
        <v>#VALUE!</v>
      </c>
      <c r="AC31" s="127" t="e">
        <f t="shared" si="25"/>
        <v>#VALUE!</v>
      </c>
      <c r="AD31" s="127" t="e">
        <f t="shared" ref="AD31:AY31" si="26">PRODUCT(PRODUCT(AD19:AD28)+AD29,AD30)</f>
        <v>#VALUE!</v>
      </c>
      <c r="AE31" s="127" t="e">
        <f t="shared" si="26"/>
        <v>#VALUE!</v>
      </c>
      <c r="AF31" s="127" t="e">
        <f t="shared" si="26"/>
        <v>#VALUE!</v>
      </c>
      <c r="AG31" s="127" t="e">
        <f t="shared" si="26"/>
        <v>#VALUE!</v>
      </c>
      <c r="AH31" s="127" t="e">
        <f t="shared" si="26"/>
        <v>#VALUE!</v>
      </c>
      <c r="AI31" s="127" t="e">
        <f t="shared" si="26"/>
        <v>#VALUE!</v>
      </c>
      <c r="AJ31" s="127" t="e">
        <f t="shared" si="26"/>
        <v>#VALUE!</v>
      </c>
      <c r="AK31" s="127" t="e">
        <f t="shared" si="26"/>
        <v>#VALUE!</v>
      </c>
      <c r="AL31" s="127" t="e">
        <f t="shared" si="26"/>
        <v>#VALUE!</v>
      </c>
      <c r="AM31" s="127" t="e">
        <f t="shared" si="26"/>
        <v>#VALUE!</v>
      </c>
      <c r="AN31" s="127" t="e">
        <f t="shared" si="26"/>
        <v>#VALUE!</v>
      </c>
      <c r="AO31" s="127" t="e">
        <f t="shared" si="26"/>
        <v>#VALUE!</v>
      </c>
      <c r="AP31" s="127" t="e">
        <f t="shared" si="26"/>
        <v>#VALUE!</v>
      </c>
      <c r="AQ31" s="127" t="e">
        <f t="shared" si="26"/>
        <v>#VALUE!</v>
      </c>
      <c r="AR31" s="127" t="e">
        <f t="shared" si="26"/>
        <v>#VALUE!</v>
      </c>
      <c r="AS31" s="127" t="e">
        <f t="shared" si="26"/>
        <v>#VALUE!</v>
      </c>
      <c r="AT31" s="127" t="e">
        <f t="shared" si="26"/>
        <v>#VALUE!</v>
      </c>
      <c r="AU31" s="127" t="e">
        <f t="shared" si="26"/>
        <v>#VALUE!</v>
      </c>
      <c r="AV31" s="127" t="e">
        <f t="shared" si="26"/>
        <v>#VALUE!</v>
      </c>
      <c r="AW31" s="127" t="e">
        <f t="shared" si="26"/>
        <v>#VALUE!</v>
      </c>
      <c r="AX31" s="127" t="e">
        <f t="shared" si="26"/>
        <v>#VALUE!</v>
      </c>
      <c r="AY31" s="127" t="e">
        <f t="shared" si="26"/>
        <v>#VALUE!</v>
      </c>
    </row>
    <row r="32" spans="1:51" ht="16.2" thickTop="1">
      <c r="A32" s="52" t="str">
        <f>'Example 3A'!A32</f>
        <v/>
      </c>
      <c r="B32" s="6"/>
      <c r="C32" s="136" t="str">
        <f>"BaseRatePD_" &amp; TEXT(C$17,"00")</f>
        <v>BaseRatePD_101</v>
      </c>
      <c r="D32" s="136" t="str">
        <f t="shared" ref="D32:AY32" si="27">"BaseRatePD_" &amp; TEXT(D$17,"00")</f>
        <v>BaseRatePD_102</v>
      </c>
      <c r="E32" s="73" t="str">
        <f t="shared" si="27"/>
        <v>BaseRatePD_103</v>
      </c>
      <c r="F32" s="73" t="str">
        <f t="shared" si="27"/>
        <v>BaseRatePD_104</v>
      </c>
      <c r="G32" s="73" t="str">
        <f t="shared" si="27"/>
        <v>BaseRatePD_105</v>
      </c>
      <c r="H32" s="73" t="str">
        <f t="shared" si="27"/>
        <v>BaseRatePD_106</v>
      </c>
      <c r="I32" s="73" t="str">
        <f t="shared" si="27"/>
        <v>BaseRatePD_107</v>
      </c>
      <c r="J32" s="73" t="str">
        <f t="shared" si="27"/>
        <v>BaseRatePD_108</v>
      </c>
      <c r="K32" s="73" t="str">
        <f t="shared" si="27"/>
        <v>BaseRatePD_109</v>
      </c>
      <c r="L32" s="73" t="str">
        <f t="shared" si="27"/>
        <v>BaseRatePD_110</v>
      </c>
      <c r="M32" s="73" t="str">
        <f t="shared" si="27"/>
        <v>BaseRatePD_111</v>
      </c>
      <c r="N32" s="73" t="str">
        <f t="shared" si="27"/>
        <v>BaseRatePD_112</v>
      </c>
      <c r="O32" s="73" t="str">
        <f t="shared" si="27"/>
        <v>BaseRatePD_113</v>
      </c>
      <c r="P32" s="73" t="str">
        <f t="shared" si="27"/>
        <v>BaseRatePD_114</v>
      </c>
      <c r="Q32" s="73" t="str">
        <f t="shared" si="27"/>
        <v>BaseRatePD_115</v>
      </c>
      <c r="R32" s="73" t="str">
        <f t="shared" si="27"/>
        <v>BaseRatePD_116</v>
      </c>
      <c r="S32" s="73" t="str">
        <f t="shared" si="27"/>
        <v>BaseRatePD_117</v>
      </c>
      <c r="T32" s="73" t="str">
        <f t="shared" si="27"/>
        <v>BaseRatePD_118</v>
      </c>
      <c r="U32" s="73" t="str">
        <f t="shared" si="27"/>
        <v>BaseRatePD_119</v>
      </c>
      <c r="V32" s="73" t="str">
        <f t="shared" si="27"/>
        <v>BaseRatePD_120</v>
      </c>
      <c r="W32" s="73" t="str">
        <f t="shared" si="27"/>
        <v>BaseRatePD_121</v>
      </c>
      <c r="X32" s="73" t="str">
        <f t="shared" si="27"/>
        <v>BaseRatePD_122</v>
      </c>
      <c r="Y32" s="73" t="str">
        <f t="shared" si="27"/>
        <v>BaseRatePD_123</v>
      </c>
      <c r="Z32" s="73" t="str">
        <f t="shared" si="27"/>
        <v>BaseRatePD_124</v>
      </c>
      <c r="AA32" s="73" t="str">
        <f t="shared" si="27"/>
        <v>BaseRatePD_125</v>
      </c>
      <c r="AB32" s="73" t="str">
        <f t="shared" si="27"/>
        <v>BaseRatePD_126</v>
      </c>
      <c r="AC32" s="134" t="str">
        <f t="shared" si="27"/>
        <v>BaseRatePD_127</v>
      </c>
      <c r="AD32" s="134" t="str">
        <f t="shared" si="27"/>
        <v>BaseRatePD_128</v>
      </c>
      <c r="AE32" s="134" t="str">
        <f t="shared" si="27"/>
        <v>BaseRatePD_129</v>
      </c>
      <c r="AF32" s="134" t="str">
        <f t="shared" si="27"/>
        <v>BaseRatePD_130</v>
      </c>
      <c r="AG32" s="134" t="str">
        <f t="shared" si="27"/>
        <v>BaseRatePD_131</v>
      </c>
      <c r="AH32" s="134" t="str">
        <f t="shared" si="27"/>
        <v>BaseRatePD_132</v>
      </c>
      <c r="AI32" s="134" t="str">
        <f t="shared" si="27"/>
        <v>BaseRatePD_133</v>
      </c>
      <c r="AJ32" s="134" t="str">
        <f t="shared" si="27"/>
        <v>BaseRatePD_134</v>
      </c>
      <c r="AK32" s="134" t="str">
        <f t="shared" si="27"/>
        <v>BaseRatePD_135</v>
      </c>
      <c r="AL32" s="134" t="str">
        <f t="shared" si="27"/>
        <v>BaseRatePD_136</v>
      </c>
      <c r="AM32" s="134" t="str">
        <f t="shared" si="27"/>
        <v>BaseRatePD_137</v>
      </c>
      <c r="AN32" s="134" t="str">
        <f t="shared" si="27"/>
        <v>BaseRatePD_138</v>
      </c>
      <c r="AO32" s="134" t="str">
        <f t="shared" si="27"/>
        <v>BaseRatePD_139</v>
      </c>
      <c r="AP32" s="134" t="str">
        <f t="shared" si="27"/>
        <v>BaseRatePD_140</v>
      </c>
      <c r="AQ32" s="134" t="str">
        <f t="shared" si="27"/>
        <v>BaseRatePD_141</v>
      </c>
      <c r="AR32" s="134" t="str">
        <f t="shared" si="27"/>
        <v>BaseRatePD_142</v>
      </c>
      <c r="AS32" s="134" t="str">
        <f t="shared" si="27"/>
        <v>BaseRatePD_143</v>
      </c>
      <c r="AT32" s="134" t="str">
        <f t="shared" si="27"/>
        <v>BaseRatePD_144</v>
      </c>
      <c r="AU32" s="134" t="str">
        <f t="shared" si="27"/>
        <v>BaseRatePD_145</v>
      </c>
      <c r="AV32" s="134" t="str">
        <f t="shared" si="27"/>
        <v>BaseRatePD_146</v>
      </c>
      <c r="AW32" s="134" t="str">
        <f t="shared" si="27"/>
        <v>BaseRatePD_147</v>
      </c>
      <c r="AX32" s="134" t="str">
        <f t="shared" si="27"/>
        <v>BaseRatePD_148</v>
      </c>
      <c r="AY32" s="134" t="str">
        <f t="shared" si="27"/>
        <v>BaseRatePD_149</v>
      </c>
    </row>
    <row r="33" spans="1:51">
      <c r="A33" s="21" t="str">
        <f>'Example 3A'!A33</f>
        <v>Prop. Damage Base Rate</v>
      </c>
      <c r="B33" s="8"/>
      <c r="C33" s="159" t="str">
        <f>'Example 1A'!C33</f>
        <v xml:space="preserve">enter   </v>
      </c>
      <c r="D33" s="159" t="str">
        <f>'Example 1A'!D33</f>
        <v xml:space="preserve">enter   </v>
      </c>
      <c r="E33" s="159" t="str">
        <f>'Example 1A'!E33</f>
        <v xml:space="preserve">enter   </v>
      </c>
      <c r="F33" s="159" t="str">
        <f>'Example 1A'!F33</f>
        <v xml:space="preserve">enter   </v>
      </c>
      <c r="G33" s="159" t="str">
        <f>'Example 1A'!G33</f>
        <v xml:space="preserve">enter   </v>
      </c>
      <c r="H33" s="159" t="str">
        <f>'Example 1A'!H33</f>
        <v xml:space="preserve">enter   </v>
      </c>
      <c r="I33" s="159" t="str">
        <f>'Example 1A'!I33</f>
        <v xml:space="preserve">enter   </v>
      </c>
      <c r="J33" s="159" t="str">
        <f>'Example 1A'!J33</f>
        <v xml:space="preserve">enter   </v>
      </c>
      <c r="K33" s="159" t="str">
        <f>'Example 1A'!K33</f>
        <v xml:space="preserve">enter   </v>
      </c>
      <c r="L33" s="159" t="str">
        <f>'Example 1A'!L33</f>
        <v xml:space="preserve">enter   </v>
      </c>
      <c r="M33" s="159" t="str">
        <f>'Example 1A'!M33</f>
        <v xml:space="preserve">enter   </v>
      </c>
      <c r="N33" s="159" t="str">
        <f>'Example 1A'!N33</f>
        <v xml:space="preserve">enter   </v>
      </c>
      <c r="O33" s="159" t="str">
        <f>'Example 1A'!O33</f>
        <v xml:space="preserve">enter   </v>
      </c>
      <c r="P33" s="159" t="str">
        <f>'Example 1A'!P33</f>
        <v xml:space="preserve">enter   </v>
      </c>
      <c r="Q33" s="159" t="str">
        <f>'Example 1A'!Q33</f>
        <v xml:space="preserve">enter   </v>
      </c>
      <c r="R33" s="159" t="str">
        <f>'Example 1A'!R33</f>
        <v xml:space="preserve">enter   </v>
      </c>
      <c r="S33" s="159" t="str">
        <f>'Example 1A'!S33</f>
        <v xml:space="preserve">enter   </v>
      </c>
      <c r="T33" s="159" t="str">
        <f>'Example 1A'!T33</f>
        <v xml:space="preserve">enter   </v>
      </c>
      <c r="U33" s="159" t="str">
        <f>'Example 1A'!U33</f>
        <v xml:space="preserve">enter   </v>
      </c>
      <c r="V33" s="159" t="str">
        <f>'Example 1A'!V33</f>
        <v xml:space="preserve">enter   </v>
      </c>
      <c r="W33" s="159" t="str">
        <f>'Example 1A'!W33</f>
        <v xml:space="preserve">enter   </v>
      </c>
      <c r="X33" s="159" t="str">
        <f>'Example 1A'!X33</f>
        <v xml:space="preserve">enter   </v>
      </c>
      <c r="Y33" s="159" t="str">
        <f>'Example 1A'!Y33</f>
        <v xml:space="preserve">enter   </v>
      </c>
      <c r="Z33" s="159" t="str">
        <f>'Example 1A'!Z33</f>
        <v xml:space="preserve">enter   </v>
      </c>
      <c r="AA33" s="159" t="str">
        <f>'Example 1A'!AA33</f>
        <v xml:space="preserve">enter   </v>
      </c>
      <c r="AB33" s="159" t="str">
        <f>'Example 1A'!AB33</f>
        <v xml:space="preserve">enter   </v>
      </c>
      <c r="AC33" s="159" t="str">
        <f>'Example 1A'!AC33</f>
        <v xml:space="preserve">enter   </v>
      </c>
      <c r="AD33" s="159" t="str">
        <f>'Example 1A'!AD33</f>
        <v xml:space="preserve">enter   </v>
      </c>
      <c r="AE33" s="159" t="str">
        <f>'Example 1A'!AE33</f>
        <v xml:space="preserve">enter   </v>
      </c>
      <c r="AF33" s="159" t="str">
        <f>'Example 1A'!AF33</f>
        <v xml:space="preserve">enter   </v>
      </c>
      <c r="AG33" s="159" t="str">
        <f>'Example 1A'!AG33</f>
        <v xml:space="preserve">enter   </v>
      </c>
      <c r="AH33" s="159" t="str">
        <f>'Example 1A'!AH33</f>
        <v xml:space="preserve">enter   </v>
      </c>
      <c r="AI33" s="159" t="str">
        <f>'Example 1A'!AI33</f>
        <v xml:space="preserve">enter   </v>
      </c>
      <c r="AJ33" s="159" t="str">
        <f>'Example 1A'!AJ33</f>
        <v xml:space="preserve">enter   </v>
      </c>
      <c r="AK33" s="159" t="str">
        <f>'Example 1A'!AK33</f>
        <v xml:space="preserve">enter   </v>
      </c>
      <c r="AL33" s="159" t="str">
        <f>'Example 1A'!AL33</f>
        <v xml:space="preserve">enter   </v>
      </c>
      <c r="AM33" s="159" t="str">
        <f>'Example 1A'!AM33</f>
        <v xml:space="preserve">enter   </v>
      </c>
      <c r="AN33" s="159" t="str">
        <f>'Example 1A'!AN33</f>
        <v xml:space="preserve">enter   </v>
      </c>
      <c r="AO33" s="159" t="str">
        <f>'Example 1A'!AO33</f>
        <v xml:space="preserve">enter   </v>
      </c>
      <c r="AP33" s="159" t="str">
        <f>'Example 1A'!AP33</f>
        <v xml:space="preserve">enter   </v>
      </c>
      <c r="AQ33" s="159" t="str">
        <f>'Example 1A'!AQ33</f>
        <v xml:space="preserve">enter   </v>
      </c>
      <c r="AR33" s="159" t="str">
        <f>'Example 1A'!AR33</f>
        <v xml:space="preserve">enter   </v>
      </c>
      <c r="AS33" s="159" t="str">
        <f>'Example 1A'!AS33</f>
        <v xml:space="preserve">enter   </v>
      </c>
      <c r="AT33" s="159" t="str">
        <f>'Example 1A'!AT33</f>
        <v xml:space="preserve">enter   </v>
      </c>
      <c r="AU33" s="159" t="str">
        <f>'Example 1A'!AU33</f>
        <v xml:space="preserve">enter   </v>
      </c>
      <c r="AV33" s="159" t="str">
        <f>'Example 1A'!AV33</f>
        <v xml:space="preserve">enter   </v>
      </c>
      <c r="AW33" s="159" t="str">
        <f>'Example 1A'!AW33</f>
        <v xml:space="preserve">enter   </v>
      </c>
      <c r="AX33" s="159" t="str">
        <f>'Example 1A'!AX33</f>
        <v xml:space="preserve">enter   </v>
      </c>
      <c r="AY33" s="159" t="str">
        <f>'Example 1A'!AY33</f>
        <v xml:space="preserve">enter   </v>
      </c>
    </row>
    <row r="34" spans="1:51">
      <c r="A34" s="3" t="str">
        <f>'Example 3A'!A34</f>
        <v>x Increased Limits Factor</v>
      </c>
      <c r="B34" s="4"/>
      <c r="C34" s="317" t="str">
        <f>'Example 3A'!C34</f>
        <v>-----</v>
      </c>
      <c r="D34" s="119" t="str">
        <f t="shared" ref="D34:AC34" si="28">C34</f>
        <v>-----</v>
      </c>
      <c r="E34" s="119" t="str">
        <f t="shared" si="28"/>
        <v>-----</v>
      </c>
      <c r="F34" s="119" t="str">
        <f t="shared" si="28"/>
        <v>-----</v>
      </c>
      <c r="G34" s="119" t="str">
        <f t="shared" si="28"/>
        <v>-----</v>
      </c>
      <c r="H34" s="119" t="str">
        <f t="shared" si="28"/>
        <v>-----</v>
      </c>
      <c r="I34" s="119" t="str">
        <f t="shared" si="28"/>
        <v>-----</v>
      </c>
      <c r="J34" s="119" t="str">
        <f t="shared" si="28"/>
        <v>-----</v>
      </c>
      <c r="K34" s="119" t="str">
        <f t="shared" si="28"/>
        <v>-----</v>
      </c>
      <c r="L34" s="119" t="str">
        <f t="shared" si="28"/>
        <v>-----</v>
      </c>
      <c r="M34" s="119" t="str">
        <f t="shared" si="28"/>
        <v>-----</v>
      </c>
      <c r="N34" s="119" t="str">
        <f t="shared" si="28"/>
        <v>-----</v>
      </c>
      <c r="O34" s="119" t="str">
        <f t="shared" si="28"/>
        <v>-----</v>
      </c>
      <c r="P34" s="119" t="str">
        <f t="shared" si="28"/>
        <v>-----</v>
      </c>
      <c r="Q34" s="119" t="str">
        <f t="shared" si="28"/>
        <v>-----</v>
      </c>
      <c r="R34" s="119" t="str">
        <f t="shared" si="28"/>
        <v>-----</v>
      </c>
      <c r="S34" s="119" t="str">
        <f t="shared" si="28"/>
        <v>-----</v>
      </c>
      <c r="T34" s="119" t="str">
        <f t="shared" si="28"/>
        <v>-----</v>
      </c>
      <c r="U34" s="119" t="str">
        <f t="shared" si="28"/>
        <v>-----</v>
      </c>
      <c r="V34" s="119" t="str">
        <f t="shared" si="28"/>
        <v>-----</v>
      </c>
      <c r="W34" s="119" t="str">
        <f t="shared" si="28"/>
        <v>-----</v>
      </c>
      <c r="X34" s="119" t="str">
        <f t="shared" si="28"/>
        <v>-----</v>
      </c>
      <c r="Y34" s="119" t="str">
        <f t="shared" si="28"/>
        <v>-----</v>
      </c>
      <c r="Z34" s="119" t="str">
        <f t="shared" si="28"/>
        <v>-----</v>
      </c>
      <c r="AA34" s="119" t="str">
        <f t="shared" si="28"/>
        <v>-----</v>
      </c>
      <c r="AB34" s="119" t="str">
        <f t="shared" si="28"/>
        <v>-----</v>
      </c>
      <c r="AC34" s="126" t="str">
        <f t="shared" si="28"/>
        <v>-----</v>
      </c>
      <c r="AD34" s="126" t="str">
        <f t="shared" ref="AD34:AU34" si="29">AC34</f>
        <v>-----</v>
      </c>
      <c r="AE34" s="126" t="str">
        <f t="shared" si="29"/>
        <v>-----</v>
      </c>
      <c r="AF34" s="126" t="str">
        <f t="shared" si="29"/>
        <v>-----</v>
      </c>
      <c r="AG34" s="126" t="str">
        <f t="shared" si="29"/>
        <v>-----</v>
      </c>
      <c r="AH34" s="126" t="str">
        <f t="shared" si="29"/>
        <v>-----</v>
      </c>
      <c r="AI34" s="126" t="str">
        <f t="shared" si="29"/>
        <v>-----</v>
      </c>
      <c r="AJ34" s="126" t="str">
        <f t="shared" si="29"/>
        <v>-----</v>
      </c>
      <c r="AK34" s="126" t="str">
        <f t="shared" si="29"/>
        <v>-----</v>
      </c>
      <c r="AL34" s="126" t="str">
        <f t="shared" si="29"/>
        <v>-----</v>
      </c>
      <c r="AM34" s="126" t="str">
        <f t="shared" si="29"/>
        <v>-----</v>
      </c>
      <c r="AN34" s="126" t="str">
        <f t="shared" si="29"/>
        <v>-----</v>
      </c>
      <c r="AO34" s="126" t="str">
        <f t="shared" si="29"/>
        <v>-----</v>
      </c>
      <c r="AP34" s="126" t="str">
        <f t="shared" si="29"/>
        <v>-----</v>
      </c>
      <c r="AQ34" s="126" t="str">
        <f t="shared" si="29"/>
        <v>-----</v>
      </c>
      <c r="AR34" s="126" t="str">
        <f t="shared" si="29"/>
        <v>-----</v>
      </c>
      <c r="AS34" s="126" t="str">
        <f t="shared" si="29"/>
        <v>-----</v>
      </c>
      <c r="AT34" s="126" t="str">
        <f t="shared" si="29"/>
        <v>-----</v>
      </c>
      <c r="AU34" s="126" t="str">
        <f t="shared" si="29"/>
        <v>-----</v>
      </c>
      <c r="AV34" s="126" t="str">
        <f t="shared" ref="AV34:AY39" si="30">AU34</f>
        <v>-----</v>
      </c>
      <c r="AW34" s="126" t="str">
        <f t="shared" si="30"/>
        <v>-----</v>
      </c>
      <c r="AX34" s="126" t="str">
        <f t="shared" si="30"/>
        <v>-----</v>
      </c>
      <c r="AY34" s="126" t="str">
        <f t="shared" si="30"/>
        <v>-----</v>
      </c>
    </row>
    <row r="35" spans="1:51">
      <c r="A35" s="3" t="str">
        <f>'Example 3A'!A35</f>
        <v>x Tier Factor</v>
      </c>
      <c r="B35" s="4"/>
      <c r="C35" s="317" t="str">
        <f>'Example 3A'!C35</f>
        <v>-----</v>
      </c>
      <c r="D35" s="119" t="str">
        <f t="shared" ref="D35:AC36" si="31">C35</f>
        <v>-----</v>
      </c>
      <c r="E35" s="119" t="str">
        <f t="shared" si="31"/>
        <v>-----</v>
      </c>
      <c r="F35" s="119" t="str">
        <f t="shared" si="31"/>
        <v>-----</v>
      </c>
      <c r="G35" s="119" t="str">
        <f t="shared" si="31"/>
        <v>-----</v>
      </c>
      <c r="H35" s="119" t="str">
        <f t="shared" si="31"/>
        <v>-----</v>
      </c>
      <c r="I35" s="119" t="str">
        <f t="shared" si="31"/>
        <v>-----</v>
      </c>
      <c r="J35" s="119" t="str">
        <f t="shared" si="31"/>
        <v>-----</v>
      </c>
      <c r="K35" s="119" t="str">
        <f t="shared" si="31"/>
        <v>-----</v>
      </c>
      <c r="L35" s="119" t="str">
        <f t="shared" si="31"/>
        <v>-----</v>
      </c>
      <c r="M35" s="119" t="str">
        <f t="shared" si="31"/>
        <v>-----</v>
      </c>
      <c r="N35" s="119" t="str">
        <f t="shared" si="31"/>
        <v>-----</v>
      </c>
      <c r="O35" s="119" t="str">
        <f t="shared" si="31"/>
        <v>-----</v>
      </c>
      <c r="P35" s="119" t="str">
        <f t="shared" si="31"/>
        <v>-----</v>
      </c>
      <c r="Q35" s="119" t="str">
        <f t="shared" si="31"/>
        <v>-----</v>
      </c>
      <c r="R35" s="119" t="str">
        <f t="shared" si="31"/>
        <v>-----</v>
      </c>
      <c r="S35" s="119" t="str">
        <f t="shared" si="31"/>
        <v>-----</v>
      </c>
      <c r="T35" s="119" t="str">
        <f t="shared" si="31"/>
        <v>-----</v>
      </c>
      <c r="U35" s="119" t="str">
        <f t="shared" si="31"/>
        <v>-----</v>
      </c>
      <c r="V35" s="119" t="str">
        <f t="shared" si="31"/>
        <v>-----</v>
      </c>
      <c r="W35" s="119" t="str">
        <f t="shared" si="31"/>
        <v>-----</v>
      </c>
      <c r="X35" s="119" t="str">
        <f t="shared" si="31"/>
        <v>-----</v>
      </c>
      <c r="Y35" s="119" t="str">
        <f t="shared" si="31"/>
        <v>-----</v>
      </c>
      <c r="Z35" s="119" t="str">
        <f t="shared" si="31"/>
        <v>-----</v>
      </c>
      <c r="AA35" s="119" t="str">
        <f t="shared" si="31"/>
        <v>-----</v>
      </c>
      <c r="AB35" s="119" t="str">
        <f t="shared" si="31"/>
        <v>-----</v>
      </c>
      <c r="AC35" s="126" t="str">
        <f t="shared" si="31"/>
        <v>-----</v>
      </c>
      <c r="AD35" s="126" t="str">
        <f t="shared" ref="AD35:AU35" si="32">AC35</f>
        <v>-----</v>
      </c>
      <c r="AE35" s="126" t="str">
        <f t="shared" si="32"/>
        <v>-----</v>
      </c>
      <c r="AF35" s="126" t="str">
        <f t="shared" si="32"/>
        <v>-----</v>
      </c>
      <c r="AG35" s="126" t="str">
        <f t="shared" si="32"/>
        <v>-----</v>
      </c>
      <c r="AH35" s="126" t="str">
        <f t="shared" si="32"/>
        <v>-----</v>
      </c>
      <c r="AI35" s="126" t="str">
        <f t="shared" si="32"/>
        <v>-----</v>
      </c>
      <c r="AJ35" s="126" t="str">
        <f t="shared" si="32"/>
        <v>-----</v>
      </c>
      <c r="AK35" s="126" t="str">
        <f t="shared" si="32"/>
        <v>-----</v>
      </c>
      <c r="AL35" s="126" t="str">
        <f t="shared" si="32"/>
        <v>-----</v>
      </c>
      <c r="AM35" s="126" t="str">
        <f t="shared" si="32"/>
        <v>-----</v>
      </c>
      <c r="AN35" s="126" t="str">
        <f t="shared" si="32"/>
        <v>-----</v>
      </c>
      <c r="AO35" s="126" t="str">
        <f t="shared" si="32"/>
        <v>-----</v>
      </c>
      <c r="AP35" s="126" t="str">
        <f t="shared" si="32"/>
        <v>-----</v>
      </c>
      <c r="AQ35" s="126" t="str">
        <f t="shared" si="32"/>
        <v>-----</v>
      </c>
      <c r="AR35" s="126" t="str">
        <f t="shared" si="32"/>
        <v>-----</v>
      </c>
      <c r="AS35" s="126" t="str">
        <f t="shared" si="32"/>
        <v>-----</v>
      </c>
      <c r="AT35" s="126" t="str">
        <f t="shared" si="32"/>
        <v>-----</v>
      </c>
      <c r="AU35" s="126" t="str">
        <f t="shared" si="32"/>
        <v>-----</v>
      </c>
      <c r="AV35" s="126" t="str">
        <f t="shared" si="30"/>
        <v>-----</v>
      </c>
      <c r="AW35" s="126" t="str">
        <f t="shared" si="30"/>
        <v>-----</v>
      </c>
      <c r="AX35" s="126" t="str">
        <f t="shared" si="30"/>
        <v>-----</v>
      </c>
      <c r="AY35" s="126" t="str">
        <f t="shared" si="30"/>
        <v>-----</v>
      </c>
    </row>
    <row r="36" spans="1:51">
      <c r="A36" s="3" t="s">
        <v>168</v>
      </c>
      <c r="B36" s="4"/>
      <c r="C36" s="301" t="s">
        <v>166</v>
      </c>
      <c r="D36" s="119" t="str">
        <f t="shared" si="31"/>
        <v>-----</v>
      </c>
      <c r="E36" s="119" t="str">
        <f t="shared" si="31"/>
        <v>-----</v>
      </c>
      <c r="F36" s="119" t="str">
        <f t="shared" si="31"/>
        <v>-----</v>
      </c>
      <c r="G36" s="119" t="str">
        <f t="shared" si="31"/>
        <v>-----</v>
      </c>
      <c r="H36" s="119" t="str">
        <f t="shared" si="31"/>
        <v>-----</v>
      </c>
      <c r="I36" s="119" t="str">
        <f t="shared" si="31"/>
        <v>-----</v>
      </c>
      <c r="J36" s="119" t="str">
        <f t="shared" si="31"/>
        <v>-----</v>
      </c>
      <c r="K36" s="119" t="str">
        <f t="shared" si="31"/>
        <v>-----</v>
      </c>
      <c r="L36" s="119" t="str">
        <f t="shared" si="31"/>
        <v>-----</v>
      </c>
      <c r="M36" s="119" t="str">
        <f t="shared" si="31"/>
        <v>-----</v>
      </c>
      <c r="N36" s="119" t="str">
        <f t="shared" si="31"/>
        <v>-----</v>
      </c>
      <c r="O36" s="119" t="str">
        <f t="shared" si="31"/>
        <v>-----</v>
      </c>
      <c r="P36" s="119" t="str">
        <f t="shared" si="31"/>
        <v>-----</v>
      </c>
      <c r="Q36" s="119" t="str">
        <f t="shared" si="31"/>
        <v>-----</v>
      </c>
      <c r="R36" s="119" t="str">
        <f t="shared" si="31"/>
        <v>-----</v>
      </c>
      <c r="S36" s="119" t="str">
        <f t="shared" si="31"/>
        <v>-----</v>
      </c>
      <c r="T36" s="119" t="str">
        <f t="shared" si="31"/>
        <v>-----</v>
      </c>
      <c r="U36" s="119" t="str">
        <f t="shared" si="31"/>
        <v>-----</v>
      </c>
      <c r="V36" s="119" t="str">
        <f t="shared" si="31"/>
        <v>-----</v>
      </c>
      <c r="W36" s="119" t="str">
        <f t="shared" si="31"/>
        <v>-----</v>
      </c>
      <c r="X36" s="119" t="str">
        <f t="shared" si="31"/>
        <v>-----</v>
      </c>
      <c r="Y36" s="119" t="str">
        <f t="shared" si="31"/>
        <v>-----</v>
      </c>
      <c r="Z36" s="119" t="str">
        <f t="shared" si="31"/>
        <v>-----</v>
      </c>
      <c r="AA36" s="119" t="str">
        <f t="shared" si="31"/>
        <v>-----</v>
      </c>
      <c r="AB36" s="119" t="str">
        <f t="shared" si="31"/>
        <v>-----</v>
      </c>
      <c r="AC36" s="126" t="str">
        <f t="shared" si="31"/>
        <v>-----</v>
      </c>
      <c r="AD36" s="126" t="str">
        <f t="shared" ref="AD36:AU36" si="33">AC36</f>
        <v>-----</v>
      </c>
      <c r="AE36" s="126" t="str">
        <f t="shared" si="33"/>
        <v>-----</v>
      </c>
      <c r="AF36" s="126" t="str">
        <f t="shared" si="33"/>
        <v>-----</v>
      </c>
      <c r="AG36" s="126" t="str">
        <f t="shared" si="33"/>
        <v>-----</v>
      </c>
      <c r="AH36" s="126" t="str">
        <f t="shared" si="33"/>
        <v>-----</v>
      </c>
      <c r="AI36" s="126" t="str">
        <f t="shared" si="33"/>
        <v>-----</v>
      </c>
      <c r="AJ36" s="126" t="str">
        <f t="shared" si="33"/>
        <v>-----</v>
      </c>
      <c r="AK36" s="126" t="str">
        <f t="shared" si="33"/>
        <v>-----</v>
      </c>
      <c r="AL36" s="126" t="str">
        <f t="shared" si="33"/>
        <v>-----</v>
      </c>
      <c r="AM36" s="126" t="str">
        <f t="shared" si="33"/>
        <v>-----</v>
      </c>
      <c r="AN36" s="126" t="str">
        <f t="shared" si="33"/>
        <v>-----</v>
      </c>
      <c r="AO36" s="126" t="str">
        <f t="shared" si="33"/>
        <v>-----</v>
      </c>
      <c r="AP36" s="126" t="str">
        <f t="shared" si="33"/>
        <v>-----</v>
      </c>
      <c r="AQ36" s="126" t="str">
        <f t="shared" si="33"/>
        <v>-----</v>
      </c>
      <c r="AR36" s="126" t="str">
        <f t="shared" si="33"/>
        <v>-----</v>
      </c>
      <c r="AS36" s="126" t="str">
        <f t="shared" si="33"/>
        <v>-----</v>
      </c>
      <c r="AT36" s="126" t="str">
        <f t="shared" si="33"/>
        <v>-----</v>
      </c>
      <c r="AU36" s="126" t="str">
        <f t="shared" si="33"/>
        <v>-----</v>
      </c>
      <c r="AV36" s="126" t="str">
        <f t="shared" si="30"/>
        <v>-----</v>
      </c>
      <c r="AW36" s="126" t="str">
        <f t="shared" si="30"/>
        <v>-----</v>
      </c>
      <c r="AX36" s="126" t="str">
        <f t="shared" si="30"/>
        <v>-----</v>
      </c>
      <c r="AY36" s="126" t="str">
        <f t="shared" si="30"/>
        <v>-----</v>
      </c>
    </row>
    <row r="37" spans="1:51">
      <c r="A37" s="3" t="str">
        <f>'Example 3A'!A37</f>
        <v>x</v>
      </c>
      <c r="B37" s="4"/>
      <c r="C37" s="317" t="str">
        <f>'Example 3A'!C37</f>
        <v>-----</v>
      </c>
      <c r="D37" s="119" t="str">
        <f t="shared" ref="D37:AC37" si="34">C37</f>
        <v>-----</v>
      </c>
      <c r="E37" s="119" t="str">
        <f t="shared" si="34"/>
        <v>-----</v>
      </c>
      <c r="F37" s="119" t="str">
        <f t="shared" si="34"/>
        <v>-----</v>
      </c>
      <c r="G37" s="119" t="str">
        <f t="shared" si="34"/>
        <v>-----</v>
      </c>
      <c r="H37" s="119" t="str">
        <f t="shared" si="34"/>
        <v>-----</v>
      </c>
      <c r="I37" s="119" t="str">
        <f t="shared" si="34"/>
        <v>-----</v>
      </c>
      <c r="J37" s="119" t="str">
        <f t="shared" si="34"/>
        <v>-----</v>
      </c>
      <c r="K37" s="119" t="str">
        <f t="shared" si="34"/>
        <v>-----</v>
      </c>
      <c r="L37" s="119" t="str">
        <f t="shared" si="34"/>
        <v>-----</v>
      </c>
      <c r="M37" s="119" t="str">
        <f t="shared" si="34"/>
        <v>-----</v>
      </c>
      <c r="N37" s="119" t="str">
        <f t="shared" si="34"/>
        <v>-----</v>
      </c>
      <c r="O37" s="119" t="str">
        <f t="shared" si="34"/>
        <v>-----</v>
      </c>
      <c r="P37" s="119" t="str">
        <f t="shared" si="34"/>
        <v>-----</v>
      </c>
      <c r="Q37" s="119" t="str">
        <f t="shared" si="34"/>
        <v>-----</v>
      </c>
      <c r="R37" s="119" t="str">
        <f t="shared" si="34"/>
        <v>-----</v>
      </c>
      <c r="S37" s="119" t="str">
        <f t="shared" si="34"/>
        <v>-----</v>
      </c>
      <c r="T37" s="119" t="str">
        <f t="shared" si="34"/>
        <v>-----</v>
      </c>
      <c r="U37" s="119" t="str">
        <f t="shared" si="34"/>
        <v>-----</v>
      </c>
      <c r="V37" s="119" t="str">
        <f t="shared" si="34"/>
        <v>-----</v>
      </c>
      <c r="W37" s="119" t="str">
        <f t="shared" si="34"/>
        <v>-----</v>
      </c>
      <c r="X37" s="119" t="str">
        <f t="shared" si="34"/>
        <v>-----</v>
      </c>
      <c r="Y37" s="119" t="str">
        <f t="shared" si="34"/>
        <v>-----</v>
      </c>
      <c r="Z37" s="119" t="str">
        <f t="shared" si="34"/>
        <v>-----</v>
      </c>
      <c r="AA37" s="119" t="str">
        <f t="shared" si="34"/>
        <v>-----</v>
      </c>
      <c r="AB37" s="119" t="str">
        <f t="shared" si="34"/>
        <v>-----</v>
      </c>
      <c r="AC37" s="126" t="str">
        <f t="shared" si="34"/>
        <v>-----</v>
      </c>
      <c r="AD37" s="126" t="str">
        <f t="shared" ref="AD37:AU37" si="35">AC37</f>
        <v>-----</v>
      </c>
      <c r="AE37" s="126" t="str">
        <f t="shared" si="35"/>
        <v>-----</v>
      </c>
      <c r="AF37" s="126" t="str">
        <f t="shared" si="35"/>
        <v>-----</v>
      </c>
      <c r="AG37" s="126" t="str">
        <f t="shared" si="35"/>
        <v>-----</v>
      </c>
      <c r="AH37" s="126" t="str">
        <f t="shared" si="35"/>
        <v>-----</v>
      </c>
      <c r="AI37" s="126" t="str">
        <f t="shared" si="35"/>
        <v>-----</v>
      </c>
      <c r="AJ37" s="126" t="str">
        <f t="shared" si="35"/>
        <v>-----</v>
      </c>
      <c r="AK37" s="126" t="str">
        <f t="shared" si="35"/>
        <v>-----</v>
      </c>
      <c r="AL37" s="126" t="str">
        <f t="shared" si="35"/>
        <v>-----</v>
      </c>
      <c r="AM37" s="126" t="str">
        <f t="shared" si="35"/>
        <v>-----</v>
      </c>
      <c r="AN37" s="126" t="str">
        <f t="shared" si="35"/>
        <v>-----</v>
      </c>
      <c r="AO37" s="126" t="str">
        <f t="shared" si="35"/>
        <v>-----</v>
      </c>
      <c r="AP37" s="126" t="str">
        <f t="shared" si="35"/>
        <v>-----</v>
      </c>
      <c r="AQ37" s="126" t="str">
        <f t="shared" si="35"/>
        <v>-----</v>
      </c>
      <c r="AR37" s="126" t="str">
        <f t="shared" si="35"/>
        <v>-----</v>
      </c>
      <c r="AS37" s="126" t="str">
        <f t="shared" si="35"/>
        <v>-----</v>
      </c>
      <c r="AT37" s="126" t="str">
        <f t="shared" si="35"/>
        <v>-----</v>
      </c>
      <c r="AU37" s="126" t="str">
        <f t="shared" si="35"/>
        <v>-----</v>
      </c>
      <c r="AV37" s="126" t="str">
        <f t="shared" si="30"/>
        <v>-----</v>
      </c>
      <c r="AW37" s="126" t="str">
        <f t="shared" si="30"/>
        <v>-----</v>
      </c>
      <c r="AX37" s="126" t="str">
        <f t="shared" si="30"/>
        <v>-----</v>
      </c>
      <c r="AY37" s="126" t="str">
        <f t="shared" si="30"/>
        <v>-----</v>
      </c>
    </row>
    <row r="38" spans="1:51">
      <c r="A38" s="3" t="str">
        <f>'Example 3A'!A38</f>
        <v>x</v>
      </c>
      <c r="B38" s="4"/>
      <c r="C38" s="317" t="str">
        <f>'Example 3A'!C38</f>
        <v>-----</v>
      </c>
      <c r="D38" s="119" t="str">
        <f t="shared" ref="D38:AC38" si="36">C38</f>
        <v>-----</v>
      </c>
      <c r="E38" s="119" t="str">
        <f t="shared" si="36"/>
        <v>-----</v>
      </c>
      <c r="F38" s="119" t="str">
        <f t="shared" si="36"/>
        <v>-----</v>
      </c>
      <c r="G38" s="119" t="str">
        <f t="shared" si="36"/>
        <v>-----</v>
      </c>
      <c r="H38" s="119" t="str">
        <f t="shared" si="36"/>
        <v>-----</v>
      </c>
      <c r="I38" s="119" t="str">
        <f t="shared" si="36"/>
        <v>-----</v>
      </c>
      <c r="J38" s="119" t="str">
        <f t="shared" si="36"/>
        <v>-----</v>
      </c>
      <c r="K38" s="119" t="str">
        <f t="shared" si="36"/>
        <v>-----</v>
      </c>
      <c r="L38" s="119" t="str">
        <f t="shared" si="36"/>
        <v>-----</v>
      </c>
      <c r="M38" s="119" t="str">
        <f t="shared" si="36"/>
        <v>-----</v>
      </c>
      <c r="N38" s="119" t="str">
        <f t="shared" si="36"/>
        <v>-----</v>
      </c>
      <c r="O38" s="119" t="str">
        <f t="shared" si="36"/>
        <v>-----</v>
      </c>
      <c r="P38" s="119" t="str">
        <f t="shared" si="36"/>
        <v>-----</v>
      </c>
      <c r="Q38" s="119" t="str">
        <f t="shared" si="36"/>
        <v>-----</v>
      </c>
      <c r="R38" s="119" t="str">
        <f t="shared" si="36"/>
        <v>-----</v>
      </c>
      <c r="S38" s="119" t="str">
        <f t="shared" si="36"/>
        <v>-----</v>
      </c>
      <c r="T38" s="119" t="str">
        <f t="shared" si="36"/>
        <v>-----</v>
      </c>
      <c r="U38" s="119" t="str">
        <f t="shared" si="36"/>
        <v>-----</v>
      </c>
      <c r="V38" s="119" t="str">
        <f t="shared" si="36"/>
        <v>-----</v>
      </c>
      <c r="W38" s="119" t="str">
        <f t="shared" si="36"/>
        <v>-----</v>
      </c>
      <c r="X38" s="119" t="str">
        <f t="shared" si="36"/>
        <v>-----</v>
      </c>
      <c r="Y38" s="119" t="str">
        <f t="shared" si="36"/>
        <v>-----</v>
      </c>
      <c r="Z38" s="119" t="str">
        <f t="shared" si="36"/>
        <v>-----</v>
      </c>
      <c r="AA38" s="119" t="str">
        <f t="shared" si="36"/>
        <v>-----</v>
      </c>
      <c r="AB38" s="119" t="str">
        <f t="shared" si="36"/>
        <v>-----</v>
      </c>
      <c r="AC38" s="126" t="str">
        <f t="shared" si="36"/>
        <v>-----</v>
      </c>
      <c r="AD38" s="126" t="str">
        <f t="shared" ref="AD38:AU38" si="37">AC38</f>
        <v>-----</v>
      </c>
      <c r="AE38" s="126" t="str">
        <f t="shared" si="37"/>
        <v>-----</v>
      </c>
      <c r="AF38" s="126" t="str">
        <f t="shared" si="37"/>
        <v>-----</v>
      </c>
      <c r="AG38" s="126" t="str">
        <f t="shared" si="37"/>
        <v>-----</v>
      </c>
      <c r="AH38" s="126" t="str">
        <f t="shared" si="37"/>
        <v>-----</v>
      </c>
      <c r="AI38" s="126" t="str">
        <f t="shared" si="37"/>
        <v>-----</v>
      </c>
      <c r="AJ38" s="126" t="str">
        <f t="shared" si="37"/>
        <v>-----</v>
      </c>
      <c r="AK38" s="126" t="str">
        <f t="shared" si="37"/>
        <v>-----</v>
      </c>
      <c r="AL38" s="126" t="str">
        <f t="shared" si="37"/>
        <v>-----</v>
      </c>
      <c r="AM38" s="126" t="str">
        <f t="shared" si="37"/>
        <v>-----</v>
      </c>
      <c r="AN38" s="126" t="str">
        <f t="shared" si="37"/>
        <v>-----</v>
      </c>
      <c r="AO38" s="126" t="str">
        <f t="shared" si="37"/>
        <v>-----</v>
      </c>
      <c r="AP38" s="126" t="str">
        <f t="shared" si="37"/>
        <v>-----</v>
      </c>
      <c r="AQ38" s="126" t="str">
        <f t="shared" si="37"/>
        <v>-----</v>
      </c>
      <c r="AR38" s="126" t="str">
        <f t="shared" si="37"/>
        <v>-----</v>
      </c>
      <c r="AS38" s="126" t="str">
        <f t="shared" si="37"/>
        <v>-----</v>
      </c>
      <c r="AT38" s="126" t="str">
        <f t="shared" si="37"/>
        <v>-----</v>
      </c>
      <c r="AU38" s="126" t="str">
        <f t="shared" si="37"/>
        <v>-----</v>
      </c>
      <c r="AV38" s="126" t="str">
        <f t="shared" si="30"/>
        <v>-----</v>
      </c>
      <c r="AW38" s="126" t="str">
        <f t="shared" si="30"/>
        <v>-----</v>
      </c>
      <c r="AX38" s="126" t="str">
        <f t="shared" si="30"/>
        <v>-----</v>
      </c>
      <c r="AY38" s="126" t="str">
        <f t="shared" si="30"/>
        <v>-----</v>
      </c>
    </row>
    <row r="39" spans="1:51">
      <c r="A39" s="13" t="str">
        <f>'Example 3A'!A39</f>
        <v>x</v>
      </c>
      <c r="B39" s="4"/>
      <c r="C39" s="317" t="str">
        <f>'Example 3A'!C39</f>
        <v>-----</v>
      </c>
      <c r="D39" s="119" t="str">
        <f t="shared" ref="D39:AC39" si="38">C39</f>
        <v>-----</v>
      </c>
      <c r="E39" s="119" t="str">
        <f t="shared" si="38"/>
        <v>-----</v>
      </c>
      <c r="F39" s="119" t="str">
        <f t="shared" si="38"/>
        <v>-----</v>
      </c>
      <c r="G39" s="119" t="str">
        <f t="shared" si="38"/>
        <v>-----</v>
      </c>
      <c r="H39" s="119" t="str">
        <f t="shared" si="38"/>
        <v>-----</v>
      </c>
      <c r="I39" s="119" t="str">
        <f t="shared" si="38"/>
        <v>-----</v>
      </c>
      <c r="J39" s="119" t="str">
        <f t="shared" si="38"/>
        <v>-----</v>
      </c>
      <c r="K39" s="119" t="str">
        <f t="shared" si="38"/>
        <v>-----</v>
      </c>
      <c r="L39" s="119" t="str">
        <f t="shared" si="38"/>
        <v>-----</v>
      </c>
      <c r="M39" s="119" t="str">
        <f t="shared" si="38"/>
        <v>-----</v>
      </c>
      <c r="N39" s="119" t="str">
        <f t="shared" si="38"/>
        <v>-----</v>
      </c>
      <c r="O39" s="119" t="str">
        <f t="shared" si="38"/>
        <v>-----</v>
      </c>
      <c r="P39" s="119" t="str">
        <f t="shared" si="38"/>
        <v>-----</v>
      </c>
      <c r="Q39" s="119" t="str">
        <f t="shared" si="38"/>
        <v>-----</v>
      </c>
      <c r="R39" s="119" t="str">
        <f t="shared" si="38"/>
        <v>-----</v>
      </c>
      <c r="S39" s="119" t="str">
        <f t="shared" si="38"/>
        <v>-----</v>
      </c>
      <c r="T39" s="119" t="str">
        <f t="shared" si="38"/>
        <v>-----</v>
      </c>
      <c r="U39" s="119" t="str">
        <f t="shared" si="38"/>
        <v>-----</v>
      </c>
      <c r="V39" s="119" t="str">
        <f t="shared" si="38"/>
        <v>-----</v>
      </c>
      <c r="W39" s="119" t="str">
        <f t="shared" si="38"/>
        <v>-----</v>
      </c>
      <c r="X39" s="119" t="str">
        <f t="shared" si="38"/>
        <v>-----</v>
      </c>
      <c r="Y39" s="119" t="str">
        <f t="shared" si="38"/>
        <v>-----</v>
      </c>
      <c r="Z39" s="119" t="str">
        <f t="shared" si="38"/>
        <v>-----</v>
      </c>
      <c r="AA39" s="119" t="str">
        <f t="shared" si="38"/>
        <v>-----</v>
      </c>
      <c r="AB39" s="119" t="str">
        <f t="shared" si="38"/>
        <v>-----</v>
      </c>
      <c r="AC39" s="126" t="str">
        <f t="shared" si="38"/>
        <v>-----</v>
      </c>
      <c r="AD39" s="126" t="str">
        <f t="shared" ref="AD39:AU39" si="39">AC39</f>
        <v>-----</v>
      </c>
      <c r="AE39" s="126" t="str">
        <f t="shared" si="39"/>
        <v>-----</v>
      </c>
      <c r="AF39" s="126" t="str">
        <f t="shared" si="39"/>
        <v>-----</v>
      </c>
      <c r="AG39" s="126" t="str">
        <f t="shared" si="39"/>
        <v>-----</v>
      </c>
      <c r="AH39" s="126" t="str">
        <f t="shared" si="39"/>
        <v>-----</v>
      </c>
      <c r="AI39" s="126" t="str">
        <f t="shared" si="39"/>
        <v>-----</v>
      </c>
      <c r="AJ39" s="126" t="str">
        <f t="shared" si="39"/>
        <v>-----</v>
      </c>
      <c r="AK39" s="126" t="str">
        <f t="shared" si="39"/>
        <v>-----</v>
      </c>
      <c r="AL39" s="126" t="str">
        <f t="shared" si="39"/>
        <v>-----</v>
      </c>
      <c r="AM39" s="126" t="str">
        <f t="shared" si="39"/>
        <v>-----</v>
      </c>
      <c r="AN39" s="126" t="str">
        <f t="shared" si="39"/>
        <v>-----</v>
      </c>
      <c r="AO39" s="126" t="str">
        <f t="shared" si="39"/>
        <v>-----</v>
      </c>
      <c r="AP39" s="126" t="str">
        <f t="shared" si="39"/>
        <v>-----</v>
      </c>
      <c r="AQ39" s="126" t="str">
        <f t="shared" si="39"/>
        <v>-----</v>
      </c>
      <c r="AR39" s="126" t="str">
        <f t="shared" si="39"/>
        <v>-----</v>
      </c>
      <c r="AS39" s="126" t="str">
        <f t="shared" si="39"/>
        <v>-----</v>
      </c>
      <c r="AT39" s="126" t="str">
        <f t="shared" si="39"/>
        <v>-----</v>
      </c>
      <c r="AU39" s="126" t="str">
        <f t="shared" si="39"/>
        <v>-----</v>
      </c>
      <c r="AV39" s="126" t="str">
        <f t="shared" si="30"/>
        <v>-----</v>
      </c>
      <c r="AW39" s="126" t="str">
        <f t="shared" si="30"/>
        <v>-----</v>
      </c>
      <c r="AX39" s="126" t="str">
        <f t="shared" si="30"/>
        <v>-----</v>
      </c>
      <c r="AY39" s="126" t="str">
        <f t="shared" si="30"/>
        <v>-----</v>
      </c>
    </row>
    <row r="40" spans="1:51">
      <c r="A40" s="3" t="str">
        <f>'Example 3A'!A40</f>
        <v>+ Expense Fee</v>
      </c>
      <c r="B40" s="4"/>
      <c r="C40" s="161" t="str">
        <f>ExpFeePD</f>
        <v>enter</v>
      </c>
      <c r="D40" s="119" t="str">
        <f t="shared" ref="D40:AY40" si="40">ExpFeePD</f>
        <v>enter</v>
      </c>
      <c r="E40" s="119" t="str">
        <f t="shared" si="40"/>
        <v>enter</v>
      </c>
      <c r="F40" s="119" t="str">
        <f t="shared" si="40"/>
        <v>enter</v>
      </c>
      <c r="G40" s="119" t="str">
        <f t="shared" si="40"/>
        <v>enter</v>
      </c>
      <c r="H40" s="119" t="str">
        <f t="shared" si="40"/>
        <v>enter</v>
      </c>
      <c r="I40" s="119" t="str">
        <f t="shared" si="40"/>
        <v>enter</v>
      </c>
      <c r="J40" s="119" t="str">
        <f t="shared" si="40"/>
        <v>enter</v>
      </c>
      <c r="K40" s="119" t="str">
        <f t="shared" si="40"/>
        <v>enter</v>
      </c>
      <c r="L40" s="119" t="str">
        <f t="shared" si="40"/>
        <v>enter</v>
      </c>
      <c r="M40" s="119" t="str">
        <f t="shared" si="40"/>
        <v>enter</v>
      </c>
      <c r="N40" s="119" t="str">
        <f t="shared" si="40"/>
        <v>enter</v>
      </c>
      <c r="O40" s="119" t="str">
        <f t="shared" si="40"/>
        <v>enter</v>
      </c>
      <c r="P40" s="119" t="str">
        <f t="shared" si="40"/>
        <v>enter</v>
      </c>
      <c r="Q40" s="119" t="str">
        <f t="shared" si="40"/>
        <v>enter</v>
      </c>
      <c r="R40" s="119" t="str">
        <f t="shared" si="40"/>
        <v>enter</v>
      </c>
      <c r="S40" s="119" t="str">
        <f t="shared" si="40"/>
        <v>enter</v>
      </c>
      <c r="T40" s="119" t="str">
        <f t="shared" si="40"/>
        <v>enter</v>
      </c>
      <c r="U40" s="119" t="str">
        <f t="shared" si="40"/>
        <v>enter</v>
      </c>
      <c r="V40" s="119" t="str">
        <f t="shared" si="40"/>
        <v>enter</v>
      </c>
      <c r="W40" s="119" t="str">
        <f t="shared" si="40"/>
        <v>enter</v>
      </c>
      <c r="X40" s="119" t="str">
        <f t="shared" si="40"/>
        <v>enter</v>
      </c>
      <c r="Y40" s="119" t="str">
        <f t="shared" si="40"/>
        <v>enter</v>
      </c>
      <c r="Z40" s="119" t="str">
        <f t="shared" si="40"/>
        <v>enter</v>
      </c>
      <c r="AA40" s="119" t="str">
        <f t="shared" si="40"/>
        <v>enter</v>
      </c>
      <c r="AB40" s="119" t="str">
        <f t="shared" si="40"/>
        <v>enter</v>
      </c>
      <c r="AC40" s="126" t="str">
        <f t="shared" si="40"/>
        <v>enter</v>
      </c>
      <c r="AD40" s="126" t="str">
        <f t="shared" si="40"/>
        <v>enter</v>
      </c>
      <c r="AE40" s="126" t="str">
        <f t="shared" si="40"/>
        <v>enter</v>
      </c>
      <c r="AF40" s="126" t="str">
        <f t="shared" si="40"/>
        <v>enter</v>
      </c>
      <c r="AG40" s="126" t="str">
        <f t="shared" si="40"/>
        <v>enter</v>
      </c>
      <c r="AH40" s="126" t="str">
        <f t="shared" si="40"/>
        <v>enter</v>
      </c>
      <c r="AI40" s="126" t="str">
        <f t="shared" si="40"/>
        <v>enter</v>
      </c>
      <c r="AJ40" s="126" t="str">
        <f t="shared" si="40"/>
        <v>enter</v>
      </c>
      <c r="AK40" s="126" t="str">
        <f t="shared" si="40"/>
        <v>enter</v>
      </c>
      <c r="AL40" s="126" t="str">
        <f t="shared" si="40"/>
        <v>enter</v>
      </c>
      <c r="AM40" s="126" t="str">
        <f t="shared" si="40"/>
        <v>enter</v>
      </c>
      <c r="AN40" s="126" t="str">
        <f t="shared" si="40"/>
        <v>enter</v>
      </c>
      <c r="AO40" s="126" t="str">
        <f t="shared" si="40"/>
        <v>enter</v>
      </c>
      <c r="AP40" s="126" t="str">
        <f t="shared" si="40"/>
        <v>enter</v>
      </c>
      <c r="AQ40" s="126" t="str">
        <f t="shared" si="40"/>
        <v>enter</v>
      </c>
      <c r="AR40" s="126" t="str">
        <f t="shared" si="40"/>
        <v>enter</v>
      </c>
      <c r="AS40" s="126" t="str">
        <f t="shared" si="40"/>
        <v>enter</v>
      </c>
      <c r="AT40" s="126" t="str">
        <f t="shared" si="40"/>
        <v>enter</v>
      </c>
      <c r="AU40" s="126" t="str">
        <f t="shared" si="40"/>
        <v>enter</v>
      </c>
      <c r="AV40" s="126" t="str">
        <f t="shared" si="40"/>
        <v>enter</v>
      </c>
      <c r="AW40" s="126" t="str">
        <f t="shared" si="40"/>
        <v>enter</v>
      </c>
      <c r="AX40" s="126" t="str">
        <f t="shared" si="40"/>
        <v>enter</v>
      </c>
      <c r="AY40" s="126" t="str">
        <f t="shared" si="40"/>
        <v>enter</v>
      </c>
    </row>
    <row r="41" spans="1:51">
      <c r="A41" s="3" t="str">
        <f>'Example 3A'!A41</f>
        <v>x</v>
      </c>
      <c r="B41" s="4"/>
      <c r="C41" s="317" t="str">
        <f>'Example 3A'!C41</f>
        <v>-----</v>
      </c>
      <c r="D41" s="119" t="str">
        <f t="shared" ref="D41:AC41" si="41">C41</f>
        <v>-----</v>
      </c>
      <c r="E41" s="119" t="str">
        <f t="shared" si="41"/>
        <v>-----</v>
      </c>
      <c r="F41" s="119" t="str">
        <f t="shared" si="41"/>
        <v>-----</v>
      </c>
      <c r="G41" s="119" t="str">
        <f t="shared" si="41"/>
        <v>-----</v>
      </c>
      <c r="H41" s="119" t="str">
        <f t="shared" si="41"/>
        <v>-----</v>
      </c>
      <c r="I41" s="119" t="str">
        <f t="shared" si="41"/>
        <v>-----</v>
      </c>
      <c r="J41" s="119" t="str">
        <f t="shared" si="41"/>
        <v>-----</v>
      </c>
      <c r="K41" s="119" t="str">
        <f t="shared" si="41"/>
        <v>-----</v>
      </c>
      <c r="L41" s="119" t="str">
        <f t="shared" si="41"/>
        <v>-----</v>
      </c>
      <c r="M41" s="119" t="str">
        <f t="shared" si="41"/>
        <v>-----</v>
      </c>
      <c r="N41" s="119" t="str">
        <f t="shared" si="41"/>
        <v>-----</v>
      </c>
      <c r="O41" s="119" t="str">
        <f t="shared" si="41"/>
        <v>-----</v>
      </c>
      <c r="P41" s="119" t="str">
        <f t="shared" si="41"/>
        <v>-----</v>
      </c>
      <c r="Q41" s="119" t="str">
        <f t="shared" si="41"/>
        <v>-----</v>
      </c>
      <c r="R41" s="119" t="str">
        <f t="shared" si="41"/>
        <v>-----</v>
      </c>
      <c r="S41" s="119" t="str">
        <f t="shared" si="41"/>
        <v>-----</v>
      </c>
      <c r="T41" s="119" t="str">
        <f t="shared" si="41"/>
        <v>-----</v>
      </c>
      <c r="U41" s="119" t="str">
        <f t="shared" si="41"/>
        <v>-----</v>
      </c>
      <c r="V41" s="119" t="str">
        <f t="shared" si="41"/>
        <v>-----</v>
      </c>
      <c r="W41" s="119" t="str">
        <f t="shared" si="41"/>
        <v>-----</v>
      </c>
      <c r="X41" s="119" t="str">
        <f t="shared" si="41"/>
        <v>-----</v>
      </c>
      <c r="Y41" s="119" t="str">
        <f t="shared" si="41"/>
        <v>-----</v>
      </c>
      <c r="Z41" s="119" t="str">
        <f t="shared" si="41"/>
        <v>-----</v>
      </c>
      <c r="AA41" s="119" t="str">
        <f t="shared" si="41"/>
        <v>-----</v>
      </c>
      <c r="AB41" s="119" t="str">
        <f t="shared" si="41"/>
        <v>-----</v>
      </c>
      <c r="AC41" s="126" t="str">
        <f t="shared" si="41"/>
        <v>-----</v>
      </c>
      <c r="AD41" s="126" t="str">
        <f t="shared" ref="AD41:AU41" si="42">AC41</f>
        <v>-----</v>
      </c>
      <c r="AE41" s="126" t="str">
        <f t="shared" si="42"/>
        <v>-----</v>
      </c>
      <c r="AF41" s="126" t="str">
        <f t="shared" si="42"/>
        <v>-----</v>
      </c>
      <c r="AG41" s="126" t="str">
        <f t="shared" si="42"/>
        <v>-----</v>
      </c>
      <c r="AH41" s="126" t="str">
        <f t="shared" si="42"/>
        <v>-----</v>
      </c>
      <c r="AI41" s="126" t="str">
        <f t="shared" si="42"/>
        <v>-----</v>
      </c>
      <c r="AJ41" s="126" t="str">
        <f t="shared" si="42"/>
        <v>-----</v>
      </c>
      <c r="AK41" s="126" t="str">
        <f t="shared" si="42"/>
        <v>-----</v>
      </c>
      <c r="AL41" s="126" t="str">
        <f t="shared" si="42"/>
        <v>-----</v>
      </c>
      <c r="AM41" s="126" t="str">
        <f t="shared" si="42"/>
        <v>-----</v>
      </c>
      <c r="AN41" s="126" t="str">
        <f t="shared" si="42"/>
        <v>-----</v>
      </c>
      <c r="AO41" s="126" t="str">
        <f t="shared" si="42"/>
        <v>-----</v>
      </c>
      <c r="AP41" s="126" t="str">
        <f t="shared" si="42"/>
        <v>-----</v>
      </c>
      <c r="AQ41" s="126" t="str">
        <f t="shared" si="42"/>
        <v>-----</v>
      </c>
      <c r="AR41" s="126" t="str">
        <f t="shared" si="42"/>
        <v>-----</v>
      </c>
      <c r="AS41" s="126" t="str">
        <f t="shared" si="42"/>
        <v>-----</v>
      </c>
      <c r="AT41" s="126" t="str">
        <f t="shared" si="42"/>
        <v>-----</v>
      </c>
      <c r="AU41" s="126" t="str">
        <f t="shared" si="42"/>
        <v>-----</v>
      </c>
      <c r="AV41" s="126" t="str">
        <f>AU41</f>
        <v>-----</v>
      </c>
      <c r="AW41" s="126" t="str">
        <f>AV41</f>
        <v>-----</v>
      </c>
      <c r="AX41" s="126" t="str">
        <f>AW41</f>
        <v>-----</v>
      </c>
      <c r="AY41" s="126" t="str">
        <f>AX41</f>
        <v>-----</v>
      </c>
    </row>
    <row r="42" spans="1:51" ht="16.2" thickBot="1">
      <c r="A42" s="11" t="str">
        <f>'Example 3A'!A42</f>
        <v>= Prop. Damage Rate</v>
      </c>
      <c r="B42" s="12"/>
      <c r="C42" s="75" t="e">
        <f t="shared" ref="C42:AH42" si="43">IF(PremiumLimit="Combined Single Limit",0,PRODUCT(PRODUCT(C33:C39)+C40,C41))</f>
        <v>#VALUE!</v>
      </c>
      <c r="D42" s="75" t="e">
        <f t="shared" si="43"/>
        <v>#VALUE!</v>
      </c>
      <c r="E42" s="75" t="e">
        <f t="shared" si="43"/>
        <v>#VALUE!</v>
      </c>
      <c r="F42" s="75" t="e">
        <f t="shared" si="43"/>
        <v>#VALUE!</v>
      </c>
      <c r="G42" s="75" t="e">
        <f t="shared" si="43"/>
        <v>#VALUE!</v>
      </c>
      <c r="H42" s="75" t="e">
        <f t="shared" si="43"/>
        <v>#VALUE!</v>
      </c>
      <c r="I42" s="75" t="e">
        <f t="shared" si="43"/>
        <v>#VALUE!</v>
      </c>
      <c r="J42" s="75" t="e">
        <f t="shared" si="43"/>
        <v>#VALUE!</v>
      </c>
      <c r="K42" s="75" t="e">
        <f t="shared" si="43"/>
        <v>#VALUE!</v>
      </c>
      <c r="L42" s="75" t="e">
        <f t="shared" si="43"/>
        <v>#VALUE!</v>
      </c>
      <c r="M42" s="75" t="e">
        <f t="shared" si="43"/>
        <v>#VALUE!</v>
      </c>
      <c r="N42" s="75" t="e">
        <f t="shared" si="43"/>
        <v>#VALUE!</v>
      </c>
      <c r="O42" s="75" t="e">
        <f t="shared" si="43"/>
        <v>#VALUE!</v>
      </c>
      <c r="P42" s="75" t="e">
        <f t="shared" si="43"/>
        <v>#VALUE!</v>
      </c>
      <c r="Q42" s="75" t="e">
        <f t="shared" si="43"/>
        <v>#VALUE!</v>
      </c>
      <c r="R42" s="75" t="e">
        <f t="shared" si="43"/>
        <v>#VALUE!</v>
      </c>
      <c r="S42" s="75" t="e">
        <f t="shared" si="43"/>
        <v>#VALUE!</v>
      </c>
      <c r="T42" s="75" t="e">
        <f t="shared" si="43"/>
        <v>#VALUE!</v>
      </c>
      <c r="U42" s="75" t="e">
        <f t="shared" si="43"/>
        <v>#VALUE!</v>
      </c>
      <c r="V42" s="75" t="e">
        <f t="shared" si="43"/>
        <v>#VALUE!</v>
      </c>
      <c r="W42" s="75" t="e">
        <f t="shared" si="43"/>
        <v>#VALUE!</v>
      </c>
      <c r="X42" s="75" t="e">
        <f t="shared" si="43"/>
        <v>#VALUE!</v>
      </c>
      <c r="Y42" s="75" t="e">
        <f t="shared" si="43"/>
        <v>#VALUE!</v>
      </c>
      <c r="Z42" s="75" t="e">
        <f t="shared" si="43"/>
        <v>#VALUE!</v>
      </c>
      <c r="AA42" s="75" t="e">
        <f t="shared" si="43"/>
        <v>#VALUE!</v>
      </c>
      <c r="AB42" s="75" t="e">
        <f t="shared" si="43"/>
        <v>#VALUE!</v>
      </c>
      <c r="AC42" s="75" t="e">
        <f t="shared" si="43"/>
        <v>#VALUE!</v>
      </c>
      <c r="AD42" s="75" t="e">
        <f t="shared" si="43"/>
        <v>#VALUE!</v>
      </c>
      <c r="AE42" s="75" t="e">
        <f t="shared" si="43"/>
        <v>#VALUE!</v>
      </c>
      <c r="AF42" s="75" t="e">
        <f t="shared" si="43"/>
        <v>#VALUE!</v>
      </c>
      <c r="AG42" s="75" t="e">
        <f t="shared" si="43"/>
        <v>#VALUE!</v>
      </c>
      <c r="AH42" s="75" t="e">
        <f t="shared" si="43"/>
        <v>#VALUE!</v>
      </c>
      <c r="AI42" s="75" t="e">
        <f t="shared" ref="AI42:AY42" si="44">IF(PremiumLimit="Combined Single Limit",0,PRODUCT(PRODUCT(AI33:AI39)+AI40,AI41))</f>
        <v>#VALUE!</v>
      </c>
      <c r="AJ42" s="75" t="e">
        <f t="shared" si="44"/>
        <v>#VALUE!</v>
      </c>
      <c r="AK42" s="75" t="e">
        <f t="shared" si="44"/>
        <v>#VALUE!</v>
      </c>
      <c r="AL42" s="75" t="e">
        <f t="shared" si="44"/>
        <v>#VALUE!</v>
      </c>
      <c r="AM42" s="75" t="e">
        <f t="shared" si="44"/>
        <v>#VALUE!</v>
      </c>
      <c r="AN42" s="75" t="e">
        <f t="shared" si="44"/>
        <v>#VALUE!</v>
      </c>
      <c r="AO42" s="75" t="e">
        <f t="shared" si="44"/>
        <v>#VALUE!</v>
      </c>
      <c r="AP42" s="75" t="e">
        <f t="shared" si="44"/>
        <v>#VALUE!</v>
      </c>
      <c r="AQ42" s="75" t="e">
        <f t="shared" si="44"/>
        <v>#VALUE!</v>
      </c>
      <c r="AR42" s="75" t="e">
        <f t="shared" si="44"/>
        <v>#VALUE!</v>
      </c>
      <c r="AS42" s="75" t="e">
        <f t="shared" si="44"/>
        <v>#VALUE!</v>
      </c>
      <c r="AT42" s="75" t="e">
        <f t="shared" si="44"/>
        <v>#VALUE!</v>
      </c>
      <c r="AU42" s="75" t="e">
        <f t="shared" si="44"/>
        <v>#VALUE!</v>
      </c>
      <c r="AV42" s="75" t="e">
        <f t="shared" si="44"/>
        <v>#VALUE!</v>
      </c>
      <c r="AW42" s="75" t="e">
        <f t="shared" si="44"/>
        <v>#VALUE!</v>
      </c>
      <c r="AX42" s="75" t="e">
        <f t="shared" si="44"/>
        <v>#VALUE!</v>
      </c>
      <c r="AY42" s="75" t="e">
        <f t="shared" si="44"/>
        <v>#VALUE!</v>
      </c>
    </row>
    <row r="43" spans="1:51" ht="16.2" thickTop="1">
      <c r="A43" s="52" t="str">
        <f>'Example 3A'!A43</f>
        <v/>
      </c>
      <c r="B43" s="6"/>
      <c r="C43" s="73" t="str">
        <f t="shared" ref="C43:AY43" si="45">"BaseRatePIPL_" &amp; TEXT(C$17,"00")</f>
        <v>BaseRatePIPL_101</v>
      </c>
      <c r="D43" s="73" t="str">
        <f t="shared" si="45"/>
        <v>BaseRatePIPL_102</v>
      </c>
      <c r="E43" s="73" t="str">
        <f t="shared" si="45"/>
        <v>BaseRatePIPL_103</v>
      </c>
      <c r="F43" s="73" t="str">
        <f t="shared" si="45"/>
        <v>BaseRatePIPL_104</v>
      </c>
      <c r="G43" s="73" t="str">
        <f t="shared" si="45"/>
        <v>BaseRatePIPL_105</v>
      </c>
      <c r="H43" s="73" t="str">
        <f t="shared" si="45"/>
        <v>BaseRatePIPL_106</v>
      </c>
      <c r="I43" s="73" t="str">
        <f t="shared" si="45"/>
        <v>BaseRatePIPL_107</v>
      </c>
      <c r="J43" s="73" t="str">
        <f t="shared" si="45"/>
        <v>BaseRatePIPL_108</v>
      </c>
      <c r="K43" s="73" t="str">
        <f t="shared" si="45"/>
        <v>BaseRatePIPL_109</v>
      </c>
      <c r="L43" s="73" t="str">
        <f t="shared" si="45"/>
        <v>BaseRatePIPL_110</v>
      </c>
      <c r="M43" s="73" t="str">
        <f t="shared" si="45"/>
        <v>BaseRatePIPL_111</v>
      </c>
      <c r="N43" s="73" t="str">
        <f t="shared" si="45"/>
        <v>BaseRatePIPL_112</v>
      </c>
      <c r="O43" s="73" t="str">
        <f t="shared" si="45"/>
        <v>BaseRatePIPL_113</v>
      </c>
      <c r="P43" s="73" t="str">
        <f t="shared" si="45"/>
        <v>BaseRatePIPL_114</v>
      </c>
      <c r="Q43" s="73" t="str">
        <f t="shared" si="45"/>
        <v>BaseRatePIPL_115</v>
      </c>
      <c r="R43" s="73" t="str">
        <f t="shared" si="45"/>
        <v>BaseRatePIPL_116</v>
      </c>
      <c r="S43" s="73" t="str">
        <f t="shared" si="45"/>
        <v>BaseRatePIPL_117</v>
      </c>
      <c r="T43" s="73" t="str">
        <f t="shared" si="45"/>
        <v>BaseRatePIPL_118</v>
      </c>
      <c r="U43" s="73" t="str">
        <f t="shared" si="45"/>
        <v>BaseRatePIPL_119</v>
      </c>
      <c r="V43" s="73" t="str">
        <f t="shared" si="45"/>
        <v>BaseRatePIPL_120</v>
      </c>
      <c r="W43" s="73" t="str">
        <f t="shared" si="45"/>
        <v>BaseRatePIPL_121</v>
      </c>
      <c r="X43" s="73" t="str">
        <f t="shared" si="45"/>
        <v>BaseRatePIPL_122</v>
      </c>
      <c r="Y43" s="73" t="str">
        <f t="shared" si="45"/>
        <v>BaseRatePIPL_123</v>
      </c>
      <c r="Z43" s="73" t="str">
        <f t="shared" si="45"/>
        <v>BaseRatePIPL_124</v>
      </c>
      <c r="AA43" s="73" t="str">
        <f t="shared" si="45"/>
        <v>BaseRatePIPL_125</v>
      </c>
      <c r="AB43" s="73" t="str">
        <f t="shared" si="45"/>
        <v>BaseRatePIPL_126</v>
      </c>
      <c r="AC43" s="134" t="str">
        <f t="shared" si="45"/>
        <v>BaseRatePIPL_127</v>
      </c>
      <c r="AD43" s="134" t="str">
        <f t="shared" si="45"/>
        <v>BaseRatePIPL_128</v>
      </c>
      <c r="AE43" s="134" t="str">
        <f t="shared" si="45"/>
        <v>BaseRatePIPL_129</v>
      </c>
      <c r="AF43" s="134" t="str">
        <f t="shared" si="45"/>
        <v>BaseRatePIPL_130</v>
      </c>
      <c r="AG43" s="134" t="str">
        <f t="shared" si="45"/>
        <v>BaseRatePIPL_131</v>
      </c>
      <c r="AH43" s="134" t="str">
        <f t="shared" si="45"/>
        <v>BaseRatePIPL_132</v>
      </c>
      <c r="AI43" s="134" t="str">
        <f t="shared" si="45"/>
        <v>BaseRatePIPL_133</v>
      </c>
      <c r="AJ43" s="134" t="str">
        <f t="shared" si="45"/>
        <v>BaseRatePIPL_134</v>
      </c>
      <c r="AK43" s="134" t="str">
        <f t="shared" si="45"/>
        <v>BaseRatePIPL_135</v>
      </c>
      <c r="AL43" s="134" t="str">
        <f t="shared" si="45"/>
        <v>BaseRatePIPL_136</v>
      </c>
      <c r="AM43" s="134" t="str">
        <f t="shared" si="45"/>
        <v>BaseRatePIPL_137</v>
      </c>
      <c r="AN43" s="134" t="str">
        <f t="shared" si="45"/>
        <v>BaseRatePIPL_138</v>
      </c>
      <c r="AO43" s="134" t="str">
        <f t="shared" si="45"/>
        <v>BaseRatePIPL_139</v>
      </c>
      <c r="AP43" s="134" t="str">
        <f t="shared" si="45"/>
        <v>BaseRatePIPL_140</v>
      </c>
      <c r="AQ43" s="134" t="str">
        <f t="shared" si="45"/>
        <v>BaseRatePIPL_141</v>
      </c>
      <c r="AR43" s="134" t="str">
        <f t="shared" si="45"/>
        <v>BaseRatePIPL_142</v>
      </c>
      <c r="AS43" s="134" t="str">
        <f t="shared" si="45"/>
        <v>BaseRatePIPL_143</v>
      </c>
      <c r="AT43" s="134" t="str">
        <f t="shared" si="45"/>
        <v>BaseRatePIPL_144</v>
      </c>
      <c r="AU43" s="134" t="str">
        <f t="shared" si="45"/>
        <v>BaseRatePIPL_145</v>
      </c>
      <c r="AV43" s="134" t="str">
        <f t="shared" si="45"/>
        <v>BaseRatePIPL_146</v>
      </c>
      <c r="AW43" s="134" t="str">
        <f t="shared" si="45"/>
        <v>BaseRatePIPL_147</v>
      </c>
      <c r="AX43" s="134" t="str">
        <f t="shared" si="45"/>
        <v>BaseRatePIPL_148</v>
      </c>
      <c r="AY43" s="134" t="str">
        <f t="shared" si="45"/>
        <v>BaseRatePIPL_149</v>
      </c>
    </row>
    <row r="44" spans="1:51">
      <c r="A44" s="21" t="s">
        <v>175</v>
      </c>
      <c r="B44" s="4"/>
      <c r="C44" s="124" t="str">
        <f>'Example 1A'!C44</f>
        <v xml:space="preserve">enter   </v>
      </c>
      <c r="D44" s="124" t="str">
        <f>'Example 1A'!D44</f>
        <v xml:space="preserve">enter   </v>
      </c>
      <c r="E44" s="124" t="str">
        <f>'Example 1A'!E44</f>
        <v xml:space="preserve">enter   </v>
      </c>
      <c r="F44" s="124" t="str">
        <f>'Example 1A'!F44</f>
        <v xml:space="preserve">enter   </v>
      </c>
      <c r="G44" s="124" t="str">
        <f>'Example 1A'!G44</f>
        <v xml:space="preserve">enter   </v>
      </c>
      <c r="H44" s="124" t="str">
        <f>'Example 1A'!H44</f>
        <v xml:space="preserve">enter   </v>
      </c>
      <c r="I44" s="124" t="str">
        <f>'Example 1A'!I44</f>
        <v xml:space="preserve">enter   </v>
      </c>
      <c r="J44" s="124" t="str">
        <f>'Example 1A'!J44</f>
        <v xml:space="preserve">enter   </v>
      </c>
      <c r="K44" s="124" t="str">
        <f>'Example 1A'!K44</f>
        <v xml:space="preserve">enter   </v>
      </c>
      <c r="L44" s="124" t="str">
        <f>'Example 1A'!L44</f>
        <v xml:space="preserve">enter   </v>
      </c>
      <c r="M44" s="124" t="str">
        <f>'Example 1A'!M44</f>
        <v xml:space="preserve">enter   </v>
      </c>
      <c r="N44" s="124" t="str">
        <f>'Example 1A'!N44</f>
        <v xml:space="preserve">enter   </v>
      </c>
      <c r="O44" s="124" t="str">
        <f>'Example 1A'!O44</f>
        <v xml:space="preserve">enter   </v>
      </c>
      <c r="P44" s="124" t="str">
        <f>'Example 1A'!P44</f>
        <v xml:space="preserve">enter   </v>
      </c>
      <c r="Q44" s="124" t="str">
        <f>'Example 1A'!Q44</f>
        <v xml:space="preserve">enter   </v>
      </c>
      <c r="R44" s="124" t="str">
        <f>'Example 1A'!R44</f>
        <v xml:space="preserve">enter   </v>
      </c>
      <c r="S44" s="124" t="str">
        <f>'Example 1A'!S44</f>
        <v xml:space="preserve">enter   </v>
      </c>
      <c r="T44" s="124" t="str">
        <f>'Example 1A'!T44</f>
        <v xml:space="preserve">enter   </v>
      </c>
      <c r="U44" s="124" t="str">
        <f>'Example 1A'!U44</f>
        <v xml:space="preserve">enter   </v>
      </c>
      <c r="V44" s="124" t="str">
        <f>'Example 1A'!V44</f>
        <v xml:space="preserve">enter   </v>
      </c>
      <c r="W44" s="124" t="str">
        <f>'Example 1A'!W44</f>
        <v xml:space="preserve">enter   </v>
      </c>
      <c r="X44" s="124" t="str">
        <f>'Example 1A'!X44</f>
        <v xml:space="preserve">enter   </v>
      </c>
      <c r="Y44" s="124" t="str">
        <f>'Example 1A'!Y44</f>
        <v xml:space="preserve">enter   </v>
      </c>
      <c r="Z44" s="124" t="str">
        <f>'Example 1A'!Z44</f>
        <v xml:space="preserve">enter   </v>
      </c>
      <c r="AA44" s="124" t="str">
        <f>'Example 1A'!AA44</f>
        <v xml:space="preserve">enter   </v>
      </c>
      <c r="AB44" s="124" t="str">
        <f>'Example 1A'!AB44</f>
        <v xml:space="preserve">enter   </v>
      </c>
      <c r="AC44" s="124" t="str">
        <f>'Example 1A'!AC44</f>
        <v xml:space="preserve">enter   </v>
      </c>
      <c r="AD44" s="124" t="str">
        <f>'Example 1A'!AD44</f>
        <v xml:space="preserve">enter   </v>
      </c>
      <c r="AE44" s="124" t="str">
        <f>'Example 1A'!AE44</f>
        <v xml:space="preserve">enter   </v>
      </c>
      <c r="AF44" s="124" t="str">
        <f>'Example 1A'!AF44</f>
        <v xml:space="preserve">enter   </v>
      </c>
      <c r="AG44" s="124" t="str">
        <f>'Example 1A'!AG44</f>
        <v xml:space="preserve">enter   </v>
      </c>
      <c r="AH44" s="124" t="str">
        <f>'Example 1A'!AH44</f>
        <v xml:space="preserve">enter   </v>
      </c>
      <c r="AI44" s="124" t="str">
        <f>'Example 1A'!AI44</f>
        <v xml:space="preserve">enter   </v>
      </c>
      <c r="AJ44" s="124" t="str">
        <f>'Example 1A'!AJ44</f>
        <v xml:space="preserve">enter   </v>
      </c>
      <c r="AK44" s="124" t="str">
        <f>'Example 1A'!AK44</f>
        <v xml:space="preserve">enter   </v>
      </c>
      <c r="AL44" s="124" t="str">
        <f>'Example 1A'!AL44</f>
        <v xml:space="preserve">enter   </v>
      </c>
      <c r="AM44" s="124" t="str">
        <f>'Example 1A'!AM44</f>
        <v xml:space="preserve">enter   </v>
      </c>
      <c r="AN44" s="124" t="str">
        <f>'Example 1A'!AN44</f>
        <v xml:space="preserve">enter   </v>
      </c>
      <c r="AO44" s="124" t="str">
        <f>'Example 1A'!AO44</f>
        <v xml:space="preserve">enter   </v>
      </c>
      <c r="AP44" s="124" t="str">
        <f>'Example 1A'!AP44</f>
        <v xml:space="preserve">enter   </v>
      </c>
      <c r="AQ44" s="124" t="str">
        <f>'Example 1A'!AQ44</f>
        <v xml:space="preserve">enter   </v>
      </c>
      <c r="AR44" s="124" t="str">
        <f>'Example 1A'!AR44</f>
        <v xml:space="preserve">enter   </v>
      </c>
      <c r="AS44" s="124" t="str">
        <f>'Example 1A'!AS44</f>
        <v xml:space="preserve">enter   </v>
      </c>
      <c r="AT44" s="124" t="str">
        <f>'Example 1A'!AT44</f>
        <v xml:space="preserve">enter   </v>
      </c>
      <c r="AU44" s="124" t="str">
        <f>'Example 1A'!AU44</f>
        <v xml:space="preserve">enter   </v>
      </c>
      <c r="AV44" s="124" t="str">
        <f>'Example 1A'!AV44</f>
        <v xml:space="preserve">enter   </v>
      </c>
      <c r="AW44" s="124" t="str">
        <f>'Example 1A'!AW44</f>
        <v xml:space="preserve">enter   </v>
      </c>
      <c r="AX44" s="124" t="str">
        <f>'Example 1A'!AX44</f>
        <v xml:space="preserve">enter   </v>
      </c>
      <c r="AY44" s="124" t="str">
        <f>'Example 1A'!AY44</f>
        <v xml:space="preserve">enter   </v>
      </c>
    </row>
    <row r="45" spans="1:51">
      <c r="A45" s="3" t="str">
        <f>'Example 3A'!A45</f>
        <v>x Increased Limits Factor</v>
      </c>
      <c r="B45" s="4"/>
      <c r="C45" s="317" t="str">
        <f>'Example 3A'!C45</f>
        <v>-----</v>
      </c>
      <c r="D45" s="119" t="str">
        <f t="shared" ref="D45:AC45" si="46">C45</f>
        <v>-----</v>
      </c>
      <c r="E45" s="119" t="str">
        <f t="shared" si="46"/>
        <v>-----</v>
      </c>
      <c r="F45" s="119" t="str">
        <f t="shared" si="46"/>
        <v>-----</v>
      </c>
      <c r="G45" s="119" t="str">
        <f t="shared" si="46"/>
        <v>-----</v>
      </c>
      <c r="H45" s="119" t="str">
        <f t="shared" si="46"/>
        <v>-----</v>
      </c>
      <c r="I45" s="119" t="str">
        <f t="shared" si="46"/>
        <v>-----</v>
      </c>
      <c r="J45" s="119" t="str">
        <f t="shared" si="46"/>
        <v>-----</v>
      </c>
      <c r="K45" s="119" t="str">
        <f t="shared" si="46"/>
        <v>-----</v>
      </c>
      <c r="L45" s="119" t="str">
        <f t="shared" si="46"/>
        <v>-----</v>
      </c>
      <c r="M45" s="119" t="str">
        <f t="shared" si="46"/>
        <v>-----</v>
      </c>
      <c r="N45" s="119" t="str">
        <f t="shared" si="46"/>
        <v>-----</v>
      </c>
      <c r="O45" s="119" t="str">
        <f t="shared" si="46"/>
        <v>-----</v>
      </c>
      <c r="P45" s="119" t="str">
        <f t="shared" si="46"/>
        <v>-----</v>
      </c>
      <c r="Q45" s="119" t="str">
        <f t="shared" si="46"/>
        <v>-----</v>
      </c>
      <c r="R45" s="119" t="str">
        <f t="shared" si="46"/>
        <v>-----</v>
      </c>
      <c r="S45" s="119" t="str">
        <f t="shared" si="46"/>
        <v>-----</v>
      </c>
      <c r="T45" s="119" t="str">
        <f t="shared" si="46"/>
        <v>-----</v>
      </c>
      <c r="U45" s="119" t="str">
        <f t="shared" si="46"/>
        <v>-----</v>
      </c>
      <c r="V45" s="119" t="str">
        <f t="shared" si="46"/>
        <v>-----</v>
      </c>
      <c r="W45" s="119" t="str">
        <f t="shared" si="46"/>
        <v>-----</v>
      </c>
      <c r="X45" s="119" t="str">
        <f t="shared" si="46"/>
        <v>-----</v>
      </c>
      <c r="Y45" s="119" t="str">
        <f t="shared" si="46"/>
        <v>-----</v>
      </c>
      <c r="Z45" s="119" t="str">
        <f t="shared" si="46"/>
        <v>-----</v>
      </c>
      <c r="AA45" s="119" t="str">
        <f t="shared" si="46"/>
        <v>-----</v>
      </c>
      <c r="AB45" s="119" t="str">
        <f t="shared" si="46"/>
        <v>-----</v>
      </c>
      <c r="AC45" s="126" t="str">
        <f t="shared" si="46"/>
        <v>-----</v>
      </c>
      <c r="AD45" s="126" t="str">
        <f t="shared" ref="AD45:AU45" si="47">AC45</f>
        <v>-----</v>
      </c>
      <c r="AE45" s="126" t="str">
        <f t="shared" si="47"/>
        <v>-----</v>
      </c>
      <c r="AF45" s="126" t="str">
        <f t="shared" si="47"/>
        <v>-----</v>
      </c>
      <c r="AG45" s="126" t="str">
        <f t="shared" si="47"/>
        <v>-----</v>
      </c>
      <c r="AH45" s="126" t="str">
        <f t="shared" si="47"/>
        <v>-----</v>
      </c>
      <c r="AI45" s="126" t="str">
        <f t="shared" si="47"/>
        <v>-----</v>
      </c>
      <c r="AJ45" s="126" t="str">
        <f t="shared" si="47"/>
        <v>-----</v>
      </c>
      <c r="AK45" s="126" t="str">
        <f t="shared" si="47"/>
        <v>-----</v>
      </c>
      <c r="AL45" s="126" t="str">
        <f t="shared" si="47"/>
        <v>-----</v>
      </c>
      <c r="AM45" s="126" t="str">
        <f t="shared" si="47"/>
        <v>-----</v>
      </c>
      <c r="AN45" s="126" t="str">
        <f t="shared" si="47"/>
        <v>-----</v>
      </c>
      <c r="AO45" s="126" t="str">
        <f t="shared" si="47"/>
        <v>-----</v>
      </c>
      <c r="AP45" s="126" t="str">
        <f t="shared" si="47"/>
        <v>-----</v>
      </c>
      <c r="AQ45" s="126" t="str">
        <f t="shared" si="47"/>
        <v>-----</v>
      </c>
      <c r="AR45" s="126" t="str">
        <f t="shared" si="47"/>
        <v>-----</v>
      </c>
      <c r="AS45" s="126" t="str">
        <f t="shared" si="47"/>
        <v>-----</v>
      </c>
      <c r="AT45" s="126" t="str">
        <f t="shared" si="47"/>
        <v>-----</v>
      </c>
      <c r="AU45" s="126" t="str">
        <f t="shared" si="47"/>
        <v>-----</v>
      </c>
      <c r="AV45" s="126" t="str">
        <f t="shared" ref="AV45:AY51" si="48">AU45</f>
        <v>-----</v>
      </c>
      <c r="AW45" s="126" t="str">
        <f t="shared" si="48"/>
        <v>-----</v>
      </c>
      <c r="AX45" s="126" t="str">
        <f t="shared" si="48"/>
        <v>-----</v>
      </c>
      <c r="AY45" s="126" t="str">
        <f t="shared" si="48"/>
        <v>-----</v>
      </c>
    </row>
    <row r="46" spans="1:51">
      <c r="A46" s="3" t="str">
        <f>'Example 3A'!A46</f>
        <v>x Tier Factor</v>
      </c>
      <c r="B46" s="4"/>
      <c r="C46" s="317" t="str">
        <f>'Example 3A'!C46</f>
        <v>-----</v>
      </c>
      <c r="D46" s="119" t="str">
        <f t="shared" ref="D46:AC47" si="49">C46</f>
        <v>-----</v>
      </c>
      <c r="E46" s="119" t="str">
        <f t="shared" si="49"/>
        <v>-----</v>
      </c>
      <c r="F46" s="119" t="str">
        <f t="shared" si="49"/>
        <v>-----</v>
      </c>
      <c r="G46" s="119" t="str">
        <f t="shared" si="49"/>
        <v>-----</v>
      </c>
      <c r="H46" s="119" t="str">
        <f t="shared" si="49"/>
        <v>-----</v>
      </c>
      <c r="I46" s="119" t="str">
        <f t="shared" si="49"/>
        <v>-----</v>
      </c>
      <c r="J46" s="119" t="str">
        <f t="shared" si="49"/>
        <v>-----</v>
      </c>
      <c r="K46" s="119" t="str">
        <f t="shared" si="49"/>
        <v>-----</v>
      </c>
      <c r="L46" s="119" t="str">
        <f t="shared" si="49"/>
        <v>-----</v>
      </c>
      <c r="M46" s="119" t="str">
        <f t="shared" si="49"/>
        <v>-----</v>
      </c>
      <c r="N46" s="119" t="str">
        <f t="shared" si="49"/>
        <v>-----</v>
      </c>
      <c r="O46" s="119" t="str">
        <f t="shared" si="49"/>
        <v>-----</v>
      </c>
      <c r="P46" s="119" t="str">
        <f t="shared" si="49"/>
        <v>-----</v>
      </c>
      <c r="Q46" s="119" t="str">
        <f t="shared" si="49"/>
        <v>-----</v>
      </c>
      <c r="R46" s="119" t="str">
        <f t="shared" si="49"/>
        <v>-----</v>
      </c>
      <c r="S46" s="119" t="str">
        <f t="shared" si="49"/>
        <v>-----</v>
      </c>
      <c r="T46" s="119" t="str">
        <f t="shared" si="49"/>
        <v>-----</v>
      </c>
      <c r="U46" s="119" t="str">
        <f t="shared" si="49"/>
        <v>-----</v>
      </c>
      <c r="V46" s="119" t="str">
        <f t="shared" si="49"/>
        <v>-----</v>
      </c>
      <c r="W46" s="119" t="str">
        <f t="shared" si="49"/>
        <v>-----</v>
      </c>
      <c r="X46" s="119" t="str">
        <f t="shared" si="49"/>
        <v>-----</v>
      </c>
      <c r="Y46" s="119" t="str">
        <f t="shared" si="49"/>
        <v>-----</v>
      </c>
      <c r="Z46" s="119" t="str">
        <f t="shared" si="49"/>
        <v>-----</v>
      </c>
      <c r="AA46" s="119" t="str">
        <f t="shared" si="49"/>
        <v>-----</v>
      </c>
      <c r="AB46" s="119" t="str">
        <f t="shared" si="49"/>
        <v>-----</v>
      </c>
      <c r="AC46" s="126" t="str">
        <f t="shared" si="49"/>
        <v>-----</v>
      </c>
      <c r="AD46" s="126" t="str">
        <f t="shared" ref="AD46:AU46" si="50">AC46</f>
        <v>-----</v>
      </c>
      <c r="AE46" s="126" t="str">
        <f t="shared" si="50"/>
        <v>-----</v>
      </c>
      <c r="AF46" s="126" t="str">
        <f t="shared" si="50"/>
        <v>-----</v>
      </c>
      <c r="AG46" s="126" t="str">
        <f t="shared" si="50"/>
        <v>-----</v>
      </c>
      <c r="AH46" s="126" t="str">
        <f t="shared" si="50"/>
        <v>-----</v>
      </c>
      <c r="AI46" s="126" t="str">
        <f t="shared" si="50"/>
        <v>-----</v>
      </c>
      <c r="AJ46" s="126" t="str">
        <f t="shared" si="50"/>
        <v>-----</v>
      </c>
      <c r="AK46" s="126" t="str">
        <f t="shared" si="50"/>
        <v>-----</v>
      </c>
      <c r="AL46" s="126" t="str">
        <f t="shared" si="50"/>
        <v>-----</v>
      </c>
      <c r="AM46" s="126" t="str">
        <f t="shared" si="50"/>
        <v>-----</v>
      </c>
      <c r="AN46" s="126" t="str">
        <f t="shared" si="50"/>
        <v>-----</v>
      </c>
      <c r="AO46" s="126" t="str">
        <f t="shared" si="50"/>
        <v>-----</v>
      </c>
      <c r="AP46" s="126" t="str">
        <f t="shared" si="50"/>
        <v>-----</v>
      </c>
      <c r="AQ46" s="126" t="str">
        <f t="shared" si="50"/>
        <v>-----</v>
      </c>
      <c r="AR46" s="126" t="str">
        <f t="shared" si="50"/>
        <v>-----</v>
      </c>
      <c r="AS46" s="126" t="str">
        <f t="shared" si="50"/>
        <v>-----</v>
      </c>
      <c r="AT46" s="126" t="str">
        <f t="shared" si="50"/>
        <v>-----</v>
      </c>
      <c r="AU46" s="126" t="str">
        <f t="shared" si="50"/>
        <v>-----</v>
      </c>
      <c r="AV46" s="126" t="str">
        <f t="shared" si="48"/>
        <v>-----</v>
      </c>
      <c r="AW46" s="126" t="str">
        <f t="shared" si="48"/>
        <v>-----</v>
      </c>
      <c r="AX46" s="126" t="str">
        <f t="shared" si="48"/>
        <v>-----</v>
      </c>
      <c r="AY46" s="126" t="str">
        <f t="shared" si="48"/>
        <v>-----</v>
      </c>
    </row>
    <row r="47" spans="1:51">
      <c r="A47" s="3" t="s">
        <v>168</v>
      </c>
      <c r="B47" s="4"/>
      <c r="C47" s="301" t="s">
        <v>166</v>
      </c>
      <c r="D47" s="119" t="str">
        <f t="shared" si="49"/>
        <v>-----</v>
      </c>
      <c r="E47" s="119" t="str">
        <f t="shared" si="49"/>
        <v>-----</v>
      </c>
      <c r="F47" s="119" t="str">
        <f t="shared" si="49"/>
        <v>-----</v>
      </c>
      <c r="G47" s="119" t="str">
        <f t="shared" si="49"/>
        <v>-----</v>
      </c>
      <c r="H47" s="119" t="str">
        <f t="shared" si="49"/>
        <v>-----</v>
      </c>
      <c r="I47" s="119" t="str">
        <f t="shared" si="49"/>
        <v>-----</v>
      </c>
      <c r="J47" s="119" t="str">
        <f t="shared" si="49"/>
        <v>-----</v>
      </c>
      <c r="K47" s="119" t="str">
        <f t="shared" si="49"/>
        <v>-----</v>
      </c>
      <c r="L47" s="119" t="str">
        <f t="shared" si="49"/>
        <v>-----</v>
      </c>
      <c r="M47" s="119" t="str">
        <f t="shared" si="49"/>
        <v>-----</v>
      </c>
      <c r="N47" s="119" t="str">
        <f t="shared" si="49"/>
        <v>-----</v>
      </c>
      <c r="O47" s="119" t="str">
        <f t="shared" si="49"/>
        <v>-----</v>
      </c>
      <c r="P47" s="119" t="str">
        <f t="shared" si="49"/>
        <v>-----</v>
      </c>
      <c r="Q47" s="119" t="str">
        <f t="shared" si="49"/>
        <v>-----</v>
      </c>
      <c r="R47" s="119" t="str">
        <f t="shared" si="49"/>
        <v>-----</v>
      </c>
      <c r="S47" s="119" t="str">
        <f t="shared" si="49"/>
        <v>-----</v>
      </c>
      <c r="T47" s="119" t="str">
        <f t="shared" si="49"/>
        <v>-----</v>
      </c>
      <c r="U47" s="119" t="str">
        <f t="shared" si="49"/>
        <v>-----</v>
      </c>
      <c r="V47" s="119" t="str">
        <f t="shared" si="49"/>
        <v>-----</v>
      </c>
      <c r="W47" s="119" t="str">
        <f t="shared" si="49"/>
        <v>-----</v>
      </c>
      <c r="X47" s="119" t="str">
        <f t="shared" si="49"/>
        <v>-----</v>
      </c>
      <c r="Y47" s="119" t="str">
        <f t="shared" si="49"/>
        <v>-----</v>
      </c>
      <c r="Z47" s="119" t="str">
        <f t="shared" si="49"/>
        <v>-----</v>
      </c>
      <c r="AA47" s="119" t="str">
        <f t="shared" si="49"/>
        <v>-----</v>
      </c>
      <c r="AB47" s="119" t="str">
        <f t="shared" si="49"/>
        <v>-----</v>
      </c>
      <c r="AC47" s="126" t="str">
        <f t="shared" si="49"/>
        <v>-----</v>
      </c>
      <c r="AD47" s="126" t="str">
        <f t="shared" ref="AD47:AU47" si="51">AC47</f>
        <v>-----</v>
      </c>
      <c r="AE47" s="126" t="str">
        <f t="shared" si="51"/>
        <v>-----</v>
      </c>
      <c r="AF47" s="126" t="str">
        <f t="shared" si="51"/>
        <v>-----</v>
      </c>
      <c r="AG47" s="126" t="str">
        <f t="shared" si="51"/>
        <v>-----</v>
      </c>
      <c r="AH47" s="126" t="str">
        <f t="shared" si="51"/>
        <v>-----</v>
      </c>
      <c r="AI47" s="126" t="str">
        <f t="shared" si="51"/>
        <v>-----</v>
      </c>
      <c r="AJ47" s="126" t="str">
        <f t="shared" si="51"/>
        <v>-----</v>
      </c>
      <c r="AK47" s="126" t="str">
        <f t="shared" si="51"/>
        <v>-----</v>
      </c>
      <c r="AL47" s="126" t="str">
        <f t="shared" si="51"/>
        <v>-----</v>
      </c>
      <c r="AM47" s="126" t="str">
        <f t="shared" si="51"/>
        <v>-----</v>
      </c>
      <c r="AN47" s="126" t="str">
        <f t="shared" si="51"/>
        <v>-----</v>
      </c>
      <c r="AO47" s="126" t="str">
        <f t="shared" si="51"/>
        <v>-----</v>
      </c>
      <c r="AP47" s="126" t="str">
        <f t="shared" si="51"/>
        <v>-----</v>
      </c>
      <c r="AQ47" s="126" t="str">
        <f t="shared" si="51"/>
        <v>-----</v>
      </c>
      <c r="AR47" s="126" t="str">
        <f t="shared" si="51"/>
        <v>-----</v>
      </c>
      <c r="AS47" s="126" t="str">
        <f t="shared" si="51"/>
        <v>-----</v>
      </c>
      <c r="AT47" s="126" t="str">
        <f t="shared" si="51"/>
        <v>-----</v>
      </c>
      <c r="AU47" s="126" t="str">
        <f t="shared" si="51"/>
        <v>-----</v>
      </c>
      <c r="AV47" s="126" t="str">
        <f t="shared" si="48"/>
        <v>-----</v>
      </c>
      <c r="AW47" s="126" t="str">
        <f t="shared" si="48"/>
        <v>-----</v>
      </c>
      <c r="AX47" s="126" t="str">
        <f t="shared" si="48"/>
        <v>-----</v>
      </c>
      <c r="AY47" s="126" t="str">
        <f t="shared" si="48"/>
        <v>-----</v>
      </c>
    </row>
    <row r="48" spans="1:51">
      <c r="A48" s="3" t="str">
        <f>'Example 3A'!A48</f>
        <v>x Passive Restraint</v>
      </c>
      <c r="B48" s="4"/>
      <c r="C48" s="317" t="str">
        <f>'Example 3A'!C48</f>
        <v>-----</v>
      </c>
      <c r="D48" s="119" t="str">
        <f t="shared" ref="D48:AC50" si="52">C48</f>
        <v>-----</v>
      </c>
      <c r="E48" s="119" t="str">
        <f t="shared" si="52"/>
        <v>-----</v>
      </c>
      <c r="F48" s="119" t="str">
        <f t="shared" si="52"/>
        <v>-----</v>
      </c>
      <c r="G48" s="119" t="str">
        <f t="shared" si="52"/>
        <v>-----</v>
      </c>
      <c r="H48" s="119" t="str">
        <f t="shared" si="52"/>
        <v>-----</v>
      </c>
      <c r="I48" s="119" t="str">
        <f t="shared" si="52"/>
        <v>-----</v>
      </c>
      <c r="J48" s="119" t="str">
        <f t="shared" si="52"/>
        <v>-----</v>
      </c>
      <c r="K48" s="119" t="str">
        <f t="shared" si="52"/>
        <v>-----</v>
      </c>
      <c r="L48" s="119" t="str">
        <f t="shared" si="52"/>
        <v>-----</v>
      </c>
      <c r="M48" s="119" t="str">
        <f t="shared" si="52"/>
        <v>-----</v>
      </c>
      <c r="N48" s="119" t="str">
        <f t="shared" si="52"/>
        <v>-----</v>
      </c>
      <c r="O48" s="119" t="str">
        <f t="shared" si="52"/>
        <v>-----</v>
      </c>
      <c r="P48" s="119" t="str">
        <f t="shared" si="52"/>
        <v>-----</v>
      </c>
      <c r="Q48" s="119" t="str">
        <f t="shared" si="52"/>
        <v>-----</v>
      </c>
      <c r="R48" s="119" t="str">
        <f t="shared" si="52"/>
        <v>-----</v>
      </c>
      <c r="S48" s="119" t="str">
        <f t="shared" si="52"/>
        <v>-----</v>
      </c>
      <c r="T48" s="119" t="str">
        <f t="shared" si="52"/>
        <v>-----</v>
      </c>
      <c r="U48" s="119" t="str">
        <f t="shared" si="52"/>
        <v>-----</v>
      </c>
      <c r="V48" s="119" t="str">
        <f t="shared" si="52"/>
        <v>-----</v>
      </c>
      <c r="W48" s="119" t="str">
        <f t="shared" si="52"/>
        <v>-----</v>
      </c>
      <c r="X48" s="119" t="str">
        <f t="shared" si="52"/>
        <v>-----</v>
      </c>
      <c r="Y48" s="119" t="str">
        <f t="shared" si="52"/>
        <v>-----</v>
      </c>
      <c r="Z48" s="119" t="str">
        <f t="shared" si="52"/>
        <v>-----</v>
      </c>
      <c r="AA48" s="119" t="str">
        <f t="shared" si="52"/>
        <v>-----</v>
      </c>
      <c r="AB48" s="119" t="str">
        <f t="shared" si="52"/>
        <v>-----</v>
      </c>
      <c r="AC48" s="126" t="str">
        <f t="shared" si="52"/>
        <v>-----</v>
      </c>
      <c r="AD48" s="126" t="str">
        <f t="shared" ref="AD48:AU48" si="53">AC48</f>
        <v>-----</v>
      </c>
      <c r="AE48" s="126" t="str">
        <f t="shared" si="53"/>
        <v>-----</v>
      </c>
      <c r="AF48" s="126" t="str">
        <f t="shared" si="53"/>
        <v>-----</v>
      </c>
      <c r="AG48" s="126" t="str">
        <f t="shared" si="53"/>
        <v>-----</v>
      </c>
      <c r="AH48" s="126" t="str">
        <f t="shared" si="53"/>
        <v>-----</v>
      </c>
      <c r="AI48" s="126" t="str">
        <f t="shared" si="53"/>
        <v>-----</v>
      </c>
      <c r="AJ48" s="126" t="str">
        <f t="shared" si="53"/>
        <v>-----</v>
      </c>
      <c r="AK48" s="126" t="str">
        <f t="shared" si="53"/>
        <v>-----</v>
      </c>
      <c r="AL48" s="126" t="str">
        <f t="shared" si="53"/>
        <v>-----</v>
      </c>
      <c r="AM48" s="126" t="str">
        <f t="shared" si="53"/>
        <v>-----</v>
      </c>
      <c r="AN48" s="126" t="str">
        <f t="shared" si="53"/>
        <v>-----</v>
      </c>
      <c r="AO48" s="126" t="str">
        <f t="shared" si="53"/>
        <v>-----</v>
      </c>
      <c r="AP48" s="126" t="str">
        <f t="shared" si="53"/>
        <v>-----</v>
      </c>
      <c r="AQ48" s="126" t="str">
        <f t="shared" si="53"/>
        <v>-----</v>
      </c>
      <c r="AR48" s="126" t="str">
        <f t="shared" si="53"/>
        <v>-----</v>
      </c>
      <c r="AS48" s="126" t="str">
        <f t="shared" si="53"/>
        <v>-----</v>
      </c>
      <c r="AT48" s="126" t="str">
        <f t="shared" si="53"/>
        <v>-----</v>
      </c>
      <c r="AU48" s="126" t="str">
        <f t="shared" si="53"/>
        <v>-----</v>
      </c>
      <c r="AV48" s="126" t="str">
        <f t="shared" si="48"/>
        <v>-----</v>
      </c>
      <c r="AW48" s="126" t="str">
        <f t="shared" si="48"/>
        <v>-----</v>
      </c>
      <c r="AX48" s="126" t="str">
        <f t="shared" si="48"/>
        <v>-----</v>
      </c>
      <c r="AY48" s="126" t="str">
        <f t="shared" si="48"/>
        <v>-----</v>
      </c>
    </row>
    <row r="49" spans="1:51">
      <c r="A49" s="3" t="str">
        <f>'Example 3A'!A49</f>
        <v>x</v>
      </c>
      <c r="B49" s="47"/>
      <c r="C49" s="317" t="str">
        <f>'Example 3A'!C49</f>
        <v>-----</v>
      </c>
      <c r="D49" s="119" t="str">
        <f t="shared" si="52"/>
        <v>-----</v>
      </c>
      <c r="E49" s="119" t="str">
        <f t="shared" si="52"/>
        <v>-----</v>
      </c>
      <c r="F49" s="119" t="str">
        <f t="shared" si="52"/>
        <v>-----</v>
      </c>
      <c r="G49" s="119" t="str">
        <f t="shared" si="52"/>
        <v>-----</v>
      </c>
      <c r="H49" s="119" t="str">
        <f t="shared" si="52"/>
        <v>-----</v>
      </c>
      <c r="I49" s="119" t="str">
        <f t="shared" si="52"/>
        <v>-----</v>
      </c>
      <c r="J49" s="119" t="str">
        <f t="shared" si="52"/>
        <v>-----</v>
      </c>
      <c r="K49" s="119" t="str">
        <f t="shared" si="52"/>
        <v>-----</v>
      </c>
      <c r="L49" s="119" t="str">
        <f t="shared" si="52"/>
        <v>-----</v>
      </c>
      <c r="M49" s="119" t="str">
        <f t="shared" si="52"/>
        <v>-----</v>
      </c>
      <c r="N49" s="119" t="str">
        <f t="shared" si="52"/>
        <v>-----</v>
      </c>
      <c r="O49" s="119" t="str">
        <f t="shared" si="52"/>
        <v>-----</v>
      </c>
      <c r="P49" s="119" t="str">
        <f t="shared" si="52"/>
        <v>-----</v>
      </c>
      <c r="Q49" s="119" t="str">
        <f t="shared" si="52"/>
        <v>-----</v>
      </c>
      <c r="R49" s="119" t="str">
        <f t="shared" si="52"/>
        <v>-----</v>
      </c>
      <c r="S49" s="119" t="str">
        <f t="shared" si="52"/>
        <v>-----</v>
      </c>
      <c r="T49" s="119" t="str">
        <f t="shared" si="52"/>
        <v>-----</v>
      </c>
      <c r="U49" s="119" t="str">
        <f t="shared" si="52"/>
        <v>-----</v>
      </c>
      <c r="V49" s="119" t="str">
        <f t="shared" si="52"/>
        <v>-----</v>
      </c>
      <c r="W49" s="119" t="str">
        <f t="shared" si="52"/>
        <v>-----</v>
      </c>
      <c r="X49" s="119" t="str">
        <f t="shared" si="52"/>
        <v>-----</v>
      </c>
      <c r="Y49" s="119" t="str">
        <f t="shared" si="52"/>
        <v>-----</v>
      </c>
      <c r="Z49" s="119" t="str">
        <f t="shared" si="52"/>
        <v>-----</v>
      </c>
      <c r="AA49" s="119" t="str">
        <f t="shared" si="52"/>
        <v>-----</v>
      </c>
      <c r="AB49" s="119" t="str">
        <f t="shared" si="52"/>
        <v>-----</v>
      </c>
      <c r="AC49" s="126" t="str">
        <f t="shared" si="52"/>
        <v>-----</v>
      </c>
      <c r="AD49" s="126" t="str">
        <f t="shared" ref="AD49:AU49" si="54">AC49</f>
        <v>-----</v>
      </c>
      <c r="AE49" s="126" t="str">
        <f t="shared" si="54"/>
        <v>-----</v>
      </c>
      <c r="AF49" s="126" t="str">
        <f t="shared" si="54"/>
        <v>-----</v>
      </c>
      <c r="AG49" s="126" t="str">
        <f t="shared" si="54"/>
        <v>-----</v>
      </c>
      <c r="AH49" s="126" t="str">
        <f t="shared" si="54"/>
        <v>-----</v>
      </c>
      <c r="AI49" s="126" t="str">
        <f t="shared" si="54"/>
        <v>-----</v>
      </c>
      <c r="AJ49" s="126" t="str">
        <f t="shared" si="54"/>
        <v>-----</v>
      </c>
      <c r="AK49" s="126" t="str">
        <f t="shared" si="54"/>
        <v>-----</v>
      </c>
      <c r="AL49" s="126" t="str">
        <f t="shared" si="54"/>
        <v>-----</v>
      </c>
      <c r="AM49" s="126" t="str">
        <f t="shared" si="54"/>
        <v>-----</v>
      </c>
      <c r="AN49" s="126" t="str">
        <f t="shared" si="54"/>
        <v>-----</v>
      </c>
      <c r="AO49" s="126" t="str">
        <f t="shared" si="54"/>
        <v>-----</v>
      </c>
      <c r="AP49" s="126" t="str">
        <f t="shared" si="54"/>
        <v>-----</v>
      </c>
      <c r="AQ49" s="126" t="str">
        <f t="shared" si="54"/>
        <v>-----</v>
      </c>
      <c r="AR49" s="126" t="str">
        <f t="shared" si="54"/>
        <v>-----</v>
      </c>
      <c r="AS49" s="126" t="str">
        <f t="shared" si="54"/>
        <v>-----</v>
      </c>
      <c r="AT49" s="126" t="str">
        <f t="shared" si="54"/>
        <v>-----</v>
      </c>
      <c r="AU49" s="126" t="str">
        <f t="shared" si="54"/>
        <v>-----</v>
      </c>
      <c r="AV49" s="126" t="str">
        <f t="shared" si="48"/>
        <v>-----</v>
      </c>
      <c r="AW49" s="126" t="str">
        <f t="shared" si="48"/>
        <v>-----</v>
      </c>
      <c r="AX49" s="126" t="str">
        <f t="shared" si="48"/>
        <v>-----</v>
      </c>
      <c r="AY49" s="126" t="str">
        <f t="shared" si="48"/>
        <v>-----</v>
      </c>
    </row>
    <row r="50" spans="1:51">
      <c r="A50" s="3" t="str">
        <f>'Example 3A'!A50</f>
        <v>x</v>
      </c>
      <c r="B50" s="47"/>
      <c r="C50" s="317" t="str">
        <f>'Example 3A'!C50</f>
        <v>-----</v>
      </c>
      <c r="D50" s="119" t="str">
        <f t="shared" si="52"/>
        <v>-----</v>
      </c>
      <c r="E50" s="119" t="str">
        <f t="shared" si="52"/>
        <v>-----</v>
      </c>
      <c r="F50" s="119" t="str">
        <f t="shared" si="52"/>
        <v>-----</v>
      </c>
      <c r="G50" s="119" t="str">
        <f t="shared" si="52"/>
        <v>-----</v>
      </c>
      <c r="H50" s="119" t="str">
        <f t="shared" si="52"/>
        <v>-----</v>
      </c>
      <c r="I50" s="119" t="str">
        <f t="shared" si="52"/>
        <v>-----</v>
      </c>
      <c r="J50" s="119" t="str">
        <f t="shared" si="52"/>
        <v>-----</v>
      </c>
      <c r="K50" s="119" t="str">
        <f t="shared" si="52"/>
        <v>-----</v>
      </c>
      <c r="L50" s="119" t="str">
        <f t="shared" si="52"/>
        <v>-----</v>
      </c>
      <c r="M50" s="119" t="str">
        <f t="shared" si="52"/>
        <v>-----</v>
      </c>
      <c r="N50" s="119" t="str">
        <f t="shared" si="52"/>
        <v>-----</v>
      </c>
      <c r="O50" s="119" t="str">
        <f t="shared" si="52"/>
        <v>-----</v>
      </c>
      <c r="P50" s="119" t="str">
        <f t="shared" si="52"/>
        <v>-----</v>
      </c>
      <c r="Q50" s="119" t="str">
        <f t="shared" si="52"/>
        <v>-----</v>
      </c>
      <c r="R50" s="119" t="str">
        <f t="shared" si="52"/>
        <v>-----</v>
      </c>
      <c r="S50" s="119" t="str">
        <f t="shared" si="52"/>
        <v>-----</v>
      </c>
      <c r="T50" s="119" t="str">
        <f t="shared" si="52"/>
        <v>-----</v>
      </c>
      <c r="U50" s="119" t="str">
        <f t="shared" si="52"/>
        <v>-----</v>
      </c>
      <c r="V50" s="119" t="str">
        <f t="shared" si="52"/>
        <v>-----</v>
      </c>
      <c r="W50" s="119" t="str">
        <f t="shared" si="52"/>
        <v>-----</v>
      </c>
      <c r="X50" s="119" t="str">
        <f t="shared" si="52"/>
        <v>-----</v>
      </c>
      <c r="Y50" s="119" t="str">
        <f t="shared" si="52"/>
        <v>-----</v>
      </c>
      <c r="Z50" s="119" t="str">
        <f t="shared" si="52"/>
        <v>-----</v>
      </c>
      <c r="AA50" s="119" t="str">
        <f t="shared" si="52"/>
        <v>-----</v>
      </c>
      <c r="AB50" s="119" t="str">
        <f t="shared" si="52"/>
        <v>-----</v>
      </c>
      <c r="AC50" s="126" t="str">
        <f t="shared" si="52"/>
        <v>-----</v>
      </c>
      <c r="AD50" s="126" t="str">
        <f t="shared" ref="AD50:AU50" si="55">AC50</f>
        <v>-----</v>
      </c>
      <c r="AE50" s="126" t="str">
        <f t="shared" si="55"/>
        <v>-----</v>
      </c>
      <c r="AF50" s="126" t="str">
        <f t="shared" si="55"/>
        <v>-----</v>
      </c>
      <c r="AG50" s="126" t="str">
        <f t="shared" si="55"/>
        <v>-----</v>
      </c>
      <c r="AH50" s="126" t="str">
        <f t="shared" si="55"/>
        <v>-----</v>
      </c>
      <c r="AI50" s="126" t="str">
        <f t="shared" si="55"/>
        <v>-----</v>
      </c>
      <c r="AJ50" s="126" t="str">
        <f t="shared" si="55"/>
        <v>-----</v>
      </c>
      <c r="AK50" s="126" t="str">
        <f t="shared" si="55"/>
        <v>-----</v>
      </c>
      <c r="AL50" s="126" t="str">
        <f t="shared" si="55"/>
        <v>-----</v>
      </c>
      <c r="AM50" s="126" t="str">
        <f t="shared" si="55"/>
        <v>-----</v>
      </c>
      <c r="AN50" s="126" t="str">
        <f t="shared" si="55"/>
        <v>-----</v>
      </c>
      <c r="AO50" s="126" t="str">
        <f t="shared" si="55"/>
        <v>-----</v>
      </c>
      <c r="AP50" s="126" t="str">
        <f t="shared" si="55"/>
        <v>-----</v>
      </c>
      <c r="AQ50" s="126" t="str">
        <f t="shared" si="55"/>
        <v>-----</v>
      </c>
      <c r="AR50" s="126" t="str">
        <f t="shared" si="55"/>
        <v>-----</v>
      </c>
      <c r="AS50" s="126" t="str">
        <f t="shared" si="55"/>
        <v>-----</v>
      </c>
      <c r="AT50" s="126" t="str">
        <f t="shared" si="55"/>
        <v>-----</v>
      </c>
      <c r="AU50" s="126" t="str">
        <f t="shared" si="55"/>
        <v>-----</v>
      </c>
      <c r="AV50" s="126" t="str">
        <f t="shared" si="48"/>
        <v>-----</v>
      </c>
      <c r="AW50" s="126" t="str">
        <f t="shared" si="48"/>
        <v>-----</v>
      </c>
      <c r="AX50" s="126" t="str">
        <f t="shared" si="48"/>
        <v>-----</v>
      </c>
      <c r="AY50" s="126" t="str">
        <f t="shared" si="48"/>
        <v>-----</v>
      </c>
    </row>
    <row r="51" spans="1:51">
      <c r="A51" s="3" t="str">
        <f>'Example 3A'!A51</f>
        <v>x</v>
      </c>
      <c r="B51" s="47"/>
      <c r="C51" s="317" t="str">
        <f>'Example 3A'!C51</f>
        <v>-----</v>
      </c>
      <c r="D51" s="119" t="str">
        <f t="shared" ref="D51:AC51" si="56">C51</f>
        <v>-----</v>
      </c>
      <c r="E51" s="119" t="str">
        <f t="shared" si="56"/>
        <v>-----</v>
      </c>
      <c r="F51" s="119" t="str">
        <f t="shared" si="56"/>
        <v>-----</v>
      </c>
      <c r="G51" s="119" t="str">
        <f t="shared" si="56"/>
        <v>-----</v>
      </c>
      <c r="H51" s="119" t="str">
        <f t="shared" si="56"/>
        <v>-----</v>
      </c>
      <c r="I51" s="119" t="str">
        <f t="shared" si="56"/>
        <v>-----</v>
      </c>
      <c r="J51" s="119" t="str">
        <f t="shared" si="56"/>
        <v>-----</v>
      </c>
      <c r="K51" s="119" t="str">
        <f t="shared" si="56"/>
        <v>-----</v>
      </c>
      <c r="L51" s="119" t="str">
        <f t="shared" si="56"/>
        <v>-----</v>
      </c>
      <c r="M51" s="119" t="str">
        <f t="shared" si="56"/>
        <v>-----</v>
      </c>
      <c r="N51" s="119" t="str">
        <f t="shared" si="56"/>
        <v>-----</v>
      </c>
      <c r="O51" s="119" t="str">
        <f t="shared" si="56"/>
        <v>-----</v>
      </c>
      <c r="P51" s="119" t="str">
        <f t="shared" si="56"/>
        <v>-----</v>
      </c>
      <c r="Q51" s="119" t="str">
        <f t="shared" si="56"/>
        <v>-----</v>
      </c>
      <c r="R51" s="119" t="str">
        <f t="shared" si="56"/>
        <v>-----</v>
      </c>
      <c r="S51" s="119" t="str">
        <f t="shared" si="56"/>
        <v>-----</v>
      </c>
      <c r="T51" s="119" t="str">
        <f t="shared" si="56"/>
        <v>-----</v>
      </c>
      <c r="U51" s="119" t="str">
        <f t="shared" si="56"/>
        <v>-----</v>
      </c>
      <c r="V51" s="119" t="str">
        <f t="shared" si="56"/>
        <v>-----</v>
      </c>
      <c r="W51" s="119" t="str">
        <f t="shared" si="56"/>
        <v>-----</v>
      </c>
      <c r="X51" s="119" t="str">
        <f t="shared" si="56"/>
        <v>-----</v>
      </c>
      <c r="Y51" s="119" t="str">
        <f t="shared" si="56"/>
        <v>-----</v>
      </c>
      <c r="Z51" s="119" t="str">
        <f t="shared" si="56"/>
        <v>-----</v>
      </c>
      <c r="AA51" s="119" t="str">
        <f t="shared" si="56"/>
        <v>-----</v>
      </c>
      <c r="AB51" s="119" t="str">
        <f t="shared" si="56"/>
        <v>-----</v>
      </c>
      <c r="AC51" s="126" t="str">
        <f t="shared" si="56"/>
        <v>-----</v>
      </c>
      <c r="AD51" s="126" t="str">
        <f t="shared" ref="AD51:AU51" si="57">AC51</f>
        <v>-----</v>
      </c>
      <c r="AE51" s="126" t="str">
        <f t="shared" si="57"/>
        <v>-----</v>
      </c>
      <c r="AF51" s="126" t="str">
        <f t="shared" si="57"/>
        <v>-----</v>
      </c>
      <c r="AG51" s="126" t="str">
        <f t="shared" si="57"/>
        <v>-----</v>
      </c>
      <c r="AH51" s="126" t="str">
        <f t="shared" si="57"/>
        <v>-----</v>
      </c>
      <c r="AI51" s="126" t="str">
        <f t="shared" si="57"/>
        <v>-----</v>
      </c>
      <c r="AJ51" s="126" t="str">
        <f t="shared" si="57"/>
        <v>-----</v>
      </c>
      <c r="AK51" s="126" t="str">
        <f t="shared" si="57"/>
        <v>-----</v>
      </c>
      <c r="AL51" s="126" t="str">
        <f t="shared" si="57"/>
        <v>-----</v>
      </c>
      <c r="AM51" s="126" t="str">
        <f t="shared" si="57"/>
        <v>-----</v>
      </c>
      <c r="AN51" s="126" t="str">
        <f t="shared" si="57"/>
        <v>-----</v>
      </c>
      <c r="AO51" s="126" t="str">
        <f t="shared" si="57"/>
        <v>-----</v>
      </c>
      <c r="AP51" s="126" t="str">
        <f t="shared" si="57"/>
        <v>-----</v>
      </c>
      <c r="AQ51" s="126" t="str">
        <f t="shared" si="57"/>
        <v>-----</v>
      </c>
      <c r="AR51" s="126" t="str">
        <f t="shared" si="57"/>
        <v>-----</v>
      </c>
      <c r="AS51" s="126" t="str">
        <f t="shared" si="57"/>
        <v>-----</v>
      </c>
      <c r="AT51" s="126" t="str">
        <f t="shared" si="57"/>
        <v>-----</v>
      </c>
      <c r="AU51" s="126" t="str">
        <f t="shared" si="57"/>
        <v>-----</v>
      </c>
      <c r="AV51" s="126" t="str">
        <f t="shared" si="48"/>
        <v>-----</v>
      </c>
      <c r="AW51" s="126" t="str">
        <f t="shared" si="48"/>
        <v>-----</v>
      </c>
      <c r="AX51" s="126" t="str">
        <f t="shared" si="48"/>
        <v>-----</v>
      </c>
      <c r="AY51" s="126" t="str">
        <f t="shared" si="48"/>
        <v>-----</v>
      </c>
    </row>
    <row r="52" spans="1:51">
      <c r="A52" s="3" t="str">
        <f>'Example 3A'!A52</f>
        <v>+ Expense Fee</v>
      </c>
      <c r="B52" s="4"/>
      <c r="C52" s="162" t="str">
        <f>ExpFeePIP</f>
        <v>enter</v>
      </c>
      <c r="D52" s="124" t="str">
        <f t="shared" ref="D52:AY52" si="58">ExpFeePIP</f>
        <v>enter</v>
      </c>
      <c r="E52" s="124" t="str">
        <f t="shared" si="58"/>
        <v>enter</v>
      </c>
      <c r="F52" s="124" t="str">
        <f t="shared" si="58"/>
        <v>enter</v>
      </c>
      <c r="G52" s="124" t="str">
        <f t="shared" si="58"/>
        <v>enter</v>
      </c>
      <c r="H52" s="124" t="str">
        <f t="shared" si="58"/>
        <v>enter</v>
      </c>
      <c r="I52" s="124" t="str">
        <f t="shared" si="58"/>
        <v>enter</v>
      </c>
      <c r="J52" s="124" t="str">
        <f t="shared" si="58"/>
        <v>enter</v>
      </c>
      <c r="K52" s="124" t="str">
        <f t="shared" si="58"/>
        <v>enter</v>
      </c>
      <c r="L52" s="124" t="str">
        <f t="shared" si="58"/>
        <v>enter</v>
      </c>
      <c r="M52" s="124" t="str">
        <f t="shared" si="58"/>
        <v>enter</v>
      </c>
      <c r="N52" s="124" t="str">
        <f t="shared" si="58"/>
        <v>enter</v>
      </c>
      <c r="O52" s="124" t="str">
        <f t="shared" si="58"/>
        <v>enter</v>
      </c>
      <c r="P52" s="124" t="str">
        <f t="shared" si="58"/>
        <v>enter</v>
      </c>
      <c r="Q52" s="124" t="str">
        <f t="shared" si="58"/>
        <v>enter</v>
      </c>
      <c r="R52" s="124" t="str">
        <f t="shared" si="58"/>
        <v>enter</v>
      </c>
      <c r="S52" s="124" t="str">
        <f t="shared" si="58"/>
        <v>enter</v>
      </c>
      <c r="T52" s="124" t="str">
        <f t="shared" si="58"/>
        <v>enter</v>
      </c>
      <c r="U52" s="124" t="str">
        <f t="shared" si="58"/>
        <v>enter</v>
      </c>
      <c r="V52" s="124" t="str">
        <f t="shared" si="58"/>
        <v>enter</v>
      </c>
      <c r="W52" s="124" t="str">
        <f t="shared" si="58"/>
        <v>enter</v>
      </c>
      <c r="X52" s="124" t="str">
        <f t="shared" si="58"/>
        <v>enter</v>
      </c>
      <c r="Y52" s="124" t="str">
        <f t="shared" si="58"/>
        <v>enter</v>
      </c>
      <c r="Z52" s="124" t="str">
        <f t="shared" si="58"/>
        <v>enter</v>
      </c>
      <c r="AA52" s="124" t="str">
        <f t="shared" si="58"/>
        <v>enter</v>
      </c>
      <c r="AB52" s="124" t="str">
        <f t="shared" si="58"/>
        <v>enter</v>
      </c>
      <c r="AC52" s="155" t="str">
        <f t="shared" si="58"/>
        <v>enter</v>
      </c>
      <c r="AD52" s="155" t="str">
        <f t="shared" si="58"/>
        <v>enter</v>
      </c>
      <c r="AE52" s="155" t="str">
        <f t="shared" si="58"/>
        <v>enter</v>
      </c>
      <c r="AF52" s="155" t="str">
        <f t="shared" si="58"/>
        <v>enter</v>
      </c>
      <c r="AG52" s="155" t="str">
        <f t="shared" si="58"/>
        <v>enter</v>
      </c>
      <c r="AH52" s="155" t="str">
        <f t="shared" si="58"/>
        <v>enter</v>
      </c>
      <c r="AI52" s="155" t="str">
        <f t="shared" si="58"/>
        <v>enter</v>
      </c>
      <c r="AJ52" s="155" t="str">
        <f t="shared" si="58"/>
        <v>enter</v>
      </c>
      <c r="AK52" s="155" t="str">
        <f t="shared" si="58"/>
        <v>enter</v>
      </c>
      <c r="AL52" s="155" t="str">
        <f t="shared" si="58"/>
        <v>enter</v>
      </c>
      <c r="AM52" s="155" t="str">
        <f t="shared" si="58"/>
        <v>enter</v>
      </c>
      <c r="AN52" s="155" t="str">
        <f t="shared" si="58"/>
        <v>enter</v>
      </c>
      <c r="AO52" s="155" t="str">
        <f t="shared" si="58"/>
        <v>enter</v>
      </c>
      <c r="AP52" s="155" t="str">
        <f t="shared" si="58"/>
        <v>enter</v>
      </c>
      <c r="AQ52" s="155" t="str">
        <f t="shared" si="58"/>
        <v>enter</v>
      </c>
      <c r="AR52" s="155" t="str">
        <f t="shared" si="58"/>
        <v>enter</v>
      </c>
      <c r="AS52" s="155" t="str">
        <f t="shared" si="58"/>
        <v>enter</v>
      </c>
      <c r="AT52" s="155" t="str">
        <f t="shared" si="58"/>
        <v>enter</v>
      </c>
      <c r="AU52" s="155" t="str">
        <f t="shared" si="58"/>
        <v>enter</v>
      </c>
      <c r="AV52" s="155" t="str">
        <f t="shared" si="58"/>
        <v>enter</v>
      </c>
      <c r="AW52" s="155" t="str">
        <f t="shared" si="58"/>
        <v>enter</v>
      </c>
      <c r="AX52" s="155" t="str">
        <f t="shared" si="58"/>
        <v>enter</v>
      </c>
      <c r="AY52" s="155" t="str">
        <f t="shared" si="58"/>
        <v>enter</v>
      </c>
    </row>
    <row r="53" spans="1:51">
      <c r="A53" s="3" t="str">
        <f>'Example 3A'!A53</f>
        <v>x</v>
      </c>
      <c r="B53" s="4"/>
      <c r="C53" s="317" t="str">
        <f>'Example 3A'!C53</f>
        <v>-----</v>
      </c>
      <c r="D53" s="119" t="str">
        <f t="shared" ref="D53:AC53" si="59">C53</f>
        <v>-----</v>
      </c>
      <c r="E53" s="119" t="str">
        <f t="shared" si="59"/>
        <v>-----</v>
      </c>
      <c r="F53" s="119" t="str">
        <f t="shared" si="59"/>
        <v>-----</v>
      </c>
      <c r="G53" s="119" t="str">
        <f t="shared" si="59"/>
        <v>-----</v>
      </c>
      <c r="H53" s="119" t="str">
        <f t="shared" si="59"/>
        <v>-----</v>
      </c>
      <c r="I53" s="119" t="str">
        <f t="shared" si="59"/>
        <v>-----</v>
      </c>
      <c r="J53" s="119" t="str">
        <f t="shared" si="59"/>
        <v>-----</v>
      </c>
      <c r="K53" s="119" t="str">
        <f t="shared" si="59"/>
        <v>-----</v>
      </c>
      <c r="L53" s="119" t="str">
        <f t="shared" si="59"/>
        <v>-----</v>
      </c>
      <c r="M53" s="119" t="str">
        <f t="shared" si="59"/>
        <v>-----</v>
      </c>
      <c r="N53" s="119" t="str">
        <f t="shared" si="59"/>
        <v>-----</v>
      </c>
      <c r="O53" s="119" t="str">
        <f t="shared" si="59"/>
        <v>-----</v>
      </c>
      <c r="P53" s="119" t="str">
        <f t="shared" si="59"/>
        <v>-----</v>
      </c>
      <c r="Q53" s="119" t="str">
        <f t="shared" si="59"/>
        <v>-----</v>
      </c>
      <c r="R53" s="119" t="str">
        <f t="shared" si="59"/>
        <v>-----</v>
      </c>
      <c r="S53" s="119" t="str">
        <f t="shared" si="59"/>
        <v>-----</v>
      </c>
      <c r="T53" s="119" t="str">
        <f t="shared" si="59"/>
        <v>-----</v>
      </c>
      <c r="U53" s="119" t="str">
        <f t="shared" si="59"/>
        <v>-----</v>
      </c>
      <c r="V53" s="119" t="str">
        <f t="shared" si="59"/>
        <v>-----</v>
      </c>
      <c r="W53" s="119" t="str">
        <f t="shared" si="59"/>
        <v>-----</v>
      </c>
      <c r="X53" s="119" t="str">
        <f t="shared" si="59"/>
        <v>-----</v>
      </c>
      <c r="Y53" s="119" t="str">
        <f t="shared" si="59"/>
        <v>-----</v>
      </c>
      <c r="Z53" s="119" t="str">
        <f t="shared" si="59"/>
        <v>-----</v>
      </c>
      <c r="AA53" s="119" t="str">
        <f t="shared" si="59"/>
        <v>-----</v>
      </c>
      <c r="AB53" s="119" t="str">
        <f t="shared" si="59"/>
        <v>-----</v>
      </c>
      <c r="AC53" s="126" t="str">
        <f t="shared" si="59"/>
        <v>-----</v>
      </c>
      <c r="AD53" s="126" t="str">
        <f t="shared" ref="AD53:AU53" si="60">AC53</f>
        <v>-----</v>
      </c>
      <c r="AE53" s="126" t="str">
        <f t="shared" si="60"/>
        <v>-----</v>
      </c>
      <c r="AF53" s="126" t="str">
        <f t="shared" si="60"/>
        <v>-----</v>
      </c>
      <c r="AG53" s="126" t="str">
        <f t="shared" si="60"/>
        <v>-----</v>
      </c>
      <c r="AH53" s="126" t="str">
        <f t="shared" si="60"/>
        <v>-----</v>
      </c>
      <c r="AI53" s="126" t="str">
        <f t="shared" si="60"/>
        <v>-----</v>
      </c>
      <c r="AJ53" s="126" t="str">
        <f t="shared" si="60"/>
        <v>-----</v>
      </c>
      <c r="AK53" s="126" t="str">
        <f t="shared" si="60"/>
        <v>-----</v>
      </c>
      <c r="AL53" s="126" t="str">
        <f t="shared" si="60"/>
        <v>-----</v>
      </c>
      <c r="AM53" s="126" t="str">
        <f t="shared" si="60"/>
        <v>-----</v>
      </c>
      <c r="AN53" s="126" t="str">
        <f t="shared" si="60"/>
        <v>-----</v>
      </c>
      <c r="AO53" s="126" t="str">
        <f t="shared" si="60"/>
        <v>-----</v>
      </c>
      <c r="AP53" s="126" t="str">
        <f t="shared" si="60"/>
        <v>-----</v>
      </c>
      <c r="AQ53" s="126" t="str">
        <f t="shared" si="60"/>
        <v>-----</v>
      </c>
      <c r="AR53" s="126" t="str">
        <f t="shared" si="60"/>
        <v>-----</v>
      </c>
      <c r="AS53" s="126" t="str">
        <f t="shared" si="60"/>
        <v>-----</v>
      </c>
      <c r="AT53" s="126" t="str">
        <f t="shared" si="60"/>
        <v>-----</v>
      </c>
      <c r="AU53" s="126" t="str">
        <f t="shared" si="60"/>
        <v>-----</v>
      </c>
      <c r="AV53" s="126" t="str">
        <f>AU53</f>
        <v>-----</v>
      </c>
      <c r="AW53" s="126" t="str">
        <f>AV53</f>
        <v>-----</v>
      </c>
      <c r="AX53" s="126" t="str">
        <f>AW53</f>
        <v>-----</v>
      </c>
      <c r="AY53" s="126" t="str">
        <f>AX53</f>
        <v>-----</v>
      </c>
    </row>
    <row r="54" spans="1:51">
      <c r="A54" s="11" t="str">
        <f>'Example 3A'!A54</f>
        <v>= PIP Rate</v>
      </c>
      <c r="B54" s="12"/>
      <c r="C54" s="150" t="e">
        <f>PRODUCT(PRODUCT(C44:C51)+C52,C53)</f>
        <v>#VALUE!</v>
      </c>
      <c r="D54" s="38" t="e">
        <f t="shared" ref="D54:AC54" si="61">PRODUCT(PRODUCT(D44:D51)+D52,D53)</f>
        <v>#VALUE!</v>
      </c>
      <c r="E54" s="38" t="e">
        <f t="shared" si="61"/>
        <v>#VALUE!</v>
      </c>
      <c r="F54" s="38" t="e">
        <f t="shared" si="61"/>
        <v>#VALUE!</v>
      </c>
      <c r="G54" s="38" t="e">
        <f t="shared" si="61"/>
        <v>#VALUE!</v>
      </c>
      <c r="H54" s="38" t="e">
        <f t="shared" si="61"/>
        <v>#VALUE!</v>
      </c>
      <c r="I54" s="38" t="e">
        <f t="shared" si="61"/>
        <v>#VALUE!</v>
      </c>
      <c r="J54" s="38" t="e">
        <f t="shared" si="61"/>
        <v>#VALUE!</v>
      </c>
      <c r="K54" s="38" t="e">
        <f t="shared" si="61"/>
        <v>#VALUE!</v>
      </c>
      <c r="L54" s="38" t="e">
        <f t="shared" si="61"/>
        <v>#VALUE!</v>
      </c>
      <c r="M54" s="38" t="e">
        <f t="shared" si="61"/>
        <v>#VALUE!</v>
      </c>
      <c r="N54" s="38" t="e">
        <f t="shared" si="61"/>
        <v>#VALUE!</v>
      </c>
      <c r="O54" s="38" t="e">
        <f t="shared" si="61"/>
        <v>#VALUE!</v>
      </c>
      <c r="P54" s="38" t="e">
        <f t="shared" si="61"/>
        <v>#VALUE!</v>
      </c>
      <c r="Q54" s="38" t="e">
        <f t="shared" si="61"/>
        <v>#VALUE!</v>
      </c>
      <c r="R54" s="38" t="e">
        <f t="shared" si="61"/>
        <v>#VALUE!</v>
      </c>
      <c r="S54" s="38" t="e">
        <f t="shared" si="61"/>
        <v>#VALUE!</v>
      </c>
      <c r="T54" s="38" t="e">
        <f t="shared" si="61"/>
        <v>#VALUE!</v>
      </c>
      <c r="U54" s="38" t="e">
        <f t="shared" si="61"/>
        <v>#VALUE!</v>
      </c>
      <c r="V54" s="38" t="e">
        <f t="shared" si="61"/>
        <v>#VALUE!</v>
      </c>
      <c r="W54" s="38" t="e">
        <f t="shared" si="61"/>
        <v>#VALUE!</v>
      </c>
      <c r="X54" s="38" t="e">
        <f t="shared" si="61"/>
        <v>#VALUE!</v>
      </c>
      <c r="Y54" s="38" t="e">
        <f t="shared" si="61"/>
        <v>#VALUE!</v>
      </c>
      <c r="Z54" s="38" t="e">
        <f t="shared" si="61"/>
        <v>#VALUE!</v>
      </c>
      <c r="AA54" s="38" t="e">
        <f t="shared" si="61"/>
        <v>#VALUE!</v>
      </c>
      <c r="AB54" s="38" t="e">
        <f t="shared" si="61"/>
        <v>#VALUE!</v>
      </c>
      <c r="AC54" s="39" t="e">
        <f t="shared" si="61"/>
        <v>#VALUE!</v>
      </c>
      <c r="AD54" s="39" t="e">
        <f t="shared" ref="AD54:AY54" si="62">PRODUCT(PRODUCT(AD44:AD51)+AD52,AD53)</f>
        <v>#VALUE!</v>
      </c>
      <c r="AE54" s="39" t="e">
        <f t="shared" si="62"/>
        <v>#VALUE!</v>
      </c>
      <c r="AF54" s="39" t="e">
        <f t="shared" si="62"/>
        <v>#VALUE!</v>
      </c>
      <c r="AG54" s="39" t="e">
        <f t="shared" si="62"/>
        <v>#VALUE!</v>
      </c>
      <c r="AH54" s="39" t="e">
        <f t="shared" si="62"/>
        <v>#VALUE!</v>
      </c>
      <c r="AI54" s="39" t="e">
        <f t="shared" si="62"/>
        <v>#VALUE!</v>
      </c>
      <c r="AJ54" s="39" t="e">
        <f t="shared" si="62"/>
        <v>#VALUE!</v>
      </c>
      <c r="AK54" s="39" t="e">
        <f t="shared" si="62"/>
        <v>#VALUE!</v>
      </c>
      <c r="AL54" s="39" t="e">
        <f t="shared" si="62"/>
        <v>#VALUE!</v>
      </c>
      <c r="AM54" s="39" t="e">
        <f t="shared" si="62"/>
        <v>#VALUE!</v>
      </c>
      <c r="AN54" s="39" t="e">
        <f t="shared" si="62"/>
        <v>#VALUE!</v>
      </c>
      <c r="AO54" s="39" t="e">
        <f t="shared" si="62"/>
        <v>#VALUE!</v>
      </c>
      <c r="AP54" s="39" t="e">
        <f t="shared" si="62"/>
        <v>#VALUE!</v>
      </c>
      <c r="AQ54" s="39" t="e">
        <f t="shared" si="62"/>
        <v>#VALUE!</v>
      </c>
      <c r="AR54" s="39" t="e">
        <f t="shared" si="62"/>
        <v>#VALUE!</v>
      </c>
      <c r="AS54" s="39" t="e">
        <f t="shared" si="62"/>
        <v>#VALUE!</v>
      </c>
      <c r="AT54" s="39" t="e">
        <f t="shared" si="62"/>
        <v>#VALUE!</v>
      </c>
      <c r="AU54" s="39" t="e">
        <f t="shared" si="62"/>
        <v>#VALUE!</v>
      </c>
      <c r="AV54" s="39" t="e">
        <f t="shared" si="62"/>
        <v>#VALUE!</v>
      </c>
      <c r="AW54" s="39" t="e">
        <f t="shared" si="62"/>
        <v>#VALUE!</v>
      </c>
      <c r="AX54" s="39" t="e">
        <f t="shared" si="62"/>
        <v>#VALUE!</v>
      </c>
      <c r="AY54" s="39" t="e">
        <f t="shared" si="62"/>
        <v>#VALUE!</v>
      </c>
    </row>
    <row r="55" spans="1:51" ht="16.2" thickBot="1">
      <c r="A55" s="13" t="str">
        <f>'Example 3A'!A55</f>
        <v>+ Medical Payments</v>
      </c>
      <c r="B55" s="4"/>
      <c r="C55" s="151">
        <v>0</v>
      </c>
      <c r="D55" s="151">
        <f>C55</f>
        <v>0</v>
      </c>
      <c r="E55" s="77">
        <f t="shared" ref="E55:AY55" si="63">$D55</f>
        <v>0</v>
      </c>
      <c r="F55" s="77">
        <f t="shared" si="63"/>
        <v>0</v>
      </c>
      <c r="G55" s="77">
        <f t="shared" si="63"/>
        <v>0</v>
      </c>
      <c r="H55" s="77">
        <f t="shared" si="63"/>
        <v>0</v>
      </c>
      <c r="I55" s="77">
        <f t="shared" si="63"/>
        <v>0</v>
      </c>
      <c r="J55" s="77">
        <f t="shared" si="63"/>
        <v>0</v>
      </c>
      <c r="K55" s="77">
        <f t="shared" si="63"/>
        <v>0</v>
      </c>
      <c r="L55" s="77">
        <f t="shared" si="63"/>
        <v>0</v>
      </c>
      <c r="M55" s="77">
        <f t="shared" si="63"/>
        <v>0</v>
      </c>
      <c r="N55" s="77">
        <f t="shared" si="63"/>
        <v>0</v>
      </c>
      <c r="O55" s="77">
        <f t="shared" si="63"/>
        <v>0</v>
      </c>
      <c r="P55" s="77">
        <f t="shared" si="63"/>
        <v>0</v>
      </c>
      <c r="Q55" s="77">
        <f t="shared" si="63"/>
        <v>0</v>
      </c>
      <c r="R55" s="77">
        <f t="shared" si="63"/>
        <v>0</v>
      </c>
      <c r="S55" s="77">
        <f t="shared" si="63"/>
        <v>0</v>
      </c>
      <c r="T55" s="77">
        <f t="shared" si="63"/>
        <v>0</v>
      </c>
      <c r="U55" s="77">
        <f t="shared" si="63"/>
        <v>0</v>
      </c>
      <c r="V55" s="77">
        <f t="shared" si="63"/>
        <v>0</v>
      </c>
      <c r="W55" s="77">
        <f t="shared" si="63"/>
        <v>0</v>
      </c>
      <c r="X55" s="77">
        <f t="shared" si="63"/>
        <v>0</v>
      </c>
      <c r="Y55" s="77">
        <f t="shared" si="63"/>
        <v>0</v>
      </c>
      <c r="Z55" s="77">
        <f t="shared" si="63"/>
        <v>0</v>
      </c>
      <c r="AA55" s="77">
        <f t="shared" si="63"/>
        <v>0</v>
      </c>
      <c r="AB55" s="77">
        <f t="shared" si="63"/>
        <v>0</v>
      </c>
      <c r="AC55" s="130">
        <f t="shared" si="63"/>
        <v>0</v>
      </c>
      <c r="AD55" s="130">
        <f t="shared" si="63"/>
        <v>0</v>
      </c>
      <c r="AE55" s="130">
        <f t="shared" si="63"/>
        <v>0</v>
      </c>
      <c r="AF55" s="130">
        <f t="shared" si="63"/>
        <v>0</v>
      </c>
      <c r="AG55" s="130">
        <f t="shared" si="63"/>
        <v>0</v>
      </c>
      <c r="AH55" s="130">
        <f t="shared" si="63"/>
        <v>0</v>
      </c>
      <c r="AI55" s="130">
        <f t="shared" si="63"/>
        <v>0</v>
      </c>
      <c r="AJ55" s="130">
        <f t="shared" si="63"/>
        <v>0</v>
      </c>
      <c r="AK55" s="130">
        <f t="shared" si="63"/>
        <v>0</v>
      </c>
      <c r="AL55" s="130">
        <f t="shared" si="63"/>
        <v>0</v>
      </c>
      <c r="AM55" s="130">
        <f t="shared" si="63"/>
        <v>0</v>
      </c>
      <c r="AN55" s="130">
        <f t="shared" si="63"/>
        <v>0</v>
      </c>
      <c r="AO55" s="130">
        <f t="shared" si="63"/>
        <v>0</v>
      </c>
      <c r="AP55" s="130">
        <f t="shared" si="63"/>
        <v>0</v>
      </c>
      <c r="AQ55" s="130">
        <f t="shared" si="63"/>
        <v>0</v>
      </c>
      <c r="AR55" s="130">
        <f t="shared" si="63"/>
        <v>0</v>
      </c>
      <c r="AS55" s="130">
        <f t="shared" si="63"/>
        <v>0</v>
      </c>
      <c r="AT55" s="130">
        <f t="shared" si="63"/>
        <v>0</v>
      </c>
      <c r="AU55" s="130">
        <f t="shared" si="63"/>
        <v>0</v>
      </c>
      <c r="AV55" s="130">
        <f t="shared" si="63"/>
        <v>0</v>
      </c>
      <c r="AW55" s="130">
        <f t="shared" si="63"/>
        <v>0</v>
      </c>
      <c r="AX55" s="130">
        <f t="shared" si="63"/>
        <v>0</v>
      </c>
      <c r="AY55" s="130">
        <f t="shared" si="63"/>
        <v>0</v>
      </c>
    </row>
    <row r="56" spans="1:51" ht="16.2" thickTop="1">
      <c r="A56" s="52" t="str">
        <f>'Example 3A'!A56</f>
        <v/>
      </c>
      <c r="B56" s="6"/>
      <c r="C56" s="78" t="str">
        <f t="shared" ref="C56:AY56" si="64">"BaseRateUML_" &amp; TEXT(C$17,"00")</f>
        <v>BaseRateUML_101</v>
      </c>
      <c r="D56" s="78" t="str">
        <f t="shared" si="64"/>
        <v>BaseRateUML_102</v>
      </c>
      <c r="E56" s="78" t="str">
        <f t="shared" si="64"/>
        <v>BaseRateUML_103</v>
      </c>
      <c r="F56" s="78" t="str">
        <f t="shared" si="64"/>
        <v>BaseRateUML_104</v>
      </c>
      <c r="G56" s="78" t="str">
        <f t="shared" si="64"/>
        <v>BaseRateUML_105</v>
      </c>
      <c r="H56" s="78" t="str">
        <f t="shared" si="64"/>
        <v>BaseRateUML_106</v>
      </c>
      <c r="I56" s="78" t="str">
        <f t="shared" si="64"/>
        <v>BaseRateUML_107</v>
      </c>
      <c r="J56" s="78" t="str">
        <f t="shared" si="64"/>
        <v>BaseRateUML_108</v>
      </c>
      <c r="K56" s="78" t="str">
        <f t="shared" si="64"/>
        <v>BaseRateUML_109</v>
      </c>
      <c r="L56" s="78" t="str">
        <f t="shared" si="64"/>
        <v>BaseRateUML_110</v>
      </c>
      <c r="M56" s="78" t="str">
        <f t="shared" si="64"/>
        <v>BaseRateUML_111</v>
      </c>
      <c r="N56" s="78" t="str">
        <f t="shared" si="64"/>
        <v>BaseRateUML_112</v>
      </c>
      <c r="O56" s="78" t="str">
        <f t="shared" si="64"/>
        <v>BaseRateUML_113</v>
      </c>
      <c r="P56" s="78" t="str">
        <f t="shared" si="64"/>
        <v>BaseRateUML_114</v>
      </c>
      <c r="Q56" s="78" t="str">
        <f t="shared" si="64"/>
        <v>BaseRateUML_115</v>
      </c>
      <c r="R56" s="78" t="str">
        <f t="shared" si="64"/>
        <v>BaseRateUML_116</v>
      </c>
      <c r="S56" s="78" t="str">
        <f t="shared" si="64"/>
        <v>BaseRateUML_117</v>
      </c>
      <c r="T56" s="78" t="str">
        <f t="shared" si="64"/>
        <v>BaseRateUML_118</v>
      </c>
      <c r="U56" s="78" t="str">
        <f t="shared" si="64"/>
        <v>BaseRateUML_119</v>
      </c>
      <c r="V56" s="78" t="str">
        <f t="shared" si="64"/>
        <v>BaseRateUML_120</v>
      </c>
      <c r="W56" s="78" t="str">
        <f t="shared" si="64"/>
        <v>BaseRateUML_121</v>
      </c>
      <c r="X56" s="78" t="str">
        <f t="shared" si="64"/>
        <v>BaseRateUML_122</v>
      </c>
      <c r="Y56" s="78" t="str">
        <f t="shared" si="64"/>
        <v>BaseRateUML_123</v>
      </c>
      <c r="Z56" s="78" t="str">
        <f t="shared" si="64"/>
        <v>BaseRateUML_124</v>
      </c>
      <c r="AA56" s="78" t="str">
        <f t="shared" si="64"/>
        <v>BaseRateUML_125</v>
      </c>
      <c r="AB56" s="78" t="str">
        <f t="shared" si="64"/>
        <v>BaseRateUML_126</v>
      </c>
      <c r="AC56" s="131" t="str">
        <f t="shared" si="64"/>
        <v>BaseRateUML_127</v>
      </c>
      <c r="AD56" s="131" t="str">
        <f t="shared" si="64"/>
        <v>BaseRateUML_128</v>
      </c>
      <c r="AE56" s="131" t="str">
        <f t="shared" si="64"/>
        <v>BaseRateUML_129</v>
      </c>
      <c r="AF56" s="131" t="str">
        <f t="shared" si="64"/>
        <v>BaseRateUML_130</v>
      </c>
      <c r="AG56" s="131" t="str">
        <f t="shared" si="64"/>
        <v>BaseRateUML_131</v>
      </c>
      <c r="AH56" s="131" t="str">
        <f t="shared" si="64"/>
        <v>BaseRateUML_132</v>
      </c>
      <c r="AI56" s="131" t="str">
        <f t="shared" si="64"/>
        <v>BaseRateUML_133</v>
      </c>
      <c r="AJ56" s="131" t="str">
        <f t="shared" si="64"/>
        <v>BaseRateUML_134</v>
      </c>
      <c r="AK56" s="131" t="str">
        <f t="shared" si="64"/>
        <v>BaseRateUML_135</v>
      </c>
      <c r="AL56" s="131" t="str">
        <f t="shared" si="64"/>
        <v>BaseRateUML_136</v>
      </c>
      <c r="AM56" s="131" t="str">
        <f t="shared" si="64"/>
        <v>BaseRateUML_137</v>
      </c>
      <c r="AN56" s="131" t="str">
        <f t="shared" si="64"/>
        <v>BaseRateUML_138</v>
      </c>
      <c r="AO56" s="131" t="str">
        <f t="shared" si="64"/>
        <v>BaseRateUML_139</v>
      </c>
      <c r="AP56" s="131" t="str">
        <f t="shared" si="64"/>
        <v>BaseRateUML_140</v>
      </c>
      <c r="AQ56" s="131" t="str">
        <f t="shared" si="64"/>
        <v>BaseRateUML_141</v>
      </c>
      <c r="AR56" s="131" t="str">
        <f t="shared" si="64"/>
        <v>BaseRateUML_142</v>
      </c>
      <c r="AS56" s="131" t="str">
        <f t="shared" si="64"/>
        <v>BaseRateUML_143</v>
      </c>
      <c r="AT56" s="131" t="str">
        <f t="shared" si="64"/>
        <v>BaseRateUML_144</v>
      </c>
      <c r="AU56" s="131" t="str">
        <f t="shared" si="64"/>
        <v>BaseRateUML_145</v>
      </c>
      <c r="AV56" s="131" t="str">
        <f t="shared" si="64"/>
        <v>BaseRateUML_146</v>
      </c>
      <c r="AW56" s="131" t="str">
        <f t="shared" si="64"/>
        <v>BaseRateUML_147</v>
      </c>
      <c r="AX56" s="131" t="str">
        <f t="shared" si="64"/>
        <v>BaseRateUML_148</v>
      </c>
      <c r="AY56" s="131" t="str">
        <f t="shared" si="64"/>
        <v>BaseRateUML_149</v>
      </c>
    </row>
    <row r="57" spans="1:51">
      <c r="A57" s="21" t="s">
        <v>179</v>
      </c>
      <c r="B57" s="4"/>
      <c r="C57" s="124" t="str">
        <f>'Example 1A'!C57</f>
        <v xml:space="preserve">enter   </v>
      </c>
      <c r="D57" s="124" t="str">
        <f>'Example 1A'!D57</f>
        <v xml:space="preserve">enter   </v>
      </c>
      <c r="E57" s="124" t="str">
        <f>'Example 1A'!E57</f>
        <v xml:space="preserve">enter   </v>
      </c>
      <c r="F57" s="124" t="str">
        <f>'Example 1A'!F57</f>
        <v xml:space="preserve">enter   </v>
      </c>
      <c r="G57" s="124" t="str">
        <f>'Example 1A'!G57</f>
        <v xml:space="preserve">enter   </v>
      </c>
      <c r="H57" s="124" t="str">
        <f>'Example 1A'!H57</f>
        <v xml:space="preserve">enter   </v>
      </c>
      <c r="I57" s="124" t="str">
        <f>'Example 1A'!I57</f>
        <v xml:space="preserve">enter   </v>
      </c>
      <c r="J57" s="124" t="str">
        <f>'Example 1A'!J57</f>
        <v xml:space="preserve">enter   </v>
      </c>
      <c r="K57" s="124" t="str">
        <f>'Example 1A'!K57</f>
        <v xml:space="preserve">enter   </v>
      </c>
      <c r="L57" s="124" t="str">
        <f>'Example 1A'!L57</f>
        <v xml:space="preserve">enter   </v>
      </c>
      <c r="M57" s="124" t="str">
        <f>'Example 1A'!M57</f>
        <v xml:space="preserve">enter   </v>
      </c>
      <c r="N57" s="124" t="str">
        <f>'Example 1A'!N57</f>
        <v xml:space="preserve">enter   </v>
      </c>
      <c r="O57" s="124" t="str">
        <f>'Example 1A'!O57</f>
        <v xml:space="preserve">enter   </v>
      </c>
      <c r="P57" s="124" t="str">
        <f>'Example 1A'!P57</f>
        <v xml:space="preserve">enter   </v>
      </c>
      <c r="Q57" s="124" t="str">
        <f>'Example 1A'!Q57</f>
        <v xml:space="preserve">enter   </v>
      </c>
      <c r="R57" s="124" t="str">
        <f>'Example 1A'!R57</f>
        <v xml:space="preserve">enter   </v>
      </c>
      <c r="S57" s="124" t="str">
        <f>'Example 1A'!S57</f>
        <v xml:space="preserve">enter   </v>
      </c>
      <c r="T57" s="124" t="str">
        <f>'Example 1A'!T57</f>
        <v xml:space="preserve">enter   </v>
      </c>
      <c r="U57" s="124" t="str">
        <f>'Example 1A'!U57</f>
        <v xml:space="preserve">enter   </v>
      </c>
      <c r="V57" s="124" t="str">
        <f>'Example 1A'!V57</f>
        <v xml:space="preserve">enter   </v>
      </c>
      <c r="W57" s="124" t="str">
        <f>'Example 1A'!W57</f>
        <v xml:space="preserve">enter   </v>
      </c>
      <c r="X57" s="124" t="str">
        <f>'Example 1A'!X57</f>
        <v xml:space="preserve">enter   </v>
      </c>
      <c r="Y57" s="124" t="str">
        <f>'Example 1A'!Y57</f>
        <v xml:space="preserve">enter   </v>
      </c>
      <c r="Z57" s="124" t="str">
        <f>'Example 1A'!Z57</f>
        <v xml:space="preserve">enter   </v>
      </c>
      <c r="AA57" s="124" t="str">
        <f>'Example 1A'!AA57</f>
        <v xml:space="preserve">enter   </v>
      </c>
      <c r="AB57" s="124" t="str">
        <f>'Example 1A'!AB57</f>
        <v xml:space="preserve">enter   </v>
      </c>
      <c r="AC57" s="124" t="str">
        <f>'Example 1A'!AC57</f>
        <v xml:space="preserve">enter   </v>
      </c>
      <c r="AD57" s="124" t="str">
        <f>'Example 1A'!AD57</f>
        <v xml:space="preserve">enter   </v>
      </c>
      <c r="AE57" s="124" t="str">
        <f>'Example 1A'!AE57</f>
        <v xml:space="preserve">enter   </v>
      </c>
      <c r="AF57" s="124" t="str">
        <f>'Example 1A'!AF57</f>
        <v xml:space="preserve">enter   </v>
      </c>
      <c r="AG57" s="124" t="str">
        <f>'Example 1A'!AG57</f>
        <v xml:space="preserve">enter   </v>
      </c>
      <c r="AH57" s="124" t="str">
        <f>'Example 1A'!AH57</f>
        <v xml:space="preserve">enter   </v>
      </c>
      <c r="AI57" s="124" t="str">
        <f>'Example 1A'!AI57</f>
        <v xml:space="preserve">enter   </v>
      </c>
      <c r="AJ57" s="124" t="str">
        <f>'Example 1A'!AJ57</f>
        <v xml:space="preserve">enter   </v>
      </c>
      <c r="AK57" s="124" t="str">
        <f>'Example 1A'!AK57</f>
        <v xml:space="preserve">enter   </v>
      </c>
      <c r="AL57" s="124" t="str">
        <f>'Example 1A'!AL57</f>
        <v xml:space="preserve">enter   </v>
      </c>
      <c r="AM57" s="124" t="str">
        <f>'Example 1A'!AM57</f>
        <v xml:space="preserve">enter   </v>
      </c>
      <c r="AN57" s="124" t="str">
        <f>'Example 1A'!AN57</f>
        <v xml:space="preserve">enter   </v>
      </c>
      <c r="AO57" s="124" t="str">
        <f>'Example 1A'!AO57</f>
        <v xml:space="preserve">enter   </v>
      </c>
      <c r="AP57" s="124" t="str">
        <f>'Example 1A'!AP57</f>
        <v xml:space="preserve">enter   </v>
      </c>
      <c r="AQ57" s="124" t="str">
        <f>'Example 1A'!AQ57</f>
        <v xml:space="preserve">enter   </v>
      </c>
      <c r="AR57" s="124" t="str">
        <f>'Example 1A'!AR57</f>
        <v xml:space="preserve">enter   </v>
      </c>
      <c r="AS57" s="124" t="str">
        <f>'Example 1A'!AS57</f>
        <v xml:space="preserve">enter   </v>
      </c>
      <c r="AT57" s="124" t="str">
        <f>'Example 1A'!AT57</f>
        <v xml:space="preserve">enter   </v>
      </c>
      <c r="AU57" s="124" t="str">
        <f>'Example 1A'!AU57</f>
        <v xml:space="preserve">enter   </v>
      </c>
      <c r="AV57" s="124" t="str">
        <f>'Example 1A'!AV57</f>
        <v xml:space="preserve">enter   </v>
      </c>
      <c r="AW57" s="124" t="str">
        <f>'Example 1A'!AW57</f>
        <v xml:space="preserve">enter   </v>
      </c>
      <c r="AX57" s="124" t="str">
        <f>'Example 1A'!AX57</f>
        <v xml:space="preserve">enter   </v>
      </c>
      <c r="AY57" s="124" t="str">
        <f>'Example 1A'!AY57</f>
        <v xml:space="preserve">enter   </v>
      </c>
    </row>
    <row r="58" spans="1:51">
      <c r="A58" s="13" t="s">
        <v>180</v>
      </c>
      <c r="B58" s="4"/>
      <c r="C58" s="317" t="str">
        <f>'Example 3A'!C58</f>
        <v>-----</v>
      </c>
      <c r="D58" s="119" t="str">
        <f t="shared" ref="D58:AC59" si="65">C58</f>
        <v>-----</v>
      </c>
      <c r="E58" s="119" t="str">
        <f t="shared" si="65"/>
        <v>-----</v>
      </c>
      <c r="F58" s="119" t="str">
        <f t="shared" si="65"/>
        <v>-----</v>
      </c>
      <c r="G58" s="119" t="str">
        <f t="shared" si="65"/>
        <v>-----</v>
      </c>
      <c r="H58" s="119" t="str">
        <f t="shared" si="65"/>
        <v>-----</v>
      </c>
      <c r="I58" s="119" t="str">
        <f t="shared" si="65"/>
        <v>-----</v>
      </c>
      <c r="J58" s="119" t="str">
        <f t="shared" si="65"/>
        <v>-----</v>
      </c>
      <c r="K58" s="119" t="str">
        <f t="shared" si="65"/>
        <v>-----</v>
      </c>
      <c r="L58" s="119" t="str">
        <f t="shared" si="65"/>
        <v>-----</v>
      </c>
      <c r="M58" s="119" t="str">
        <f t="shared" si="65"/>
        <v>-----</v>
      </c>
      <c r="N58" s="119" t="str">
        <f t="shared" si="65"/>
        <v>-----</v>
      </c>
      <c r="O58" s="119" t="str">
        <f t="shared" si="65"/>
        <v>-----</v>
      </c>
      <c r="P58" s="119" t="str">
        <f t="shared" si="65"/>
        <v>-----</v>
      </c>
      <c r="Q58" s="119" t="str">
        <f t="shared" si="65"/>
        <v>-----</v>
      </c>
      <c r="R58" s="119" t="str">
        <f t="shared" si="65"/>
        <v>-----</v>
      </c>
      <c r="S58" s="119" t="str">
        <f t="shared" si="65"/>
        <v>-----</v>
      </c>
      <c r="T58" s="119" t="str">
        <f t="shared" si="65"/>
        <v>-----</v>
      </c>
      <c r="U58" s="119" t="str">
        <f t="shared" si="65"/>
        <v>-----</v>
      </c>
      <c r="V58" s="119" t="str">
        <f t="shared" si="65"/>
        <v>-----</v>
      </c>
      <c r="W58" s="119" t="str">
        <f t="shared" si="65"/>
        <v>-----</v>
      </c>
      <c r="X58" s="119" t="str">
        <f t="shared" si="65"/>
        <v>-----</v>
      </c>
      <c r="Y58" s="119" t="str">
        <f t="shared" si="65"/>
        <v>-----</v>
      </c>
      <c r="Z58" s="119" t="str">
        <f t="shared" si="65"/>
        <v>-----</v>
      </c>
      <c r="AA58" s="119" t="str">
        <f t="shared" si="65"/>
        <v>-----</v>
      </c>
      <c r="AB58" s="119" t="str">
        <f t="shared" si="65"/>
        <v>-----</v>
      </c>
      <c r="AC58" s="126" t="str">
        <f t="shared" si="65"/>
        <v>-----</v>
      </c>
      <c r="AD58" s="126" t="str">
        <f t="shared" ref="AD58:AU58" si="66">AC58</f>
        <v>-----</v>
      </c>
      <c r="AE58" s="126" t="str">
        <f t="shared" si="66"/>
        <v>-----</v>
      </c>
      <c r="AF58" s="126" t="str">
        <f t="shared" si="66"/>
        <v>-----</v>
      </c>
      <c r="AG58" s="126" t="str">
        <f t="shared" si="66"/>
        <v>-----</v>
      </c>
      <c r="AH58" s="126" t="str">
        <f t="shared" si="66"/>
        <v>-----</v>
      </c>
      <c r="AI58" s="126" t="str">
        <f t="shared" si="66"/>
        <v>-----</v>
      </c>
      <c r="AJ58" s="126" t="str">
        <f t="shared" si="66"/>
        <v>-----</v>
      </c>
      <c r="AK58" s="126" t="str">
        <f t="shared" si="66"/>
        <v>-----</v>
      </c>
      <c r="AL58" s="126" t="str">
        <f t="shared" si="66"/>
        <v>-----</v>
      </c>
      <c r="AM58" s="126" t="str">
        <f t="shared" si="66"/>
        <v>-----</v>
      </c>
      <c r="AN58" s="126" t="str">
        <f t="shared" si="66"/>
        <v>-----</v>
      </c>
      <c r="AO58" s="126" t="str">
        <f t="shared" si="66"/>
        <v>-----</v>
      </c>
      <c r="AP58" s="126" t="str">
        <f t="shared" si="66"/>
        <v>-----</v>
      </c>
      <c r="AQ58" s="126" t="str">
        <f t="shared" si="66"/>
        <v>-----</v>
      </c>
      <c r="AR58" s="126" t="str">
        <f t="shared" si="66"/>
        <v>-----</v>
      </c>
      <c r="AS58" s="126" t="str">
        <f t="shared" si="66"/>
        <v>-----</v>
      </c>
      <c r="AT58" s="126" t="str">
        <f t="shared" si="66"/>
        <v>-----</v>
      </c>
      <c r="AU58" s="126" t="str">
        <f t="shared" si="66"/>
        <v>-----</v>
      </c>
      <c r="AV58" s="126" t="str">
        <f t="shared" ref="AV58:AY61" si="67">AU58</f>
        <v>-----</v>
      </c>
      <c r="AW58" s="126" t="str">
        <f t="shared" si="67"/>
        <v>-----</v>
      </c>
      <c r="AX58" s="126" t="str">
        <f t="shared" si="67"/>
        <v>-----</v>
      </c>
      <c r="AY58" s="126" t="str">
        <f t="shared" si="67"/>
        <v>-----</v>
      </c>
    </row>
    <row r="59" spans="1:51">
      <c r="A59" s="3" t="str">
        <f>'Example 3A'!A59</f>
        <v>x</v>
      </c>
      <c r="B59" s="4"/>
      <c r="C59" s="317" t="str">
        <f>'Example 3A'!C59</f>
        <v>-----</v>
      </c>
      <c r="D59" s="119" t="str">
        <f t="shared" si="65"/>
        <v>-----</v>
      </c>
      <c r="E59" s="119" t="str">
        <f t="shared" si="65"/>
        <v>-----</v>
      </c>
      <c r="F59" s="119" t="str">
        <f t="shared" si="65"/>
        <v>-----</v>
      </c>
      <c r="G59" s="119" t="str">
        <f t="shared" si="65"/>
        <v>-----</v>
      </c>
      <c r="H59" s="119" t="str">
        <f t="shared" si="65"/>
        <v>-----</v>
      </c>
      <c r="I59" s="119" t="str">
        <f t="shared" si="65"/>
        <v>-----</v>
      </c>
      <c r="J59" s="119" t="str">
        <f t="shared" si="65"/>
        <v>-----</v>
      </c>
      <c r="K59" s="119" t="str">
        <f t="shared" si="65"/>
        <v>-----</v>
      </c>
      <c r="L59" s="119" t="str">
        <f t="shared" si="65"/>
        <v>-----</v>
      </c>
      <c r="M59" s="119" t="str">
        <f t="shared" si="65"/>
        <v>-----</v>
      </c>
      <c r="N59" s="119" t="str">
        <f t="shared" si="65"/>
        <v>-----</v>
      </c>
      <c r="O59" s="119" t="str">
        <f t="shared" si="65"/>
        <v>-----</v>
      </c>
      <c r="P59" s="119" t="str">
        <f t="shared" si="65"/>
        <v>-----</v>
      </c>
      <c r="Q59" s="119" t="str">
        <f t="shared" si="65"/>
        <v>-----</v>
      </c>
      <c r="R59" s="119" t="str">
        <f t="shared" si="65"/>
        <v>-----</v>
      </c>
      <c r="S59" s="119" t="str">
        <f t="shared" si="65"/>
        <v>-----</v>
      </c>
      <c r="T59" s="119" t="str">
        <f t="shared" si="65"/>
        <v>-----</v>
      </c>
      <c r="U59" s="119" t="str">
        <f t="shared" si="65"/>
        <v>-----</v>
      </c>
      <c r="V59" s="119" t="str">
        <f t="shared" si="65"/>
        <v>-----</v>
      </c>
      <c r="W59" s="119" t="str">
        <f t="shared" si="65"/>
        <v>-----</v>
      </c>
      <c r="X59" s="119" t="str">
        <f t="shared" si="65"/>
        <v>-----</v>
      </c>
      <c r="Y59" s="119" t="str">
        <f t="shared" si="65"/>
        <v>-----</v>
      </c>
      <c r="Z59" s="119" t="str">
        <f t="shared" si="65"/>
        <v>-----</v>
      </c>
      <c r="AA59" s="119" t="str">
        <f t="shared" si="65"/>
        <v>-----</v>
      </c>
      <c r="AB59" s="119" t="str">
        <f t="shared" si="65"/>
        <v>-----</v>
      </c>
      <c r="AC59" s="126" t="str">
        <f t="shared" si="65"/>
        <v>-----</v>
      </c>
      <c r="AD59" s="126" t="str">
        <f t="shared" ref="AD59:AU59" si="68">AC59</f>
        <v>-----</v>
      </c>
      <c r="AE59" s="126" t="str">
        <f t="shared" si="68"/>
        <v>-----</v>
      </c>
      <c r="AF59" s="126" t="str">
        <f t="shared" si="68"/>
        <v>-----</v>
      </c>
      <c r="AG59" s="126" t="str">
        <f t="shared" si="68"/>
        <v>-----</v>
      </c>
      <c r="AH59" s="126" t="str">
        <f t="shared" si="68"/>
        <v>-----</v>
      </c>
      <c r="AI59" s="126" t="str">
        <f t="shared" si="68"/>
        <v>-----</v>
      </c>
      <c r="AJ59" s="126" t="str">
        <f t="shared" si="68"/>
        <v>-----</v>
      </c>
      <c r="AK59" s="126" t="str">
        <f t="shared" si="68"/>
        <v>-----</v>
      </c>
      <c r="AL59" s="126" t="str">
        <f t="shared" si="68"/>
        <v>-----</v>
      </c>
      <c r="AM59" s="126" t="str">
        <f t="shared" si="68"/>
        <v>-----</v>
      </c>
      <c r="AN59" s="126" t="str">
        <f t="shared" si="68"/>
        <v>-----</v>
      </c>
      <c r="AO59" s="126" t="str">
        <f t="shared" si="68"/>
        <v>-----</v>
      </c>
      <c r="AP59" s="126" t="str">
        <f t="shared" si="68"/>
        <v>-----</v>
      </c>
      <c r="AQ59" s="126" t="str">
        <f t="shared" si="68"/>
        <v>-----</v>
      </c>
      <c r="AR59" s="126" t="str">
        <f t="shared" si="68"/>
        <v>-----</v>
      </c>
      <c r="AS59" s="126" t="str">
        <f t="shared" si="68"/>
        <v>-----</v>
      </c>
      <c r="AT59" s="126" t="str">
        <f t="shared" si="68"/>
        <v>-----</v>
      </c>
      <c r="AU59" s="126" t="str">
        <f t="shared" si="68"/>
        <v>-----</v>
      </c>
      <c r="AV59" s="126" t="str">
        <f t="shared" si="67"/>
        <v>-----</v>
      </c>
      <c r="AW59" s="126" t="str">
        <f t="shared" si="67"/>
        <v>-----</v>
      </c>
      <c r="AX59" s="126" t="str">
        <f t="shared" si="67"/>
        <v>-----</v>
      </c>
      <c r="AY59" s="126" t="str">
        <f t="shared" si="67"/>
        <v>-----</v>
      </c>
    </row>
    <row r="60" spans="1:51">
      <c r="A60" s="3" t="str">
        <f>'Example 3A'!A60</f>
        <v>x</v>
      </c>
      <c r="B60" s="4"/>
      <c r="C60" s="317" t="str">
        <f>'Example 3A'!C60</f>
        <v>-----</v>
      </c>
      <c r="D60" s="119" t="str">
        <f t="shared" ref="D60:AC61" si="69">C60</f>
        <v>-----</v>
      </c>
      <c r="E60" s="119" t="str">
        <f t="shared" si="69"/>
        <v>-----</v>
      </c>
      <c r="F60" s="119" t="str">
        <f t="shared" si="69"/>
        <v>-----</v>
      </c>
      <c r="G60" s="119" t="str">
        <f t="shared" si="69"/>
        <v>-----</v>
      </c>
      <c r="H60" s="119" t="str">
        <f t="shared" si="69"/>
        <v>-----</v>
      </c>
      <c r="I60" s="119" t="str">
        <f t="shared" si="69"/>
        <v>-----</v>
      </c>
      <c r="J60" s="119" t="str">
        <f t="shared" si="69"/>
        <v>-----</v>
      </c>
      <c r="K60" s="119" t="str">
        <f t="shared" si="69"/>
        <v>-----</v>
      </c>
      <c r="L60" s="119" t="str">
        <f t="shared" si="69"/>
        <v>-----</v>
      </c>
      <c r="M60" s="119" t="str">
        <f t="shared" si="69"/>
        <v>-----</v>
      </c>
      <c r="N60" s="119" t="str">
        <f t="shared" si="69"/>
        <v>-----</v>
      </c>
      <c r="O60" s="119" t="str">
        <f t="shared" si="69"/>
        <v>-----</v>
      </c>
      <c r="P60" s="119" t="str">
        <f t="shared" si="69"/>
        <v>-----</v>
      </c>
      <c r="Q60" s="119" t="str">
        <f t="shared" si="69"/>
        <v>-----</v>
      </c>
      <c r="R60" s="119" t="str">
        <f t="shared" si="69"/>
        <v>-----</v>
      </c>
      <c r="S60" s="119" t="str">
        <f t="shared" si="69"/>
        <v>-----</v>
      </c>
      <c r="T60" s="119" t="str">
        <f t="shared" si="69"/>
        <v>-----</v>
      </c>
      <c r="U60" s="119" t="str">
        <f t="shared" si="69"/>
        <v>-----</v>
      </c>
      <c r="V60" s="119" t="str">
        <f t="shared" si="69"/>
        <v>-----</v>
      </c>
      <c r="W60" s="119" t="str">
        <f t="shared" si="69"/>
        <v>-----</v>
      </c>
      <c r="X60" s="119" t="str">
        <f t="shared" si="69"/>
        <v>-----</v>
      </c>
      <c r="Y60" s="119" t="str">
        <f t="shared" si="69"/>
        <v>-----</v>
      </c>
      <c r="Z60" s="119" t="str">
        <f t="shared" si="69"/>
        <v>-----</v>
      </c>
      <c r="AA60" s="119" t="str">
        <f t="shared" si="69"/>
        <v>-----</v>
      </c>
      <c r="AB60" s="119" t="str">
        <f t="shared" si="69"/>
        <v>-----</v>
      </c>
      <c r="AC60" s="126" t="str">
        <f t="shared" si="69"/>
        <v>-----</v>
      </c>
      <c r="AD60" s="126" t="str">
        <f t="shared" ref="AD60:AU60" si="70">AC60</f>
        <v>-----</v>
      </c>
      <c r="AE60" s="126" t="str">
        <f t="shared" si="70"/>
        <v>-----</v>
      </c>
      <c r="AF60" s="126" t="str">
        <f t="shared" si="70"/>
        <v>-----</v>
      </c>
      <c r="AG60" s="126" t="str">
        <f t="shared" si="70"/>
        <v>-----</v>
      </c>
      <c r="AH60" s="126" t="str">
        <f t="shared" si="70"/>
        <v>-----</v>
      </c>
      <c r="AI60" s="126" t="str">
        <f t="shared" si="70"/>
        <v>-----</v>
      </c>
      <c r="AJ60" s="126" t="str">
        <f t="shared" si="70"/>
        <v>-----</v>
      </c>
      <c r="AK60" s="126" t="str">
        <f t="shared" si="70"/>
        <v>-----</v>
      </c>
      <c r="AL60" s="126" t="str">
        <f t="shared" si="70"/>
        <v>-----</v>
      </c>
      <c r="AM60" s="126" t="str">
        <f t="shared" si="70"/>
        <v>-----</v>
      </c>
      <c r="AN60" s="126" t="str">
        <f t="shared" si="70"/>
        <v>-----</v>
      </c>
      <c r="AO60" s="126" t="str">
        <f t="shared" si="70"/>
        <v>-----</v>
      </c>
      <c r="AP60" s="126" t="str">
        <f t="shared" si="70"/>
        <v>-----</v>
      </c>
      <c r="AQ60" s="126" t="str">
        <f t="shared" si="70"/>
        <v>-----</v>
      </c>
      <c r="AR60" s="126" t="str">
        <f t="shared" si="70"/>
        <v>-----</v>
      </c>
      <c r="AS60" s="126" t="str">
        <f t="shared" si="70"/>
        <v>-----</v>
      </c>
      <c r="AT60" s="126" t="str">
        <f t="shared" si="70"/>
        <v>-----</v>
      </c>
      <c r="AU60" s="126" t="str">
        <f t="shared" si="70"/>
        <v>-----</v>
      </c>
      <c r="AV60" s="126" t="str">
        <f t="shared" si="67"/>
        <v>-----</v>
      </c>
      <c r="AW60" s="126" t="str">
        <f t="shared" si="67"/>
        <v>-----</v>
      </c>
      <c r="AX60" s="126" t="str">
        <f t="shared" si="67"/>
        <v>-----</v>
      </c>
      <c r="AY60" s="126" t="str">
        <f t="shared" si="67"/>
        <v>-----</v>
      </c>
    </row>
    <row r="61" spans="1:51">
      <c r="A61" s="13" t="s">
        <v>181</v>
      </c>
      <c r="B61" s="4"/>
      <c r="C61" s="317" t="str">
        <f>'Example 3A'!C61</f>
        <v>-----</v>
      </c>
      <c r="D61" s="119" t="str">
        <f t="shared" si="69"/>
        <v>-----</v>
      </c>
      <c r="E61" s="119" t="str">
        <f t="shared" si="69"/>
        <v>-----</v>
      </c>
      <c r="F61" s="119" t="str">
        <f t="shared" si="69"/>
        <v>-----</v>
      </c>
      <c r="G61" s="119" t="str">
        <f t="shared" si="69"/>
        <v>-----</v>
      </c>
      <c r="H61" s="119" t="str">
        <f t="shared" si="69"/>
        <v>-----</v>
      </c>
      <c r="I61" s="119" t="str">
        <f t="shared" si="69"/>
        <v>-----</v>
      </c>
      <c r="J61" s="119" t="str">
        <f t="shared" si="69"/>
        <v>-----</v>
      </c>
      <c r="K61" s="119" t="str">
        <f t="shared" si="69"/>
        <v>-----</v>
      </c>
      <c r="L61" s="119" t="str">
        <f t="shared" si="69"/>
        <v>-----</v>
      </c>
      <c r="M61" s="119" t="str">
        <f t="shared" si="69"/>
        <v>-----</v>
      </c>
      <c r="N61" s="119" t="str">
        <f t="shared" si="69"/>
        <v>-----</v>
      </c>
      <c r="O61" s="119" t="str">
        <f t="shared" si="69"/>
        <v>-----</v>
      </c>
      <c r="P61" s="119" t="str">
        <f t="shared" si="69"/>
        <v>-----</v>
      </c>
      <c r="Q61" s="119" t="str">
        <f t="shared" si="69"/>
        <v>-----</v>
      </c>
      <c r="R61" s="119" t="str">
        <f t="shared" si="69"/>
        <v>-----</v>
      </c>
      <c r="S61" s="119" t="str">
        <f t="shared" si="69"/>
        <v>-----</v>
      </c>
      <c r="T61" s="119" t="str">
        <f t="shared" si="69"/>
        <v>-----</v>
      </c>
      <c r="U61" s="119" t="str">
        <f t="shared" si="69"/>
        <v>-----</v>
      </c>
      <c r="V61" s="119" t="str">
        <f t="shared" si="69"/>
        <v>-----</v>
      </c>
      <c r="W61" s="119" t="str">
        <f t="shared" si="69"/>
        <v>-----</v>
      </c>
      <c r="X61" s="119" t="str">
        <f t="shared" si="69"/>
        <v>-----</v>
      </c>
      <c r="Y61" s="119" t="str">
        <f t="shared" si="69"/>
        <v>-----</v>
      </c>
      <c r="Z61" s="119" t="str">
        <f t="shared" si="69"/>
        <v>-----</v>
      </c>
      <c r="AA61" s="119" t="str">
        <f t="shared" si="69"/>
        <v>-----</v>
      </c>
      <c r="AB61" s="119" t="str">
        <f t="shared" si="69"/>
        <v>-----</v>
      </c>
      <c r="AC61" s="126" t="str">
        <f t="shared" si="69"/>
        <v>-----</v>
      </c>
      <c r="AD61" s="126" t="str">
        <f t="shared" ref="AD61:AU61" si="71">AC61</f>
        <v>-----</v>
      </c>
      <c r="AE61" s="126" t="str">
        <f t="shared" si="71"/>
        <v>-----</v>
      </c>
      <c r="AF61" s="126" t="str">
        <f t="shared" si="71"/>
        <v>-----</v>
      </c>
      <c r="AG61" s="126" t="str">
        <f t="shared" si="71"/>
        <v>-----</v>
      </c>
      <c r="AH61" s="126" t="str">
        <f t="shared" si="71"/>
        <v>-----</v>
      </c>
      <c r="AI61" s="126" t="str">
        <f t="shared" si="71"/>
        <v>-----</v>
      </c>
      <c r="AJ61" s="126" t="str">
        <f t="shared" si="71"/>
        <v>-----</v>
      </c>
      <c r="AK61" s="126" t="str">
        <f t="shared" si="71"/>
        <v>-----</v>
      </c>
      <c r="AL61" s="126" t="str">
        <f t="shared" si="71"/>
        <v>-----</v>
      </c>
      <c r="AM61" s="126" t="str">
        <f t="shared" si="71"/>
        <v>-----</v>
      </c>
      <c r="AN61" s="126" t="str">
        <f t="shared" si="71"/>
        <v>-----</v>
      </c>
      <c r="AO61" s="126" t="str">
        <f t="shared" si="71"/>
        <v>-----</v>
      </c>
      <c r="AP61" s="126" t="str">
        <f t="shared" si="71"/>
        <v>-----</v>
      </c>
      <c r="AQ61" s="126" t="str">
        <f t="shared" si="71"/>
        <v>-----</v>
      </c>
      <c r="AR61" s="126" t="str">
        <f t="shared" si="71"/>
        <v>-----</v>
      </c>
      <c r="AS61" s="126" t="str">
        <f t="shared" si="71"/>
        <v>-----</v>
      </c>
      <c r="AT61" s="126" t="str">
        <f t="shared" si="71"/>
        <v>-----</v>
      </c>
      <c r="AU61" s="126" t="str">
        <f t="shared" si="71"/>
        <v>-----</v>
      </c>
      <c r="AV61" s="126" t="str">
        <f t="shared" si="67"/>
        <v>-----</v>
      </c>
      <c r="AW61" s="126" t="str">
        <f t="shared" si="67"/>
        <v>-----</v>
      </c>
      <c r="AX61" s="126" t="str">
        <f t="shared" si="67"/>
        <v>-----</v>
      </c>
      <c r="AY61" s="126" t="str">
        <f t="shared" si="67"/>
        <v>-----</v>
      </c>
    </row>
    <row r="62" spans="1:51" ht="16.2" thickBot="1">
      <c r="A62" s="11" t="str">
        <f>'Example 3A'!A62</f>
        <v>= UM/UIM Rate</v>
      </c>
      <c r="B62" s="12"/>
      <c r="C62" s="38">
        <f>SUM(PRODUCT(C57:C58,C59,C60),C61)</f>
        <v>0</v>
      </c>
      <c r="D62" s="38">
        <f t="shared" ref="D62:AC62" si="72">SUM(PRODUCT(D57:D58,D59,D60),D61)</f>
        <v>0</v>
      </c>
      <c r="E62" s="38">
        <f t="shared" si="72"/>
        <v>0</v>
      </c>
      <c r="F62" s="38">
        <f t="shared" si="72"/>
        <v>0</v>
      </c>
      <c r="G62" s="38">
        <f t="shared" si="72"/>
        <v>0</v>
      </c>
      <c r="H62" s="38">
        <f t="shared" si="72"/>
        <v>0</v>
      </c>
      <c r="I62" s="38">
        <f t="shared" si="72"/>
        <v>0</v>
      </c>
      <c r="J62" s="38">
        <f t="shared" si="72"/>
        <v>0</v>
      </c>
      <c r="K62" s="38">
        <f t="shared" si="72"/>
        <v>0</v>
      </c>
      <c r="L62" s="38">
        <f t="shared" si="72"/>
        <v>0</v>
      </c>
      <c r="M62" s="38">
        <f t="shared" si="72"/>
        <v>0</v>
      </c>
      <c r="N62" s="38">
        <f t="shared" si="72"/>
        <v>0</v>
      </c>
      <c r="O62" s="38">
        <f t="shared" si="72"/>
        <v>0</v>
      </c>
      <c r="P62" s="38">
        <f t="shared" si="72"/>
        <v>0</v>
      </c>
      <c r="Q62" s="38">
        <f t="shared" si="72"/>
        <v>0</v>
      </c>
      <c r="R62" s="38">
        <f t="shared" si="72"/>
        <v>0</v>
      </c>
      <c r="S62" s="38">
        <f t="shared" si="72"/>
        <v>0</v>
      </c>
      <c r="T62" s="38">
        <f t="shared" si="72"/>
        <v>0</v>
      </c>
      <c r="U62" s="38">
        <f t="shared" si="72"/>
        <v>0</v>
      </c>
      <c r="V62" s="38">
        <f t="shared" si="72"/>
        <v>0</v>
      </c>
      <c r="W62" s="38">
        <f t="shared" si="72"/>
        <v>0</v>
      </c>
      <c r="X62" s="38">
        <f t="shared" si="72"/>
        <v>0</v>
      </c>
      <c r="Y62" s="38">
        <f t="shared" si="72"/>
        <v>0</v>
      </c>
      <c r="Z62" s="38">
        <f t="shared" si="72"/>
        <v>0</v>
      </c>
      <c r="AA62" s="38">
        <f t="shared" si="72"/>
        <v>0</v>
      </c>
      <c r="AB62" s="38">
        <f t="shared" si="72"/>
        <v>0</v>
      </c>
      <c r="AC62" s="38">
        <f t="shared" si="72"/>
        <v>0</v>
      </c>
      <c r="AD62" s="38">
        <f t="shared" ref="AD62:AY62" si="73">SUM(PRODUCT(AD57:AD58,AD59,AD60),AD61)</f>
        <v>0</v>
      </c>
      <c r="AE62" s="38">
        <f t="shared" si="73"/>
        <v>0</v>
      </c>
      <c r="AF62" s="38">
        <f t="shared" si="73"/>
        <v>0</v>
      </c>
      <c r="AG62" s="38">
        <f t="shared" si="73"/>
        <v>0</v>
      </c>
      <c r="AH62" s="38">
        <f t="shared" si="73"/>
        <v>0</v>
      </c>
      <c r="AI62" s="38">
        <f t="shared" si="73"/>
        <v>0</v>
      </c>
      <c r="AJ62" s="38">
        <f t="shared" si="73"/>
        <v>0</v>
      </c>
      <c r="AK62" s="38">
        <f t="shared" si="73"/>
        <v>0</v>
      </c>
      <c r="AL62" s="38">
        <f t="shared" si="73"/>
        <v>0</v>
      </c>
      <c r="AM62" s="38">
        <f t="shared" si="73"/>
        <v>0</v>
      </c>
      <c r="AN62" s="38">
        <f t="shared" si="73"/>
        <v>0</v>
      </c>
      <c r="AO62" s="38">
        <f t="shared" si="73"/>
        <v>0</v>
      </c>
      <c r="AP62" s="38">
        <f t="shared" si="73"/>
        <v>0</v>
      </c>
      <c r="AQ62" s="38">
        <f t="shared" si="73"/>
        <v>0</v>
      </c>
      <c r="AR62" s="38">
        <f t="shared" si="73"/>
        <v>0</v>
      </c>
      <c r="AS62" s="38">
        <f t="shared" si="73"/>
        <v>0</v>
      </c>
      <c r="AT62" s="38">
        <f t="shared" si="73"/>
        <v>0</v>
      </c>
      <c r="AU62" s="38">
        <f t="shared" si="73"/>
        <v>0</v>
      </c>
      <c r="AV62" s="38">
        <f t="shared" si="73"/>
        <v>0</v>
      </c>
      <c r="AW62" s="38">
        <f t="shared" si="73"/>
        <v>0</v>
      </c>
      <c r="AX62" s="38">
        <f t="shared" si="73"/>
        <v>0</v>
      </c>
      <c r="AY62" s="38">
        <f t="shared" si="73"/>
        <v>0</v>
      </c>
    </row>
    <row r="63" spans="1:51" ht="16.2" thickTop="1">
      <c r="A63" s="52" t="str">
        <f>'Example 3A'!A63</f>
        <v/>
      </c>
      <c r="B63" s="6"/>
      <c r="C63" s="78" t="str">
        <f>"BaseRateComp_" &amp; TEXT(C$17,"00")</f>
        <v>BaseRateComp_101</v>
      </c>
      <c r="D63" s="78" t="str">
        <f t="shared" ref="D63:AY63" si="74">"BaseRateComp_" &amp; TEXT(D$17,"00")</f>
        <v>BaseRateComp_102</v>
      </c>
      <c r="E63" s="78" t="str">
        <f t="shared" si="74"/>
        <v>BaseRateComp_103</v>
      </c>
      <c r="F63" s="78" t="str">
        <f t="shared" si="74"/>
        <v>BaseRateComp_104</v>
      </c>
      <c r="G63" s="78" t="str">
        <f t="shared" si="74"/>
        <v>BaseRateComp_105</v>
      </c>
      <c r="H63" s="78" t="str">
        <f t="shared" si="74"/>
        <v>BaseRateComp_106</v>
      </c>
      <c r="I63" s="78" t="str">
        <f t="shared" si="74"/>
        <v>BaseRateComp_107</v>
      </c>
      <c r="J63" s="78" t="str">
        <f t="shared" si="74"/>
        <v>BaseRateComp_108</v>
      </c>
      <c r="K63" s="78" t="str">
        <f t="shared" si="74"/>
        <v>BaseRateComp_109</v>
      </c>
      <c r="L63" s="78" t="str">
        <f t="shared" si="74"/>
        <v>BaseRateComp_110</v>
      </c>
      <c r="M63" s="78" t="str">
        <f t="shared" si="74"/>
        <v>BaseRateComp_111</v>
      </c>
      <c r="N63" s="78" t="str">
        <f t="shared" si="74"/>
        <v>BaseRateComp_112</v>
      </c>
      <c r="O63" s="78" t="str">
        <f t="shared" si="74"/>
        <v>BaseRateComp_113</v>
      </c>
      <c r="P63" s="78" t="str">
        <f t="shared" si="74"/>
        <v>BaseRateComp_114</v>
      </c>
      <c r="Q63" s="78" t="str">
        <f t="shared" si="74"/>
        <v>BaseRateComp_115</v>
      </c>
      <c r="R63" s="78" t="str">
        <f t="shared" si="74"/>
        <v>BaseRateComp_116</v>
      </c>
      <c r="S63" s="78" t="str">
        <f t="shared" si="74"/>
        <v>BaseRateComp_117</v>
      </c>
      <c r="T63" s="78" t="str">
        <f t="shared" si="74"/>
        <v>BaseRateComp_118</v>
      </c>
      <c r="U63" s="78" t="str">
        <f t="shared" si="74"/>
        <v>BaseRateComp_119</v>
      </c>
      <c r="V63" s="78" t="str">
        <f t="shared" si="74"/>
        <v>BaseRateComp_120</v>
      </c>
      <c r="W63" s="78" t="str">
        <f t="shared" si="74"/>
        <v>BaseRateComp_121</v>
      </c>
      <c r="X63" s="78" t="str">
        <f t="shared" si="74"/>
        <v>BaseRateComp_122</v>
      </c>
      <c r="Y63" s="78" t="str">
        <f t="shared" si="74"/>
        <v>BaseRateComp_123</v>
      </c>
      <c r="Z63" s="78" t="str">
        <f t="shared" si="74"/>
        <v>BaseRateComp_124</v>
      </c>
      <c r="AA63" s="78" t="str">
        <f t="shared" si="74"/>
        <v>BaseRateComp_125</v>
      </c>
      <c r="AB63" s="78" t="str">
        <f t="shared" si="74"/>
        <v>BaseRateComp_126</v>
      </c>
      <c r="AC63" s="135" t="str">
        <f t="shared" si="74"/>
        <v>BaseRateComp_127</v>
      </c>
      <c r="AD63" s="135" t="str">
        <f t="shared" si="74"/>
        <v>BaseRateComp_128</v>
      </c>
      <c r="AE63" s="135" t="str">
        <f t="shared" si="74"/>
        <v>BaseRateComp_129</v>
      </c>
      <c r="AF63" s="135" t="str">
        <f t="shared" si="74"/>
        <v>BaseRateComp_130</v>
      </c>
      <c r="AG63" s="135" t="str">
        <f t="shared" si="74"/>
        <v>BaseRateComp_131</v>
      </c>
      <c r="AH63" s="135" t="str">
        <f t="shared" si="74"/>
        <v>BaseRateComp_132</v>
      </c>
      <c r="AI63" s="135" t="str">
        <f t="shared" si="74"/>
        <v>BaseRateComp_133</v>
      </c>
      <c r="AJ63" s="135" t="str">
        <f t="shared" si="74"/>
        <v>BaseRateComp_134</v>
      </c>
      <c r="AK63" s="135" t="str">
        <f t="shared" si="74"/>
        <v>BaseRateComp_135</v>
      </c>
      <c r="AL63" s="135" t="str">
        <f t="shared" si="74"/>
        <v>BaseRateComp_136</v>
      </c>
      <c r="AM63" s="135" t="str">
        <f t="shared" si="74"/>
        <v>BaseRateComp_137</v>
      </c>
      <c r="AN63" s="135" t="str">
        <f t="shared" si="74"/>
        <v>BaseRateComp_138</v>
      </c>
      <c r="AO63" s="135" t="str">
        <f t="shared" si="74"/>
        <v>BaseRateComp_139</v>
      </c>
      <c r="AP63" s="135" t="str">
        <f t="shared" si="74"/>
        <v>BaseRateComp_140</v>
      </c>
      <c r="AQ63" s="135" t="str">
        <f t="shared" si="74"/>
        <v>BaseRateComp_141</v>
      </c>
      <c r="AR63" s="135" t="str">
        <f t="shared" si="74"/>
        <v>BaseRateComp_142</v>
      </c>
      <c r="AS63" s="135" t="str">
        <f t="shared" si="74"/>
        <v>BaseRateComp_143</v>
      </c>
      <c r="AT63" s="135" t="str">
        <f t="shared" si="74"/>
        <v>BaseRateComp_144</v>
      </c>
      <c r="AU63" s="135" t="str">
        <f t="shared" si="74"/>
        <v>BaseRateComp_145</v>
      </c>
      <c r="AV63" s="135" t="str">
        <f t="shared" si="74"/>
        <v>BaseRateComp_146</v>
      </c>
      <c r="AW63" s="135" t="str">
        <f t="shared" si="74"/>
        <v>BaseRateComp_147</v>
      </c>
      <c r="AX63" s="135" t="str">
        <f t="shared" si="74"/>
        <v>BaseRateComp_148</v>
      </c>
      <c r="AY63" s="135" t="str">
        <f t="shared" si="74"/>
        <v>BaseRateComp_149</v>
      </c>
    </row>
    <row r="64" spans="1:51">
      <c r="A64" s="21" t="str">
        <f>'Example 3A'!A64</f>
        <v>Comprehensive Base Rate</v>
      </c>
      <c r="B64" s="4"/>
      <c r="C64" s="124" t="str">
        <f>'Example 1A'!C64</f>
        <v xml:space="preserve">enter   </v>
      </c>
      <c r="D64" s="124" t="str">
        <f>'Example 1A'!D64</f>
        <v xml:space="preserve">enter   </v>
      </c>
      <c r="E64" s="124" t="str">
        <f>'Example 1A'!E64</f>
        <v xml:space="preserve">enter   </v>
      </c>
      <c r="F64" s="124" t="str">
        <f>'Example 1A'!F64</f>
        <v xml:space="preserve">enter   </v>
      </c>
      <c r="G64" s="124" t="str">
        <f>'Example 1A'!G64</f>
        <v xml:space="preserve">enter   </v>
      </c>
      <c r="H64" s="124" t="str">
        <f>'Example 1A'!H64</f>
        <v xml:space="preserve">enter   </v>
      </c>
      <c r="I64" s="124" t="str">
        <f>'Example 1A'!I64</f>
        <v xml:space="preserve">enter   </v>
      </c>
      <c r="J64" s="124" t="str">
        <f>'Example 1A'!J64</f>
        <v xml:space="preserve">enter   </v>
      </c>
      <c r="K64" s="124" t="str">
        <f>'Example 1A'!K64</f>
        <v xml:space="preserve">enter   </v>
      </c>
      <c r="L64" s="124" t="str">
        <f>'Example 1A'!L64</f>
        <v xml:space="preserve">enter   </v>
      </c>
      <c r="M64" s="124" t="str">
        <f>'Example 1A'!M64</f>
        <v xml:space="preserve">enter   </v>
      </c>
      <c r="N64" s="124" t="str">
        <f>'Example 1A'!N64</f>
        <v xml:space="preserve">enter   </v>
      </c>
      <c r="O64" s="124" t="str">
        <f>'Example 1A'!O64</f>
        <v xml:space="preserve">enter   </v>
      </c>
      <c r="P64" s="124" t="str">
        <f>'Example 1A'!P64</f>
        <v xml:space="preserve">enter   </v>
      </c>
      <c r="Q64" s="124" t="str">
        <f>'Example 1A'!Q64</f>
        <v xml:space="preserve">enter   </v>
      </c>
      <c r="R64" s="124" t="str">
        <f>'Example 1A'!R64</f>
        <v xml:space="preserve">enter   </v>
      </c>
      <c r="S64" s="124" t="str">
        <f>'Example 1A'!S64</f>
        <v xml:space="preserve">enter   </v>
      </c>
      <c r="T64" s="124" t="str">
        <f>'Example 1A'!T64</f>
        <v xml:space="preserve">enter   </v>
      </c>
      <c r="U64" s="124" t="str">
        <f>'Example 1A'!U64</f>
        <v xml:space="preserve">enter   </v>
      </c>
      <c r="V64" s="124" t="str">
        <f>'Example 1A'!V64</f>
        <v xml:space="preserve">enter   </v>
      </c>
      <c r="W64" s="124" t="str">
        <f>'Example 1A'!W64</f>
        <v xml:space="preserve">enter   </v>
      </c>
      <c r="X64" s="124" t="str">
        <f>'Example 1A'!X64</f>
        <v xml:space="preserve">enter   </v>
      </c>
      <c r="Y64" s="124" t="str">
        <f>'Example 1A'!Y64</f>
        <v xml:space="preserve">enter   </v>
      </c>
      <c r="Z64" s="124" t="str">
        <f>'Example 1A'!Z64</f>
        <v xml:space="preserve">enter   </v>
      </c>
      <c r="AA64" s="124" t="str">
        <f>'Example 1A'!AA64</f>
        <v xml:space="preserve">enter   </v>
      </c>
      <c r="AB64" s="124" t="str">
        <f>'Example 1A'!AB64</f>
        <v xml:space="preserve">enter   </v>
      </c>
      <c r="AC64" s="124" t="str">
        <f>'Example 1A'!AC64</f>
        <v xml:space="preserve">enter   </v>
      </c>
      <c r="AD64" s="124" t="str">
        <f>'Example 1A'!AD64</f>
        <v xml:space="preserve">enter   </v>
      </c>
      <c r="AE64" s="124" t="str">
        <f>'Example 1A'!AE64</f>
        <v xml:space="preserve">enter   </v>
      </c>
      <c r="AF64" s="124" t="str">
        <f>'Example 1A'!AF64</f>
        <v xml:space="preserve">enter   </v>
      </c>
      <c r="AG64" s="124" t="str">
        <f>'Example 1A'!AG64</f>
        <v xml:space="preserve">enter   </v>
      </c>
      <c r="AH64" s="124" t="str">
        <f>'Example 1A'!AH64</f>
        <v xml:space="preserve">enter   </v>
      </c>
      <c r="AI64" s="124" t="str">
        <f>'Example 1A'!AI64</f>
        <v xml:space="preserve">enter   </v>
      </c>
      <c r="AJ64" s="124" t="str">
        <f>'Example 1A'!AJ64</f>
        <v xml:space="preserve">enter   </v>
      </c>
      <c r="AK64" s="124" t="str">
        <f>'Example 1A'!AK64</f>
        <v xml:space="preserve">enter   </v>
      </c>
      <c r="AL64" s="124" t="str">
        <f>'Example 1A'!AL64</f>
        <v xml:space="preserve">enter   </v>
      </c>
      <c r="AM64" s="124" t="str">
        <f>'Example 1A'!AM64</f>
        <v xml:space="preserve">enter   </v>
      </c>
      <c r="AN64" s="124" t="str">
        <f>'Example 1A'!AN64</f>
        <v xml:space="preserve">enter   </v>
      </c>
      <c r="AO64" s="124" t="str">
        <f>'Example 1A'!AO64</f>
        <v xml:space="preserve">enter   </v>
      </c>
      <c r="AP64" s="124" t="str">
        <f>'Example 1A'!AP64</f>
        <v xml:space="preserve">enter   </v>
      </c>
      <c r="AQ64" s="124" t="str">
        <f>'Example 1A'!AQ64</f>
        <v xml:space="preserve">enter   </v>
      </c>
      <c r="AR64" s="124" t="str">
        <f>'Example 1A'!AR64</f>
        <v xml:space="preserve">enter   </v>
      </c>
      <c r="AS64" s="124" t="str">
        <f>'Example 1A'!AS64</f>
        <v xml:space="preserve">enter   </v>
      </c>
      <c r="AT64" s="124" t="str">
        <f>'Example 1A'!AT64</f>
        <v xml:space="preserve">enter   </v>
      </c>
      <c r="AU64" s="124" t="str">
        <f>'Example 1A'!AU64</f>
        <v xml:space="preserve">enter   </v>
      </c>
      <c r="AV64" s="124" t="str">
        <f>'Example 1A'!AV64</f>
        <v xml:space="preserve">enter   </v>
      </c>
      <c r="AW64" s="124" t="str">
        <f>'Example 1A'!AW64</f>
        <v xml:space="preserve">enter   </v>
      </c>
      <c r="AX64" s="124" t="str">
        <f>'Example 1A'!AX64</f>
        <v xml:space="preserve">enter   </v>
      </c>
      <c r="AY64" s="124" t="str">
        <f>'Example 1A'!AY64</f>
        <v xml:space="preserve">enter   </v>
      </c>
    </row>
    <row r="65" spans="1:51">
      <c r="A65" s="3" t="str">
        <f>'Example 3A'!A65</f>
        <v>x Deductible Factor</v>
      </c>
      <c r="B65" s="4"/>
      <c r="C65" s="317" t="str">
        <f>'Example 3A'!C65</f>
        <v>-----</v>
      </c>
      <c r="D65" s="119" t="str">
        <f t="shared" ref="D65:AC65" si="75">C65</f>
        <v>-----</v>
      </c>
      <c r="E65" s="119" t="str">
        <f t="shared" si="75"/>
        <v>-----</v>
      </c>
      <c r="F65" s="119" t="str">
        <f t="shared" si="75"/>
        <v>-----</v>
      </c>
      <c r="G65" s="119" t="str">
        <f t="shared" si="75"/>
        <v>-----</v>
      </c>
      <c r="H65" s="119" t="str">
        <f t="shared" si="75"/>
        <v>-----</v>
      </c>
      <c r="I65" s="119" t="str">
        <f t="shared" si="75"/>
        <v>-----</v>
      </c>
      <c r="J65" s="119" t="str">
        <f t="shared" si="75"/>
        <v>-----</v>
      </c>
      <c r="K65" s="119" t="str">
        <f t="shared" si="75"/>
        <v>-----</v>
      </c>
      <c r="L65" s="119" t="str">
        <f t="shared" si="75"/>
        <v>-----</v>
      </c>
      <c r="M65" s="119" t="str">
        <f t="shared" si="75"/>
        <v>-----</v>
      </c>
      <c r="N65" s="119" t="str">
        <f t="shared" si="75"/>
        <v>-----</v>
      </c>
      <c r="O65" s="119" t="str">
        <f t="shared" si="75"/>
        <v>-----</v>
      </c>
      <c r="P65" s="119" t="str">
        <f t="shared" si="75"/>
        <v>-----</v>
      </c>
      <c r="Q65" s="119" t="str">
        <f t="shared" si="75"/>
        <v>-----</v>
      </c>
      <c r="R65" s="119" t="str">
        <f t="shared" si="75"/>
        <v>-----</v>
      </c>
      <c r="S65" s="119" t="str">
        <f t="shared" si="75"/>
        <v>-----</v>
      </c>
      <c r="T65" s="119" t="str">
        <f t="shared" si="75"/>
        <v>-----</v>
      </c>
      <c r="U65" s="119" t="str">
        <f t="shared" si="75"/>
        <v>-----</v>
      </c>
      <c r="V65" s="119" t="str">
        <f t="shared" si="75"/>
        <v>-----</v>
      </c>
      <c r="W65" s="119" t="str">
        <f t="shared" si="75"/>
        <v>-----</v>
      </c>
      <c r="X65" s="119" t="str">
        <f t="shared" si="75"/>
        <v>-----</v>
      </c>
      <c r="Y65" s="119" t="str">
        <f t="shared" si="75"/>
        <v>-----</v>
      </c>
      <c r="Z65" s="119" t="str">
        <f t="shared" si="75"/>
        <v>-----</v>
      </c>
      <c r="AA65" s="119" t="str">
        <f t="shared" si="75"/>
        <v>-----</v>
      </c>
      <c r="AB65" s="119" t="str">
        <f t="shared" si="75"/>
        <v>-----</v>
      </c>
      <c r="AC65" s="126" t="str">
        <f t="shared" si="75"/>
        <v>-----</v>
      </c>
      <c r="AD65" s="126" t="str">
        <f t="shared" ref="AD65:AU65" si="76">AC65</f>
        <v>-----</v>
      </c>
      <c r="AE65" s="126" t="str">
        <f t="shared" si="76"/>
        <v>-----</v>
      </c>
      <c r="AF65" s="126" t="str">
        <f t="shared" si="76"/>
        <v>-----</v>
      </c>
      <c r="AG65" s="126" t="str">
        <f t="shared" si="76"/>
        <v>-----</v>
      </c>
      <c r="AH65" s="126" t="str">
        <f t="shared" si="76"/>
        <v>-----</v>
      </c>
      <c r="AI65" s="126" t="str">
        <f t="shared" si="76"/>
        <v>-----</v>
      </c>
      <c r="AJ65" s="126" t="str">
        <f t="shared" si="76"/>
        <v>-----</v>
      </c>
      <c r="AK65" s="126" t="str">
        <f t="shared" si="76"/>
        <v>-----</v>
      </c>
      <c r="AL65" s="126" t="str">
        <f t="shared" si="76"/>
        <v>-----</v>
      </c>
      <c r="AM65" s="126" t="str">
        <f t="shared" si="76"/>
        <v>-----</v>
      </c>
      <c r="AN65" s="126" t="str">
        <f t="shared" si="76"/>
        <v>-----</v>
      </c>
      <c r="AO65" s="126" t="str">
        <f t="shared" si="76"/>
        <v>-----</v>
      </c>
      <c r="AP65" s="126" t="str">
        <f t="shared" si="76"/>
        <v>-----</v>
      </c>
      <c r="AQ65" s="126" t="str">
        <f t="shared" si="76"/>
        <v>-----</v>
      </c>
      <c r="AR65" s="126" t="str">
        <f t="shared" si="76"/>
        <v>-----</v>
      </c>
      <c r="AS65" s="126" t="str">
        <f t="shared" si="76"/>
        <v>-----</v>
      </c>
      <c r="AT65" s="126" t="str">
        <f t="shared" si="76"/>
        <v>-----</v>
      </c>
      <c r="AU65" s="126" t="str">
        <f t="shared" si="76"/>
        <v>-----</v>
      </c>
      <c r="AV65" s="126" t="str">
        <f t="shared" ref="AV65:AY73" si="77">AU65</f>
        <v>-----</v>
      </c>
      <c r="AW65" s="126" t="str">
        <f t="shared" si="77"/>
        <v>-----</v>
      </c>
      <c r="AX65" s="126" t="str">
        <f t="shared" si="77"/>
        <v>-----</v>
      </c>
      <c r="AY65" s="126" t="str">
        <f t="shared" si="77"/>
        <v>-----</v>
      </c>
    </row>
    <row r="66" spans="1:51">
      <c r="A66" s="3" t="str">
        <f>'Example 3A'!A66</f>
        <v>x Tier Factor</v>
      </c>
      <c r="B66" s="4"/>
      <c r="C66" s="317" t="str">
        <f>'Example 3A'!C66</f>
        <v>-----</v>
      </c>
      <c r="D66" s="119" t="str">
        <f t="shared" ref="D66:AC67" si="78">C66</f>
        <v>-----</v>
      </c>
      <c r="E66" s="119" t="str">
        <f t="shared" si="78"/>
        <v>-----</v>
      </c>
      <c r="F66" s="119" t="str">
        <f t="shared" si="78"/>
        <v>-----</v>
      </c>
      <c r="G66" s="119" t="str">
        <f t="shared" si="78"/>
        <v>-----</v>
      </c>
      <c r="H66" s="119" t="str">
        <f t="shared" si="78"/>
        <v>-----</v>
      </c>
      <c r="I66" s="119" t="str">
        <f t="shared" si="78"/>
        <v>-----</v>
      </c>
      <c r="J66" s="119" t="str">
        <f t="shared" si="78"/>
        <v>-----</v>
      </c>
      <c r="K66" s="119" t="str">
        <f t="shared" si="78"/>
        <v>-----</v>
      </c>
      <c r="L66" s="119" t="str">
        <f t="shared" si="78"/>
        <v>-----</v>
      </c>
      <c r="M66" s="119" t="str">
        <f t="shared" si="78"/>
        <v>-----</v>
      </c>
      <c r="N66" s="119" t="str">
        <f t="shared" si="78"/>
        <v>-----</v>
      </c>
      <c r="O66" s="119" t="str">
        <f t="shared" si="78"/>
        <v>-----</v>
      </c>
      <c r="P66" s="119" t="str">
        <f t="shared" si="78"/>
        <v>-----</v>
      </c>
      <c r="Q66" s="119" t="str">
        <f t="shared" si="78"/>
        <v>-----</v>
      </c>
      <c r="R66" s="119" t="str">
        <f t="shared" si="78"/>
        <v>-----</v>
      </c>
      <c r="S66" s="119" t="str">
        <f t="shared" si="78"/>
        <v>-----</v>
      </c>
      <c r="T66" s="119" t="str">
        <f t="shared" si="78"/>
        <v>-----</v>
      </c>
      <c r="U66" s="119" t="str">
        <f t="shared" si="78"/>
        <v>-----</v>
      </c>
      <c r="V66" s="119" t="str">
        <f t="shared" si="78"/>
        <v>-----</v>
      </c>
      <c r="W66" s="119" t="str">
        <f t="shared" si="78"/>
        <v>-----</v>
      </c>
      <c r="X66" s="119" t="str">
        <f t="shared" si="78"/>
        <v>-----</v>
      </c>
      <c r="Y66" s="119" t="str">
        <f t="shared" si="78"/>
        <v>-----</v>
      </c>
      <c r="Z66" s="119" t="str">
        <f t="shared" si="78"/>
        <v>-----</v>
      </c>
      <c r="AA66" s="119" t="str">
        <f t="shared" si="78"/>
        <v>-----</v>
      </c>
      <c r="AB66" s="119" t="str">
        <f t="shared" si="78"/>
        <v>-----</v>
      </c>
      <c r="AC66" s="126" t="str">
        <f t="shared" si="78"/>
        <v>-----</v>
      </c>
      <c r="AD66" s="126" t="str">
        <f t="shared" ref="AD66:AU66" si="79">AC66</f>
        <v>-----</v>
      </c>
      <c r="AE66" s="126" t="str">
        <f t="shared" si="79"/>
        <v>-----</v>
      </c>
      <c r="AF66" s="126" t="str">
        <f t="shared" si="79"/>
        <v>-----</v>
      </c>
      <c r="AG66" s="126" t="str">
        <f t="shared" si="79"/>
        <v>-----</v>
      </c>
      <c r="AH66" s="126" t="str">
        <f t="shared" si="79"/>
        <v>-----</v>
      </c>
      <c r="AI66" s="126" t="str">
        <f t="shared" si="79"/>
        <v>-----</v>
      </c>
      <c r="AJ66" s="126" t="str">
        <f t="shared" si="79"/>
        <v>-----</v>
      </c>
      <c r="AK66" s="126" t="str">
        <f t="shared" si="79"/>
        <v>-----</v>
      </c>
      <c r="AL66" s="126" t="str">
        <f t="shared" si="79"/>
        <v>-----</v>
      </c>
      <c r="AM66" s="126" t="str">
        <f t="shared" si="79"/>
        <v>-----</v>
      </c>
      <c r="AN66" s="126" t="str">
        <f t="shared" si="79"/>
        <v>-----</v>
      </c>
      <c r="AO66" s="126" t="str">
        <f t="shared" si="79"/>
        <v>-----</v>
      </c>
      <c r="AP66" s="126" t="str">
        <f t="shared" si="79"/>
        <v>-----</v>
      </c>
      <c r="AQ66" s="126" t="str">
        <f t="shared" si="79"/>
        <v>-----</v>
      </c>
      <c r="AR66" s="126" t="str">
        <f t="shared" si="79"/>
        <v>-----</v>
      </c>
      <c r="AS66" s="126" t="str">
        <f t="shared" si="79"/>
        <v>-----</v>
      </c>
      <c r="AT66" s="126" t="str">
        <f t="shared" si="79"/>
        <v>-----</v>
      </c>
      <c r="AU66" s="126" t="str">
        <f t="shared" si="79"/>
        <v>-----</v>
      </c>
      <c r="AV66" s="126" t="str">
        <f t="shared" si="77"/>
        <v>-----</v>
      </c>
      <c r="AW66" s="126" t="str">
        <f t="shared" si="77"/>
        <v>-----</v>
      </c>
      <c r="AX66" s="126" t="str">
        <f t="shared" si="77"/>
        <v>-----</v>
      </c>
      <c r="AY66" s="126" t="str">
        <f t="shared" si="77"/>
        <v>-----</v>
      </c>
    </row>
    <row r="67" spans="1:51">
      <c r="A67" s="3" t="s">
        <v>168</v>
      </c>
      <c r="B67" s="4"/>
      <c r="C67" s="301" t="s">
        <v>166</v>
      </c>
      <c r="D67" s="119" t="str">
        <f t="shared" si="78"/>
        <v>-----</v>
      </c>
      <c r="E67" s="119" t="str">
        <f t="shared" si="78"/>
        <v>-----</v>
      </c>
      <c r="F67" s="119" t="str">
        <f t="shared" si="78"/>
        <v>-----</v>
      </c>
      <c r="G67" s="119" t="str">
        <f t="shared" si="78"/>
        <v>-----</v>
      </c>
      <c r="H67" s="119" t="str">
        <f t="shared" si="78"/>
        <v>-----</v>
      </c>
      <c r="I67" s="119" t="str">
        <f t="shared" si="78"/>
        <v>-----</v>
      </c>
      <c r="J67" s="119" t="str">
        <f t="shared" si="78"/>
        <v>-----</v>
      </c>
      <c r="K67" s="119" t="str">
        <f t="shared" si="78"/>
        <v>-----</v>
      </c>
      <c r="L67" s="119" t="str">
        <f t="shared" si="78"/>
        <v>-----</v>
      </c>
      <c r="M67" s="119" t="str">
        <f t="shared" si="78"/>
        <v>-----</v>
      </c>
      <c r="N67" s="119" t="str">
        <f t="shared" si="78"/>
        <v>-----</v>
      </c>
      <c r="O67" s="119" t="str">
        <f t="shared" si="78"/>
        <v>-----</v>
      </c>
      <c r="P67" s="119" t="str">
        <f t="shared" si="78"/>
        <v>-----</v>
      </c>
      <c r="Q67" s="119" t="str">
        <f t="shared" si="78"/>
        <v>-----</v>
      </c>
      <c r="R67" s="119" t="str">
        <f t="shared" si="78"/>
        <v>-----</v>
      </c>
      <c r="S67" s="119" t="str">
        <f t="shared" si="78"/>
        <v>-----</v>
      </c>
      <c r="T67" s="119" t="str">
        <f t="shared" si="78"/>
        <v>-----</v>
      </c>
      <c r="U67" s="119" t="str">
        <f t="shared" si="78"/>
        <v>-----</v>
      </c>
      <c r="V67" s="119" t="str">
        <f t="shared" si="78"/>
        <v>-----</v>
      </c>
      <c r="W67" s="119" t="str">
        <f t="shared" si="78"/>
        <v>-----</v>
      </c>
      <c r="X67" s="119" t="str">
        <f t="shared" si="78"/>
        <v>-----</v>
      </c>
      <c r="Y67" s="119" t="str">
        <f t="shared" si="78"/>
        <v>-----</v>
      </c>
      <c r="Z67" s="119" t="str">
        <f t="shared" si="78"/>
        <v>-----</v>
      </c>
      <c r="AA67" s="119" t="str">
        <f t="shared" si="78"/>
        <v>-----</v>
      </c>
      <c r="AB67" s="119" t="str">
        <f t="shared" si="78"/>
        <v>-----</v>
      </c>
      <c r="AC67" s="126" t="str">
        <f t="shared" si="78"/>
        <v>-----</v>
      </c>
      <c r="AD67" s="126" t="str">
        <f t="shared" ref="AD67:AU67" si="80">AC67</f>
        <v>-----</v>
      </c>
      <c r="AE67" s="126" t="str">
        <f t="shared" si="80"/>
        <v>-----</v>
      </c>
      <c r="AF67" s="126" t="str">
        <f t="shared" si="80"/>
        <v>-----</v>
      </c>
      <c r="AG67" s="126" t="str">
        <f t="shared" si="80"/>
        <v>-----</v>
      </c>
      <c r="AH67" s="126" t="str">
        <f t="shared" si="80"/>
        <v>-----</v>
      </c>
      <c r="AI67" s="126" t="str">
        <f t="shared" si="80"/>
        <v>-----</v>
      </c>
      <c r="AJ67" s="126" t="str">
        <f t="shared" si="80"/>
        <v>-----</v>
      </c>
      <c r="AK67" s="126" t="str">
        <f t="shared" si="80"/>
        <v>-----</v>
      </c>
      <c r="AL67" s="126" t="str">
        <f t="shared" si="80"/>
        <v>-----</v>
      </c>
      <c r="AM67" s="126" t="str">
        <f t="shared" si="80"/>
        <v>-----</v>
      </c>
      <c r="AN67" s="126" t="str">
        <f t="shared" si="80"/>
        <v>-----</v>
      </c>
      <c r="AO67" s="126" t="str">
        <f t="shared" si="80"/>
        <v>-----</v>
      </c>
      <c r="AP67" s="126" t="str">
        <f t="shared" si="80"/>
        <v>-----</v>
      </c>
      <c r="AQ67" s="126" t="str">
        <f t="shared" si="80"/>
        <v>-----</v>
      </c>
      <c r="AR67" s="126" t="str">
        <f t="shared" si="80"/>
        <v>-----</v>
      </c>
      <c r="AS67" s="126" t="str">
        <f t="shared" si="80"/>
        <v>-----</v>
      </c>
      <c r="AT67" s="126" t="str">
        <f t="shared" si="80"/>
        <v>-----</v>
      </c>
      <c r="AU67" s="126" t="str">
        <f t="shared" si="80"/>
        <v>-----</v>
      </c>
      <c r="AV67" s="126" t="str">
        <f t="shared" si="77"/>
        <v>-----</v>
      </c>
      <c r="AW67" s="126" t="str">
        <f t="shared" si="77"/>
        <v>-----</v>
      </c>
      <c r="AX67" s="126" t="str">
        <f t="shared" si="77"/>
        <v>-----</v>
      </c>
      <c r="AY67" s="126" t="str">
        <f t="shared" si="77"/>
        <v>-----</v>
      </c>
    </row>
    <row r="68" spans="1:51">
      <c r="A68" s="3" t="str">
        <f>'Example 3A'!A68</f>
        <v>x Model Year Factor</v>
      </c>
      <c r="B68" s="4"/>
      <c r="C68" s="317" t="str">
        <f>'Example 3A'!C68</f>
        <v>-----</v>
      </c>
      <c r="D68" s="119" t="str">
        <f t="shared" ref="D68:AC68" si="81">C68</f>
        <v>-----</v>
      </c>
      <c r="E68" s="119" t="str">
        <f t="shared" si="81"/>
        <v>-----</v>
      </c>
      <c r="F68" s="119" t="str">
        <f t="shared" si="81"/>
        <v>-----</v>
      </c>
      <c r="G68" s="119" t="str">
        <f t="shared" si="81"/>
        <v>-----</v>
      </c>
      <c r="H68" s="119" t="str">
        <f t="shared" si="81"/>
        <v>-----</v>
      </c>
      <c r="I68" s="119" t="str">
        <f t="shared" si="81"/>
        <v>-----</v>
      </c>
      <c r="J68" s="119" t="str">
        <f t="shared" si="81"/>
        <v>-----</v>
      </c>
      <c r="K68" s="119" t="str">
        <f t="shared" si="81"/>
        <v>-----</v>
      </c>
      <c r="L68" s="119" t="str">
        <f t="shared" si="81"/>
        <v>-----</v>
      </c>
      <c r="M68" s="119" t="str">
        <f t="shared" si="81"/>
        <v>-----</v>
      </c>
      <c r="N68" s="119" t="str">
        <f t="shared" si="81"/>
        <v>-----</v>
      </c>
      <c r="O68" s="119" t="str">
        <f t="shared" si="81"/>
        <v>-----</v>
      </c>
      <c r="P68" s="119" t="str">
        <f t="shared" si="81"/>
        <v>-----</v>
      </c>
      <c r="Q68" s="119" t="str">
        <f t="shared" si="81"/>
        <v>-----</v>
      </c>
      <c r="R68" s="119" t="str">
        <f t="shared" si="81"/>
        <v>-----</v>
      </c>
      <c r="S68" s="119" t="str">
        <f t="shared" si="81"/>
        <v>-----</v>
      </c>
      <c r="T68" s="119" t="str">
        <f t="shared" si="81"/>
        <v>-----</v>
      </c>
      <c r="U68" s="119" t="str">
        <f t="shared" si="81"/>
        <v>-----</v>
      </c>
      <c r="V68" s="119" t="str">
        <f t="shared" si="81"/>
        <v>-----</v>
      </c>
      <c r="W68" s="119" t="str">
        <f t="shared" si="81"/>
        <v>-----</v>
      </c>
      <c r="X68" s="119" t="str">
        <f t="shared" si="81"/>
        <v>-----</v>
      </c>
      <c r="Y68" s="119" t="str">
        <f t="shared" si="81"/>
        <v>-----</v>
      </c>
      <c r="Z68" s="119" t="str">
        <f t="shared" si="81"/>
        <v>-----</v>
      </c>
      <c r="AA68" s="119" t="str">
        <f t="shared" si="81"/>
        <v>-----</v>
      </c>
      <c r="AB68" s="119" t="str">
        <f t="shared" si="81"/>
        <v>-----</v>
      </c>
      <c r="AC68" s="126" t="str">
        <f t="shared" si="81"/>
        <v>-----</v>
      </c>
      <c r="AD68" s="126" t="str">
        <f t="shared" ref="AD68:AU68" si="82">AC68</f>
        <v>-----</v>
      </c>
      <c r="AE68" s="126" t="str">
        <f t="shared" si="82"/>
        <v>-----</v>
      </c>
      <c r="AF68" s="126" t="str">
        <f t="shared" si="82"/>
        <v>-----</v>
      </c>
      <c r="AG68" s="126" t="str">
        <f t="shared" si="82"/>
        <v>-----</v>
      </c>
      <c r="AH68" s="126" t="str">
        <f t="shared" si="82"/>
        <v>-----</v>
      </c>
      <c r="AI68" s="126" t="str">
        <f t="shared" si="82"/>
        <v>-----</v>
      </c>
      <c r="AJ68" s="126" t="str">
        <f t="shared" si="82"/>
        <v>-----</v>
      </c>
      <c r="AK68" s="126" t="str">
        <f t="shared" si="82"/>
        <v>-----</v>
      </c>
      <c r="AL68" s="126" t="str">
        <f t="shared" si="82"/>
        <v>-----</v>
      </c>
      <c r="AM68" s="126" t="str">
        <f t="shared" si="82"/>
        <v>-----</v>
      </c>
      <c r="AN68" s="126" t="str">
        <f t="shared" si="82"/>
        <v>-----</v>
      </c>
      <c r="AO68" s="126" t="str">
        <f t="shared" si="82"/>
        <v>-----</v>
      </c>
      <c r="AP68" s="126" t="str">
        <f t="shared" si="82"/>
        <v>-----</v>
      </c>
      <c r="AQ68" s="126" t="str">
        <f t="shared" si="82"/>
        <v>-----</v>
      </c>
      <c r="AR68" s="126" t="str">
        <f t="shared" si="82"/>
        <v>-----</v>
      </c>
      <c r="AS68" s="126" t="str">
        <f t="shared" si="82"/>
        <v>-----</v>
      </c>
      <c r="AT68" s="126" t="str">
        <f t="shared" si="82"/>
        <v>-----</v>
      </c>
      <c r="AU68" s="126" t="str">
        <f t="shared" si="82"/>
        <v>-----</v>
      </c>
      <c r="AV68" s="126" t="str">
        <f t="shared" si="77"/>
        <v>-----</v>
      </c>
      <c r="AW68" s="126" t="str">
        <f t="shared" si="77"/>
        <v>-----</v>
      </c>
      <c r="AX68" s="126" t="str">
        <f t="shared" si="77"/>
        <v>-----</v>
      </c>
      <c r="AY68" s="126" t="str">
        <f t="shared" si="77"/>
        <v>-----</v>
      </c>
    </row>
    <row r="69" spans="1:51">
      <c r="A69" s="3" t="str">
        <f>'Example 3A'!A69</f>
        <v>x Symbol Factor</v>
      </c>
      <c r="B69" s="4"/>
      <c r="C69" s="317" t="str">
        <f>'Example 3A'!C69</f>
        <v>-----</v>
      </c>
      <c r="D69" s="119" t="str">
        <f t="shared" ref="D69:AC69" si="83">C69</f>
        <v>-----</v>
      </c>
      <c r="E69" s="119" t="str">
        <f t="shared" si="83"/>
        <v>-----</v>
      </c>
      <c r="F69" s="119" t="str">
        <f t="shared" si="83"/>
        <v>-----</v>
      </c>
      <c r="G69" s="119" t="str">
        <f t="shared" si="83"/>
        <v>-----</v>
      </c>
      <c r="H69" s="119" t="str">
        <f t="shared" si="83"/>
        <v>-----</v>
      </c>
      <c r="I69" s="119" t="str">
        <f t="shared" si="83"/>
        <v>-----</v>
      </c>
      <c r="J69" s="119" t="str">
        <f t="shared" si="83"/>
        <v>-----</v>
      </c>
      <c r="K69" s="119" t="str">
        <f t="shared" si="83"/>
        <v>-----</v>
      </c>
      <c r="L69" s="119" t="str">
        <f t="shared" si="83"/>
        <v>-----</v>
      </c>
      <c r="M69" s="119" t="str">
        <f t="shared" si="83"/>
        <v>-----</v>
      </c>
      <c r="N69" s="119" t="str">
        <f t="shared" si="83"/>
        <v>-----</v>
      </c>
      <c r="O69" s="119" t="str">
        <f t="shared" si="83"/>
        <v>-----</v>
      </c>
      <c r="P69" s="119" t="str">
        <f t="shared" si="83"/>
        <v>-----</v>
      </c>
      <c r="Q69" s="119" t="str">
        <f t="shared" si="83"/>
        <v>-----</v>
      </c>
      <c r="R69" s="119" t="str">
        <f t="shared" si="83"/>
        <v>-----</v>
      </c>
      <c r="S69" s="119" t="str">
        <f t="shared" si="83"/>
        <v>-----</v>
      </c>
      <c r="T69" s="119" t="str">
        <f t="shared" si="83"/>
        <v>-----</v>
      </c>
      <c r="U69" s="119" t="str">
        <f t="shared" si="83"/>
        <v>-----</v>
      </c>
      <c r="V69" s="119" t="str">
        <f t="shared" si="83"/>
        <v>-----</v>
      </c>
      <c r="W69" s="119" t="str">
        <f t="shared" si="83"/>
        <v>-----</v>
      </c>
      <c r="X69" s="119" t="str">
        <f t="shared" si="83"/>
        <v>-----</v>
      </c>
      <c r="Y69" s="119" t="str">
        <f t="shared" si="83"/>
        <v>-----</v>
      </c>
      <c r="Z69" s="119" t="str">
        <f t="shared" si="83"/>
        <v>-----</v>
      </c>
      <c r="AA69" s="119" t="str">
        <f t="shared" si="83"/>
        <v>-----</v>
      </c>
      <c r="AB69" s="119" t="str">
        <f t="shared" si="83"/>
        <v>-----</v>
      </c>
      <c r="AC69" s="126" t="str">
        <f t="shared" si="83"/>
        <v>-----</v>
      </c>
      <c r="AD69" s="126" t="str">
        <f t="shared" ref="AD69:AU69" si="84">AC69</f>
        <v>-----</v>
      </c>
      <c r="AE69" s="126" t="str">
        <f t="shared" si="84"/>
        <v>-----</v>
      </c>
      <c r="AF69" s="126" t="str">
        <f t="shared" si="84"/>
        <v>-----</v>
      </c>
      <c r="AG69" s="126" t="str">
        <f t="shared" si="84"/>
        <v>-----</v>
      </c>
      <c r="AH69" s="126" t="str">
        <f t="shared" si="84"/>
        <v>-----</v>
      </c>
      <c r="AI69" s="126" t="str">
        <f t="shared" si="84"/>
        <v>-----</v>
      </c>
      <c r="AJ69" s="126" t="str">
        <f t="shared" si="84"/>
        <v>-----</v>
      </c>
      <c r="AK69" s="126" t="str">
        <f t="shared" si="84"/>
        <v>-----</v>
      </c>
      <c r="AL69" s="126" t="str">
        <f t="shared" si="84"/>
        <v>-----</v>
      </c>
      <c r="AM69" s="126" t="str">
        <f t="shared" si="84"/>
        <v>-----</v>
      </c>
      <c r="AN69" s="126" t="str">
        <f t="shared" si="84"/>
        <v>-----</v>
      </c>
      <c r="AO69" s="126" t="str">
        <f t="shared" si="84"/>
        <v>-----</v>
      </c>
      <c r="AP69" s="126" t="str">
        <f t="shared" si="84"/>
        <v>-----</v>
      </c>
      <c r="AQ69" s="126" t="str">
        <f t="shared" si="84"/>
        <v>-----</v>
      </c>
      <c r="AR69" s="126" t="str">
        <f t="shared" si="84"/>
        <v>-----</v>
      </c>
      <c r="AS69" s="126" t="str">
        <f t="shared" si="84"/>
        <v>-----</v>
      </c>
      <c r="AT69" s="126" t="str">
        <f t="shared" si="84"/>
        <v>-----</v>
      </c>
      <c r="AU69" s="126" t="str">
        <f t="shared" si="84"/>
        <v>-----</v>
      </c>
      <c r="AV69" s="126" t="str">
        <f t="shared" si="77"/>
        <v>-----</v>
      </c>
      <c r="AW69" s="126" t="str">
        <f t="shared" si="77"/>
        <v>-----</v>
      </c>
      <c r="AX69" s="126" t="str">
        <f t="shared" si="77"/>
        <v>-----</v>
      </c>
      <c r="AY69" s="126" t="str">
        <f t="shared" si="77"/>
        <v>-----</v>
      </c>
    </row>
    <row r="70" spans="1:51">
      <c r="A70" s="3" t="str">
        <f>'Example 3A'!A70</f>
        <v>x Anti-Theft</v>
      </c>
      <c r="B70" s="4"/>
      <c r="C70" s="317" t="str">
        <f>'Example 3A'!C70</f>
        <v>-----</v>
      </c>
      <c r="D70" s="119" t="str">
        <f t="shared" ref="D70:AC70" si="85">C70</f>
        <v>-----</v>
      </c>
      <c r="E70" s="119" t="str">
        <f t="shared" si="85"/>
        <v>-----</v>
      </c>
      <c r="F70" s="119" t="str">
        <f t="shared" si="85"/>
        <v>-----</v>
      </c>
      <c r="G70" s="119" t="str">
        <f t="shared" si="85"/>
        <v>-----</v>
      </c>
      <c r="H70" s="119" t="str">
        <f t="shared" si="85"/>
        <v>-----</v>
      </c>
      <c r="I70" s="119" t="str">
        <f t="shared" si="85"/>
        <v>-----</v>
      </c>
      <c r="J70" s="119" t="str">
        <f t="shared" si="85"/>
        <v>-----</v>
      </c>
      <c r="K70" s="119" t="str">
        <f t="shared" si="85"/>
        <v>-----</v>
      </c>
      <c r="L70" s="119" t="str">
        <f t="shared" si="85"/>
        <v>-----</v>
      </c>
      <c r="M70" s="119" t="str">
        <f t="shared" si="85"/>
        <v>-----</v>
      </c>
      <c r="N70" s="119" t="str">
        <f t="shared" si="85"/>
        <v>-----</v>
      </c>
      <c r="O70" s="119" t="str">
        <f t="shared" si="85"/>
        <v>-----</v>
      </c>
      <c r="P70" s="119" t="str">
        <f t="shared" si="85"/>
        <v>-----</v>
      </c>
      <c r="Q70" s="119" t="str">
        <f t="shared" si="85"/>
        <v>-----</v>
      </c>
      <c r="R70" s="119" t="str">
        <f t="shared" si="85"/>
        <v>-----</v>
      </c>
      <c r="S70" s="119" t="str">
        <f t="shared" si="85"/>
        <v>-----</v>
      </c>
      <c r="T70" s="119" t="str">
        <f t="shared" si="85"/>
        <v>-----</v>
      </c>
      <c r="U70" s="119" t="str">
        <f t="shared" si="85"/>
        <v>-----</v>
      </c>
      <c r="V70" s="119" t="str">
        <f t="shared" si="85"/>
        <v>-----</v>
      </c>
      <c r="W70" s="119" t="str">
        <f t="shared" si="85"/>
        <v>-----</v>
      </c>
      <c r="X70" s="119" t="str">
        <f t="shared" si="85"/>
        <v>-----</v>
      </c>
      <c r="Y70" s="119" t="str">
        <f t="shared" si="85"/>
        <v>-----</v>
      </c>
      <c r="Z70" s="119" t="str">
        <f t="shared" si="85"/>
        <v>-----</v>
      </c>
      <c r="AA70" s="119" t="str">
        <f t="shared" si="85"/>
        <v>-----</v>
      </c>
      <c r="AB70" s="119" t="str">
        <f t="shared" si="85"/>
        <v>-----</v>
      </c>
      <c r="AC70" s="126" t="str">
        <f t="shared" si="85"/>
        <v>-----</v>
      </c>
      <c r="AD70" s="126" t="str">
        <f t="shared" ref="AD70:AU70" si="86">AC70</f>
        <v>-----</v>
      </c>
      <c r="AE70" s="126" t="str">
        <f t="shared" si="86"/>
        <v>-----</v>
      </c>
      <c r="AF70" s="126" t="str">
        <f t="shared" si="86"/>
        <v>-----</v>
      </c>
      <c r="AG70" s="126" t="str">
        <f t="shared" si="86"/>
        <v>-----</v>
      </c>
      <c r="AH70" s="126" t="str">
        <f t="shared" si="86"/>
        <v>-----</v>
      </c>
      <c r="AI70" s="126" t="str">
        <f t="shared" si="86"/>
        <v>-----</v>
      </c>
      <c r="AJ70" s="126" t="str">
        <f t="shared" si="86"/>
        <v>-----</v>
      </c>
      <c r="AK70" s="126" t="str">
        <f t="shared" si="86"/>
        <v>-----</v>
      </c>
      <c r="AL70" s="126" t="str">
        <f t="shared" si="86"/>
        <v>-----</v>
      </c>
      <c r="AM70" s="126" t="str">
        <f t="shared" si="86"/>
        <v>-----</v>
      </c>
      <c r="AN70" s="126" t="str">
        <f t="shared" si="86"/>
        <v>-----</v>
      </c>
      <c r="AO70" s="126" t="str">
        <f t="shared" si="86"/>
        <v>-----</v>
      </c>
      <c r="AP70" s="126" t="str">
        <f t="shared" si="86"/>
        <v>-----</v>
      </c>
      <c r="AQ70" s="126" t="str">
        <f t="shared" si="86"/>
        <v>-----</v>
      </c>
      <c r="AR70" s="126" t="str">
        <f t="shared" si="86"/>
        <v>-----</v>
      </c>
      <c r="AS70" s="126" t="str">
        <f t="shared" si="86"/>
        <v>-----</v>
      </c>
      <c r="AT70" s="126" t="str">
        <f t="shared" si="86"/>
        <v>-----</v>
      </c>
      <c r="AU70" s="126" t="str">
        <f t="shared" si="86"/>
        <v>-----</v>
      </c>
      <c r="AV70" s="126" t="str">
        <f t="shared" si="77"/>
        <v>-----</v>
      </c>
      <c r="AW70" s="126" t="str">
        <f t="shared" si="77"/>
        <v>-----</v>
      </c>
      <c r="AX70" s="126" t="str">
        <f t="shared" si="77"/>
        <v>-----</v>
      </c>
      <c r="AY70" s="126" t="str">
        <f t="shared" si="77"/>
        <v>-----</v>
      </c>
    </row>
    <row r="71" spans="1:51">
      <c r="A71" s="3" t="str">
        <f>'Example 3A'!A71</f>
        <v>x</v>
      </c>
      <c r="B71" s="4"/>
      <c r="C71" s="317" t="str">
        <f>'Example 3A'!C71</f>
        <v>-----</v>
      </c>
      <c r="D71" s="119" t="str">
        <f t="shared" ref="D71:AC73" si="87">C71</f>
        <v>-----</v>
      </c>
      <c r="E71" s="119" t="str">
        <f t="shared" si="87"/>
        <v>-----</v>
      </c>
      <c r="F71" s="119" t="str">
        <f t="shared" si="87"/>
        <v>-----</v>
      </c>
      <c r="G71" s="119" t="str">
        <f t="shared" si="87"/>
        <v>-----</v>
      </c>
      <c r="H71" s="119" t="str">
        <f t="shared" si="87"/>
        <v>-----</v>
      </c>
      <c r="I71" s="119" t="str">
        <f t="shared" si="87"/>
        <v>-----</v>
      </c>
      <c r="J71" s="119" t="str">
        <f t="shared" si="87"/>
        <v>-----</v>
      </c>
      <c r="K71" s="119" t="str">
        <f t="shared" si="87"/>
        <v>-----</v>
      </c>
      <c r="L71" s="119" t="str">
        <f t="shared" si="87"/>
        <v>-----</v>
      </c>
      <c r="M71" s="119" t="str">
        <f t="shared" si="87"/>
        <v>-----</v>
      </c>
      <c r="N71" s="119" t="str">
        <f t="shared" si="87"/>
        <v>-----</v>
      </c>
      <c r="O71" s="119" t="str">
        <f t="shared" si="87"/>
        <v>-----</v>
      </c>
      <c r="P71" s="119" t="str">
        <f t="shared" si="87"/>
        <v>-----</v>
      </c>
      <c r="Q71" s="119" t="str">
        <f t="shared" si="87"/>
        <v>-----</v>
      </c>
      <c r="R71" s="119" t="str">
        <f t="shared" si="87"/>
        <v>-----</v>
      </c>
      <c r="S71" s="119" t="str">
        <f t="shared" si="87"/>
        <v>-----</v>
      </c>
      <c r="T71" s="119" t="str">
        <f t="shared" si="87"/>
        <v>-----</v>
      </c>
      <c r="U71" s="119" t="str">
        <f t="shared" si="87"/>
        <v>-----</v>
      </c>
      <c r="V71" s="119" t="str">
        <f t="shared" si="87"/>
        <v>-----</v>
      </c>
      <c r="W71" s="119" t="str">
        <f t="shared" si="87"/>
        <v>-----</v>
      </c>
      <c r="X71" s="119" t="str">
        <f t="shared" si="87"/>
        <v>-----</v>
      </c>
      <c r="Y71" s="119" t="str">
        <f t="shared" si="87"/>
        <v>-----</v>
      </c>
      <c r="Z71" s="119" t="str">
        <f t="shared" si="87"/>
        <v>-----</v>
      </c>
      <c r="AA71" s="119" t="str">
        <f t="shared" si="87"/>
        <v>-----</v>
      </c>
      <c r="AB71" s="119" t="str">
        <f t="shared" si="87"/>
        <v>-----</v>
      </c>
      <c r="AC71" s="126" t="str">
        <f t="shared" si="87"/>
        <v>-----</v>
      </c>
      <c r="AD71" s="126" t="str">
        <f t="shared" ref="AD71:AU71" si="88">AC71</f>
        <v>-----</v>
      </c>
      <c r="AE71" s="126" t="str">
        <f t="shared" si="88"/>
        <v>-----</v>
      </c>
      <c r="AF71" s="126" t="str">
        <f t="shared" si="88"/>
        <v>-----</v>
      </c>
      <c r="AG71" s="126" t="str">
        <f t="shared" si="88"/>
        <v>-----</v>
      </c>
      <c r="AH71" s="126" t="str">
        <f t="shared" si="88"/>
        <v>-----</v>
      </c>
      <c r="AI71" s="126" t="str">
        <f t="shared" si="88"/>
        <v>-----</v>
      </c>
      <c r="AJ71" s="126" t="str">
        <f t="shared" si="88"/>
        <v>-----</v>
      </c>
      <c r="AK71" s="126" t="str">
        <f t="shared" si="88"/>
        <v>-----</v>
      </c>
      <c r="AL71" s="126" t="str">
        <f t="shared" si="88"/>
        <v>-----</v>
      </c>
      <c r="AM71" s="126" t="str">
        <f t="shared" si="88"/>
        <v>-----</v>
      </c>
      <c r="AN71" s="126" t="str">
        <f t="shared" si="88"/>
        <v>-----</v>
      </c>
      <c r="AO71" s="126" t="str">
        <f t="shared" si="88"/>
        <v>-----</v>
      </c>
      <c r="AP71" s="126" t="str">
        <f t="shared" si="88"/>
        <v>-----</v>
      </c>
      <c r="AQ71" s="126" t="str">
        <f t="shared" si="88"/>
        <v>-----</v>
      </c>
      <c r="AR71" s="126" t="str">
        <f t="shared" si="88"/>
        <v>-----</v>
      </c>
      <c r="AS71" s="126" t="str">
        <f t="shared" si="88"/>
        <v>-----</v>
      </c>
      <c r="AT71" s="126" t="str">
        <f t="shared" si="88"/>
        <v>-----</v>
      </c>
      <c r="AU71" s="126" t="str">
        <f t="shared" si="88"/>
        <v>-----</v>
      </c>
      <c r="AV71" s="126" t="str">
        <f t="shared" si="77"/>
        <v>-----</v>
      </c>
      <c r="AW71" s="126" t="str">
        <f t="shared" si="77"/>
        <v>-----</v>
      </c>
      <c r="AX71" s="126" t="str">
        <f t="shared" si="77"/>
        <v>-----</v>
      </c>
      <c r="AY71" s="126" t="str">
        <f t="shared" si="77"/>
        <v>-----</v>
      </c>
    </row>
    <row r="72" spans="1:51">
      <c r="A72" s="3" t="str">
        <f>'Example 3A'!A72</f>
        <v>x</v>
      </c>
      <c r="B72" s="4"/>
      <c r="C72" s="317" t="str">
        <f>'Example 3A'!C72</f>
        <v>-----</v>
      </c>
      <c r="D72" s="119" t="str">
        <f t="shared" si="87"/>
        <v>-----</v>
      </c>
      <c r="E72" s="119" t="str">
        <f t="shared" si="87"/>
        <v>-----</v>
      </c>
      <c r="F72" s="119" t="str">
        <f t="shared" si="87"/>
        <v>-----</v>
      </c>
      <c r="G72" s="119" t="str">
        <f t="shared" si="87"/>
        <v>-----</v>
      </c>
      <c r="H72" s="119" t="str">
        <f t="shared" si="87"/>
        <v>-----</v>
      </c>
      <c r="I72" s="119" t="str">
        <f t="shared" si="87"/>
        <v>-----</v>
      </c>
      <c r="J72" s="119" t="str">
        <f t="shared" si="87"/>
        <v>-----</v>
      </c>
      <c r="K72" s="119" t="str">
        <f t="shared" si="87"/>
        <v>-----</v>
      </c>
      <c r="L72" s="119" t="str">
        <f t="shared" si="87"/>
        <v>-----</v>
      </c>
      <c r="M72" s="119" t="str">
        <f t="shared" si="87"/>
        <v>-----</v>
      </c>
      <c r="N72" s="119" t="str">
        <f t="shared" si="87"/>
        <v>-----</v>
      </c>
      <c r="O72" s="119" t="str">
        <f t="shared" si="87"/>
        <v>-----</v>
      </c>
      <c r="P72" s="119" t="str">
        <f t="shared" si="87"/>
        <v>-----</v>
      </c>
      <c r="Q72" s="119" t="str">
        <f t="shared" si="87"/>
        <v>-----</v>
      </c>
      <c r="R72" s="119" t="str">
        <f t="shared" si="87"/>
        <v>-----</v>
      </c>
      <c r="S72" s="119" t="str">
        <f t="shared" si="87"/>
        <v>-----</v>
      </c>
      <c r="T72" s="119" t="str">
        <f t="shared" si="87"/>
        <v>-----</v>
      </c>
      <c r="U72" s="119" t="str">
        <f t="shared" si="87"/>
        <v>-----</v>
      </c>
      <c r="V72" s="119" t="str">
        <f t="shared" si="87"/>
        <v>-----</v>
      </c>
      <c r="W72" s="119" t="str">
        <f t="shared" si="87"/>
        <v>-----</v>
      </c>
      <c r="X72" s="119" t="str">
        <f t="shared" si="87"/>
        <v>-----</v>
      </c>
      <c r="Y72" s="119" t="str">
        <f t="shared" si="87"/>
        <v>-----</v>
      </c>
      <c r="Z72" s="119" t="str">
        <f t="shared" si="87"/>
        <v>-----</v>
      </c>
      <c r="AA72" s="119" t="str">
        <f t="shared" si="87"/>
        <v>-----</v>
      </c>
      <c r="AB72" s="119" t="str">
        <f t="shared" si="87"/>
        <v>-----</v>
      </c>
      <c r="AC72" s="126" t="str">
        <f t="shared" si="87"/>
        <v>-----</v>
      </c>
      <c r="AD72" s="126" t="str">
        <f t="shared" ref="AD72:AU72" si="89">AC72</f>
        <v>-----</v>
      </c>
      <c r="AE72" s="126" t="str">
        <f t="shared" si="89"/>
        <v>-----</v>
      </c>
      <c r="AF72" s="126" t="str">
        <f t="shared" si="89"/>
        <v>-----</v>
      </c>
      <c r="AG72" s="126" t="str">
        <f t="shared" si="89"/>
        <v>-----</v>
      </c>
      <c r="AH72" s="126" t="str">
        <f t="shared" si="89"/>
        <v>-----</v>
      </c>
      <c r="AI72" s="126" t="str">
        <f t="shared" si="89"/>
        <v>-----</v>
      </c>
      <c r="AJ72" s="126" t="str">
        <f t="shared" si="89"/>
        <v>-----</v>
      </c>
      <c r="AK72" s="126" t="str">
        <f t="shared" si="89"/>
        <v>-----</v>
      </c>
      <c r="AL72" s="126" t="str">
        <f t="shared" si="89"/>
        <v>-----</v>
      </c>
      <c r="AM72" s="126" t="str">
        <f t="shared" si="89"/>
        <v>-----</v>
      </c>
      <c r="AN72" s="126" t="str">
        <f t="shared" si="89"/>
        <v>-----</v>
      </c>
      <c r="AO72" s="126" t="str">
        <f t="shared" si="89"/>
        <v>-----</v>
      </c>
      <c r="AP72" s="126" t="str">
        <f t="shared" si="89"/>
        <v>-----</v>
      </c>
      <c r="AQ72" s="126" t="str">
        <f t="shared" si="89"/>
        <v>-----</v>
      </c>
      <c r="AR72" s="126" t="str">
        <f t="shared" si="89"/>
        <v>-----</v>
      </c>
      <c r="AS72" s="126" t="str">
        <f t="shared" si="89"/>
        <v>-----</v>
      </c>
      <c r="AT72" s="126" t="str">
        <f t="shared" si="89"/>
        <v>-----</v>
      </c>
      <c r="AU72" s="126" t="str">
        <f t="shared" si="89"/>
        <v>-----</v>
      </c>
      <c r="AV72" s="126" t="str">
        <f t="shared" si="77"/>
        <v>-----</v>
      </c>
      <c r="AW72" s="126" t="str">
        <f t="shared" si="77"/>
        <v>-----</v>
      </c>
      <c r="AX72" s="126" t="str">
        <f t="shared" si="77"/>
        <v>-----</v>
      </c>
      <c r="AY72" s="126" t="str">
        <f t="shared" si="77"/>
        <v>-----</v>
      </c>
    </row>
    <row r="73" spans="1:51">
      <c r="A73" s="3" t="str">
        <f>'Example 3A'!A73</f>
        <v>x</v>
      </c>
      <c r="B73" s="4"/>
      <c r="C73" s="317" t="str">
        <f>'Example 3A'!C73</f>
        <v>-----</v>
      </c>
      <c r="D73" s="119" t="str">
        <f t="shared" si="87"/>
        <v>-----</v>
      </c>
      <c r="E73" s="119" t="str">
        <f t="shared" si="87"/>
        <v>-----</v>
      </c>
      <c r="F73" s="119" t="str">
        <f t="shared" si="87"/>
        <v>-----</v>
      </c>
      <c r="G73" s="119" t="str">
        <f t="shared" si="87"/>
        <v>-----</v>
      </c>
      <c r="H73" s="119" t="str">
        <f t="shared" si="87"/>
        <v>-----</v>
      </c>
      <c r="I73" s="119" t="str">
        <f t="shared" si="87"/>
        <v>-----</v>
      </c>
      <c r="J73" s="119" t="str">
        <f t="shared" si="87"/>
        <v>-----</v>
      </c>
      <c r="K73" s="119" t="str">
        <f t="shared" si="87"/>
        <v>-----</v>
      </c>
      <c r="L73" s="119" t="str">
        <f t="shared" si="87"/>
        <v>-----</v>
      </c>
      <c r="M73" s="119" t="str">
        <f t="shared" si="87"/>
        <v>-----</v>
      </c>
      <c r="N73" s="119" t="str">
        <f t="shared" si="87"/>
        <v>-----</v>
      </c>
      <c r="O73" s="119" t="str">
        <f t="shared" si="87"/>
        <v>-----</v>
      </c>
      <c r="P73" s="119" t="str">
        <f t="shared" si="87"/>
        <v>-----</v>
      </c>
      <c r="Q73" s="119" t="str">
        <f t="shared" si="87"/>
        <v>-----</v>
      </c>
      <c r="R73" s="119" t="str">
        <f t="shared" si="87"/>
        <v>-----</v>
      </c>
      <c r="S73" s="119" t="str">
        <f t="shared" si="87"/>
        <v>-----</v>
      </c>
      <c r="T73" s="119" t="str">
        <f t="shared" si="87"/>
        <v>-----</v>
      </c>
      <c r="U73" s="119" t="str">
        <f t="shared" si="87"/>
        <v>-----</v>
      </c>
      <c r="V73" s="119" t="str">
        <f t="shared" si="87"/>
        <v>-----</v>
      </c>
      <c r="W73" s="119" t="str">
        <f t="shared" si="87"/>
        <v>-----</v>
      </c>
      <c r="X73" s="119" t="str">
        <f t="shared" si="87"/>
        <v>-----</v>
      </c>
      <c r="Y73" s="119" t="str">
        <f t="shared" si="87"/>
        <v>-----</v>
      </c>
      <c r="Z73" s="119" t="str">
        <f t="shared" si="87"/>
        <v>-----</v>
      </c>
      <c r="AA73" s="119" t="str">
        <f t="shared" si="87"/>
        <v>-----</v>
      </c>
      <c r="AB73" s="119" t="str">
        <f t="shared" si="87"/>
        <v>-----</v>
      </c>
      <c r="AC73" s="126" t="str">
        <f t="shared" si="87"/>
        <v>-----</v>
      </c>
      <c r="AD73" s="126" t="str">
        <f t="shared" ref="AD73:AU73" si="90">AC73</f>
        <v>-----</v>
      </c>
      <c r="AE73" s="126" t="str">
        <f t="shared" si="90"/>
        <v>-----</v>
      </c>
      <c r="AF73" s="126" t="str">
        <f t="shared" si="90"/>
        <v>-----</v>
      </c>
      <c r="AG73" s="126" t="str">
        <f t="shared" si="90"/>
        <v>-----</v>
      </c>
      <c r="AH73" s="126" t="str">
        <f t="shared" si="90"/>
        <v>-----</v>
      </c>
      <c r="AI73" s="126" t="str">
        <f t="shared" si="90"/>
        <v>-----</v>
      </c>
      <c r="AJ73" s="126" t="str">
        <f t="shared" si="90"/>
        <v>-----</v>
      </c>
      <c r="AK73" s="126" t="str">
        <f t="shared" si="90"/>
        <v>-----</v>
      </c>
      <c r="AL73" s="126" t="str">
        <f t="shared" si="90"/>
        <v>-----</v>
      </c>
      <c r="AM73" s="126" t="str">
        <f t="shared" si="90"/>
        <v>-----</v>
      </c>
      <c r="AN73" s="126" t="str">
        <f t="shared" si="90"/>
        <v>-----</v>
      </c>
      <c r="AO73" s="126" t="str">
        <f t="shared" si="90"/>
        <v>-----</v>
      </c>
      <c r="AP73" s="126" t="str">
        <f t="shared" si="90"/>
        <v>-----</v>
      </c>
      <c r="AQ73" s="126" t="str">
        <f t="shared" si="90"/>
        <v>-----</v>
      </c>
      <c r="AR73" s="126" t="str">
        <f t="shared" si="90"/>
        <v>-----</v>
      </c>
      <c r="AS73" s="126" t="str">
        <f t="shared" si="90"/>
        <v>-----</v>
      </c>
      <c r="AT73" s="126" t="str">
        <f t="shared" si="90"/>
        <v>-----</v>
      </c>
      <c r="AU73" s="126" t="str">
        <f t="shared" si="90"/>
        <v>-----</v>
      </c>
      <c r="AV73" s="126" t="str">
        <f t="shared" si="77"/>
        <v>-----</v>
      </c>
      <c r="AW73" s="126" t="str">
        <f t="shared" si="77"/>
        <v>-----</v>
      </c>
      <c r="AX73" s="126" t="str">
        <f t="shared" si="77"/>
        <v>-----</v>
      </c>
      <c r="AY73" s="126" t="str">
        <f t="shared" si="77"/>
        <v>-----</v>
      </c>
    </row>
    <row r="74" spans="1:51">
      <c r="A74" s="3" t="str">
        <f>'Example 3A'!A74</f>
        <v>+ Expense Fee</v>
      </c>
      <c r="B74" s="4"/>
      <c r="C74" s="152" t="str">
        <f>$D74</f>
        <v>enter</v>
      </c>
      <c r="D74" s="119" t="str">
        <f>ExpFeeComp</f>
        <v>enter</v>
      </c>
      <c r="E74" s="119" t="str">
        <f t="shared" ref="E74:AY74" si="91">$D74</f>
        <v>enter</v>
      </c>
      <c r="F74" s="119" t="str">
        <f t="shared" si="91"/>
        <v>enter</v>
      </c>
      <c r="G74" s="119" t="str">
        <f t="shared" si="91"/>
        <v>enter</v>
      </c>
      <c r="H74" s="119" t="str">
        <f t="shared" si="91"/>
        <v>enter</v>
      </c>
      <c r="I74" s="119" t="str">
        <f t="shared" si="91"/>
        <v>enter</v>
      </c>
      <c r="J74" s="119" t="str">
        <f t="shared" si="91"/>
        <v>enter</v>
      </c>
      <c r="K74" s="119" t="str">
        <f t="shared" si="91"/>
        <v>enter</v>
      </c>
      <c r="L74" s="119" t="str">
        <f t="shared" si="91"/>
        <v>enter</v>
      </c>
      <c r="M74" s="119" t="str">
        <f t="shared" si="91"/>
        <v>enter</v>
      </c>
      <c r="N74" s="119" t="str">
        <f t="shared" si="91"/>
        <v>enter</v>
      </c>
      <c r="O74" s="119" t="str">
        <f t="shared" si="91"/>
        <v>enter</v>
      </c>
      <c r="P74" s="119" t="str">
        <f t="shared" si="91"/>
        <v>enter</v>
      </c>
      <c r="Q74" s="119" t="str">
        <f t="shared" si="91"/>
        <v>enter</v>
      </c>
      <c r="R74" s="119" t="str">
        <f t="shared" si="91"/>
        <v>enter</v>
      </c>
      <c r="S74" s="119" t="str">
        <f t="shared" si="91"/>
        <v>enter</v>
      </c>
      <c r="T74" s="119" t="str">
        <f t="shared" si="91"/>
        <v>enter</v>
      </c>
      <c r="U74" s="119" t="str">
        <f t="shared" si="91"/>
        <v>enter</v>
      </c>
      <c r="V74" s="119" t="str">
        <f t="shared" si="91"/>
        <v>enter</v>
      </c>
      <c r="W74" s="119" t="str">
        <f t="shared" si="91"/>
        <v>enter</v>
      </c>
      <c r="X74" s="119" t="str">
        <f t="shared" si="91"/>
        <v>enter</v>
      </c>
      <c r="Y74" s="119" t="str">
        <f t="shared" si="91"/>
        <v>enter</v>
      </c>
      <c r="Z74" s="119" t="str">
        <f t="shared" si="91"/>
        <v>enter</v>
      </c>
      <c r="AA74" s="119" t="str">
        <f t="shared" si="91"/>
        <v>enter</v>
      </c>
      <c r="AB74" s="119" t="str">
        <f t="shared" si="91"/>
        <v>enter</v>
      </c>
      <c r="AC74" s="126" t="str">
        <f t="shared" si="91"/>
        <v>enter</v>
      </c>
      <c r="AD74" s="126" t="str">
        <f t="shared" si="91"/>
        <v>enter</v>
      </c>
      <c r="AE74" s="126" t="str">
        <f t="shared" si="91"/>
        <v>enter</v>
      </c>
      <c r="AF74" s="126" t="str">
        <f t="shared" si="91"/>
        <v>enter</v>
      </c>
      <c r="AG74" s="126" t="str">
        <f t="shared" si="91"/>
        <v>enter</v>
      </c>
      <c r="AH74" s="126" t="str">
        <f t="shared" si="91"/>
        <v>enter</v>
      </c>
      <c r="AI74" s="126" t="str">
        <f t="shared" si="91"/>
        <v>enter</v>
      </c>
      <c r="AJ74" s="126" t="str">
        <f t="shared" si="91"/>
        <v>enter</v>
      </c>
      <c r="AK74" s="126" t="str">
        <f t="shared" si="91"/>
        <v>enter</v>
      </c>
      <c r="AL74" s="126" t="str">
        <f t="shared" si="91"/>
        <v>enter</v>
      </c>
      <c r="AM74" s="126" t="str">
        <f t="shared" si="91"/>
        <v>enter</v>
      </c>
      <c r="AN74" s="126" t="str">
        <f t="shared" si="91"/>
        <v>enter</v>
      </c>
      <c r="AO74" s="126" t="str">
        <f t="shared" si="91"/>
        <v>enter</v>
      </c>
      <c r="AP74" s="126" t="str">
        <f t="shared" si="91"/>
        <v>enter</v>
      </c>
      <c r="AQ74" s="126" t="str">
        <f t="shared" si="91"/>
        <v>enter</v>
      </c>
      <c r="AR74" s="126" t="str">
        <f t="shared" si="91"/>
        <v>enter</v>
      </c>
      <c r="AS74" s="126" t="str">
        <f t="shared" si="91"/>
        <v>enter</v>
      </c>
      <c r="AT74" s="126" t="str">
        <f t="shared" si="91"/>
        <v>enter</v>
      </c>
      <c r="AU74" s="126" t="str">
        <f t="shared" si="91"/>
        <v>enter</v>
      </c>
      <c r="AV74" s="126" t="str">
        <f t="shared" si="91"/>
        <v>enter</v>
      </c>
      <c r="AW74" s="126" t="str">
        <f t="shared" si="91"/>
        <v>enter</v>
      </c>
      <c r="AX74" s="126" t="str">
        <f t="shared" si="91"/>
        <v>enter</v>
      </c>
      <c r="AY74" s="126" t="str">
        <f t="shared" si="91"/>
        <v>enter</v>
      </c>
    </row>
    <row r="75" spans="1:51">
      <c r="A75" s="3" t="str">
        <f>'Example 3A'!A75</f>
        <v>x</v>
      </c>
      <c r="B75" s="4"/>
      <c r="C75" s="317" t="str">
        <f>'Example 3A'!C75</f>
        <v>-----</v>
      </c>
      <c r="D75" s="119" t="str">
        <f t="shared" ref="D75:AC75" si="92">C75</f>
        <v>-----</v>
      </c>
      <c r="E75" s="119" t="str">
        <f t="shared" si="92"/>
        <v>-----</v>
      </c>
      <c r="F75" s="119" t="str">
        <f t="shared" si="92"/>
        <v>-----</v>
      </c>
      <c r="G75" s="119" t="str">
        <f t="shared" si="92"/>
        <v>-----</v>
      </c>
      <c r="H75" s="119" t="str">
        <f t="shared" si="92"/>
        <v>-----</v>
      </c>
      <c r="I75" s="119" t="str">
        <f t="shared" si="92"/>
        <v>-----</v>
      </c>
      <c r="J75" s="119" t="str">
        <f t="shared" si="92"/>
        <v>-----</v>
      </c>
      <c r="K75" s="119" t="str">
        <f t="shared" si="92"/>
        <v>-----</v>
      </c>
      <c r="L75" s="119" t="str">
        <f t="shared" si="92"/>
        <v>-----</v>
      </c>
      <c r="M75" s="119" t="str">
        <f t="shared" si="92"/>
        <v>-----</v>
      </c>
      <c r="N75" s="119" t="str">
        <f t="shared" si="92"/>
        <v>-----</v>
      </c>
      <c r="O75" s="119" t="str">
        <f t="shared" si="92"/>
        <v>-----</v>
      </c>
      <c r="P75" s="119" t="str">
        <f t="shared" si="92"/>
        <v>-----</v>
      </c>
      <c r="Q75" s="119" t="str">
        <f t="shared" si="92"/>
        <v>-----</v>
      </c>
      <c r="R75" s="119" t="str">
        <f t="shared" si="92"/>
        <v>-----</v>
      </c>
      <c r="S75" s="119" t="str">
        <f t="shared" si="92"/>
        <v>-----</v>
      </c>
      <c r="T75" s="119" t="str">
        <f t="shared" si="92"/>
        <v>-----</v>
      </c>
      <c r="U75" s="119" t="str">
        <f t="shared" si="92"/>
        <v>-----</v>
      </c>
      <c r="V75" s="119" t="str">
        <f t="shared" si="92"/>
        <v>-----</v>
      </c>
      <c r="W75" s="119" t="str">
        <f t="shared" si="92"/>
        <v>-----</v>
      </c>
      <c r="X75" s="119" t="str">
        <f t="shared" si="92"/>
        <v>-----</v>
      </c>
      <c r="Y75" s="119" t="str">
        <f t="shared" si="92"/>
        <v>-----</v>
      </c>
      <c r="Z75" s="119" t="str">
        <f t="shared" si="92"/>
        <v>-----</v>
      </c>
      <c r="AA75" s="119" t="str">
        <f t="shared" si="92"/>
        <v>-----</v>
      </c>
      <c r="AB75" s="119" t="str">
        <f t="shared" si="92"/>
        <v>-----</v>
      </c>
      <c r="AC75" s="126" t="str">
        <f t="shared" si="92"/>
        <v>-----</v>
      </c>
      <c r="AD75" s="126" t="str">
        <f t="shared" ref="AD75:AU75" si="93">AC75</f>
        <v>-----</v>
      </c>
      <c r="AE75" s="126" t="str">
        <f t="shared" si="93"/>
        <v>-----</v>
      </c>
      <c r="AF75" s="126" t="str">
        <f t="shared" si="93"/>
        <v>-----</v>
      </c>
      <c r="AG75" s="126" t="str">
        <f t="shared" si="93"/>
        <v>-----</v>
      </c>
      <c r="AH75" s="126" t="str">
        <f t="shared" si="93"/>
        <v>-----</v>
      </c>
      <c r="AI75" s="126" t="str">
        <f t="shared" si="93"/>
        <v>-----</v>
      </c>
      <c r="AJ75" s="126" t="str">
        <f t="shared" si="93"/>
        <v>-----</v>
      </c>
      <c r="AK75" s="126" t="str">
        <f t="shared" si="93"/>
        <v>-----</v>
      </c>
      <c r="AL75" s="126" t="str">
        <f t="shared" si="93"/>
        <v>-----</v>
      </c>
      <c r="AM75" s="126" t="str">
        <f t="shared" si="93"/>
        <v>-----</v>
      </c>
      <c r="AN75" s="126" t="str">
        <f t="shared" si="93"/>
        <v>-----</v>
      </c>
      <c r="AO75" s="126" t="str">
        <f t="shared" si="93"/>
        <v>-----</v>
      </c>
      <c r="AP75" s="126" t="str">
        <f t="shared" si="93"/>
        <v>-----</v>
      </c>
      <c r="AQ75" s="126" t="str">
        <f t="shared" si="93"/>
        <v>-----</v>
      </c>
      <c r="AR75" s="126" t="str">
        <f t="shared" si="93"/>
        <v>-----</v>
      </c>
      <c r="AS75" s="126" t="str">
        <f t="shared" si="93"/>
        <v>-----</v>
      </c>
      <c r="AT75" s="126" t="str">
        <f t="shared" si="93"/>
        <v>-----</v>
      </c>
      <c r="AU75" s="126" t="str">
        <f t="shared" si="93"/>
        <v>-----</v>
      </c>
      <c r="AV75" s="126" t="str">
        <f>AU75</f>
        <v>-----</v>
      </c>
      <c r="AW75" s="126" t="str">
        <f>AV75</f>
        <v>-----</v>
      </c>
      <c r="AX75" s="126" t="str">
        <f>AW75</f>
        <v>-----</v>
      </c>
      <c r="AY75" s="126" t="str">
        <f>AX75</f>
        <v>-----</v>
      </c>
    </row>
    <row r="76" spans="1:51" ht="16.2" thickBot="1">
      <c r="A76" s="11" t="str">
        <f>'Example 3A'!A76</f>
        <v>= Comprehensive Rate</v>
      </c>
      <c r="B76" s="12"/>
      <c r="C76" s="38" t="e">
        <f>PRODUCT(PRODUCT(C64:C73)+C74,C75)</f>
        <v>#VALUE!</v>
      </c>
      <c r="D76" s="38" t="e">
        <f t="shared" ref="D76:AC76" si="94">PRODUCT(PRODUCT(D64:D73)+D74,D75)</f>
        <v>#VALUE!</v>
      </c>
      <c r="E76" s="38" t="e">
        <f t="shared" si="94"/>
        <v>#VALUE!</v>
      </c>
      <c r="F76" s="38" t="e">
        <f t="shared" si="94"/>
        <v>#VALUE!</v>
      </c>
      <c r="G76" s="38" t="e">
        <f t="shared" si="94"/>
        <v>#VALUE!</v>
      </c>
      <c r="H76" s="38" t="e">
        <f t="shared" si="94"/>
        <v>#VALUE!</v>
      </c>
      <c r="I76" s="38" t="e">
        <f t="shared" si="94"/>
        <v>#VALUE!</v>
      </c>
      <c r="J76" s="38" t="e">
        <f t="shared" si="94"/>
        <v>#VALUE!</v>
      </c>
      <c r="K76" s="38" t="e">
        <f t="shared" si="94"/>
        <v>#VALUE!</v>
      </c>
      <c r="L76" s="38" t="e">
        <f t="shared" si="94"/>
        <v>#VALUE!</v>
      </c>
      <c r="M76" s="38" t="e">
        <f t="shared" si="94"/>
        <v>#VALUE!</v>
      </c>
      <c r="N76" s="38" t="e">
        <f t="shared" si="94"/>
        <v>#VALUE!</v>
      </c>
      <c r="O76" s="38" t="e">
        <f t="shared" si="94"/>
        <v>#VALUE!</v>
      </c>
      <c r="P76" s="38" t="e">
        <f t="shared" si="94"/>
        <v>#VALUE!</v>
      </c>
      <c r="Q76" s="38" t="e">
        <f t="shared" si="94"/>
        <v>#VALUE!</v>
      </c>
      <c r="R76" s="38" t="e">
        <f t="shared" si="94"/>
        <v>#VALUE!</v>
      </c>
      <c r="S76" s="38" t="e">
        <f t="shared" si="94"/>
        <v>#VALUE!</v>
      </c>
      <c r="T76" s="38" t="e">
        <f t="shared" si="94"/>
        <v>#VALUE!</v>
      </c>
      <c r="U76" s="38" t="e">
        <f t="shared" si="94"/>
        <v>#VALUE!</v>
      </c>
      <c r="V76" s="38" t="e">
        <f t="shared" si="94"/>
        <v>#VALUE!</v>
      </c>
      <c r="W76" s="38" t="e">
        <f t="shared" si="94"/>
        <v>#VALUE!</v>
      </c>
      <c r="X76" s="38" t="e">
        <f t="shared" si="94"/>
        <v>#VALUE!</v>
      </c>
      <c r="Y76" s="38" t="e">
        <f t="shared" si="94"/>
        <v>#VALUE!</v>
      </c>
      <c r="Z76" s="38" t="e">
        <f t="shared" si="94"/>
        <v>#VALUE!</v>
      </c>
      <c r="AA76" s="38" t="e">
        <f t="shared" si="94"/>
        <v>#VALUE!</v>
      </c>
      <c r="AB76" s="38" t="e">
        <f t="shared" si="94"/>
        <v>#VALUE!</v>
      </c>
      <c r="AC76" s="39" t="e">
        <f t="shared" si="94"/>
        <v>#VALUE!</v>
      </c>
      <c r="AD76" s="39" t="e">
        <f t="shared" ref="AD76:AY76" si="95">PRODUCT(PRODUCT(AD64:AD73)+AD74,AD75)</f>
        <v>#VALUE!</v>
      </c>
      <c r="AE76" s="39" t="e">
        <f t="shared" si="95"/>
        <v>#VALUE!</v>
      </c>
      <c r="AF76" s="39" t="e">
        <f t="shared" si="95"/>
        <v>#VALUE!</v>
      </c>
      <c r="AG76" s="39" t="e">
        <f t="shared" si="95"/>
        <v>#VALUE!</v>
      </c>
      <c r="AH76" s="39" t="e">
        <f t="shared" si="95"/>
        <v>#VALUE!</v>
      </c>
      <c r="AI76" s="39" t="e">
        <f t="shared" si="95"/>
        <v>#VALUE!</v>
      </c>
      <c r="AJ76" s="39" t="e">
        <f t="shared" si="95"/>
        <v>#VALUE!</v>
      </c>
      <c r="AK76" s="39" t="e">
        <f t="shared" si="95"/>
        <v>#VALUE!</v>
      </c>
      <c r="AL76" s="39" t="e">
        <f t="shared" si="95"/>
        <v>#VALUE!</v>
      </c>
      <c r="AM76" s="39" t="e">
        <f t="shared" si="95"/>
        <v>#VALUE!</v>
      </c>
      <c r="AN76" s="39" t="e">
        <f t="shared" si="95"/>
        <v>#VALUE!</v>
      </c>
      <c r="AO76" s="39" t="e">
        <f t="shared" si="95"/>
        <v>#VALUE!</v>
      </c>
      <c r="AP76" s="39" t="e">
        <f t="shared" si="95"/>
        <v>#VALUE!</v>
      </c>
      <c r="AQ76" s="39" t="e">
        <f t="shared" si="95"/>
        <v>#VALUE!</v>
      </c>
      <c r="AR76" s="39" t="e">
        <f t="shared" si="95"/>
        <v>#VALUE!</v>
      </c>
      <c r="AS76" s="39" t="e">
        <f t="shared" si="95"/>
        <v>#VALUE!</v>
      </c>
      <c r="AT76" s="39" t="e">
        <f t="shared" si="95"/>
        <v>#VALUE!</v>
      </c>
      <c r="AU76" s="39" t="e">
        <f t="shared" si="95"/>
        <v>#VALUE!</v>
      </c>
      <c r="AV76" s="39" t="e">
        <f t="shared" si="95"/>
        <v>#VALUE!</v>
      </c>
      <c r="AW76" s="39" t="e">
        <f t="shared" si="95"/>
        <v>#VALUE!</v>
      </c>
      <c r="AX76" s="39" t="e">
        <f t="shared" si="95"/>
        <v>#VALUE!</v>
      </c>
      <c r="AY76" s="39" t="e">
        <f t="shared" si="95"/>
        <v>#VALUE!</v>
      </c>
    </row>
    <row r="77" spans="1:51" ht="16.2" thickTop="1">
      <c r="A77" s="52" t="str">
        <f>'Example 3A'!A77</f>
        <v/>
      </c>
      <c r="B77" s="6"/>
      <c r="C77" s="78" t="str">
        <f>"BaseRateColl_" &amp; TEXT(C$17,"00")</f>
        <v>BaseRateColl_101</v>
      </c>
      <c r="D77" s="78" t="str">
        <f t="shared" ref="D77:AY77" si="96">"BaseRateColl_" &amp; TEXT(D$17,"00")</f>
        <v>BaseRateColl_102</v>
      </c>
      <c r="E77" s="78" t="str">
        <f t="shared" si="96"/>
        <v>BaseRateColl_103</v>
      </c>
      <c r="F77" s="78" t="str">
        <f t="shared" si="96"/>
        <v>BaseRateColl_104</v>
      </c>
      <c r="G77" s="78" t="str">
        <f t="shared" si="96"/>
        <v>BaseRateColl_105</v>
      </c>
      <c r="H77" s="78" t="str">
        <f t="shared" si="96"/>
        <v>BaseRateColl_106</v>
      </c>
      <c r="I77" s="78" t="str">
        <f t="shared" si="96"/>
        <v>BaseRateColl_107</v>
      </c>
      <c r="J77" s="78" t="str">
        <f t="shared" si="96"/>
        <v>BaseRateColl_108</v>
      </c>
      <c r="K77" s="78" t="str">
        <f t="shared" si="96"/>
        <v>BaseRateColl_109</v>
      </c>
      <c r="L77" s="78" t="str">
        <f t="shared" si="96"/>
        <v>BaseRateColl_110</v>
      </c>
      <c r="M77" s="78" t="str">
        <f t="shared" si="96"/>
        <v>BaseRateColl_111</v>
      </c>
      <c r="N77" s="78" t="str">
        <f t="shared" si="96"/>
        <v>BaseRateColl_112</v>
      </c>
      <c r="O77" s="78" t="str">
        <f t="shared" si="96"/>
        <v>BaseRateColl_113</v>
      </c>
      <c r="P77" s="78" t="str">
        <f t="shared" si="96"/>
        <v>BaseRateColl_114</v>
      </c>
      <c r="Q77" s="78" t="str">
        <f t="shared" si="96"/>
        <v>BaseRateColl_115</v>
      </c>
      <c r="R77" s="78" t="str">
        <f t="shared" si="96"/>
        <v>BaseRateColl_116</v>
      </c>
      <c r="S77" s="78" t="str">
        <f t="shared" si="96"/>
        <v>BaseRateColl_117</v>
      </c>
      <c r="T77" s="78" t="str">
        <f t="shared" si="96"/>
        <v>BaseRateColl_118</v>
      </c>
      <c r="U77" s="78" t="str">
        <f t="shared" si="96"/>
        <v>BaseRateColl_119</v>
      </c>
      <c r="V77" s="78" t="str">
        <f t="shared" si="96"/>
        <v>BaseRateColl_120</v>
      </c>
      <c r="W77" s="78" t="str">
        <f t="shared" si="96"/>
        <v>BaseRateColl_121</v>
      </c>
      <c r="X77" s="78" t="str">
        <f t="shared" si="96"/>
        <v>BaseRateColl_122</v>
      </c>
      <c r="Y77" s="78" t="str">
        <f t="shared" si="96"/>
        <v>BaseRateColl_123</v>
      </c>
      <c r="Z77" s="78" t="str">
        <f t="shared" si="96"/>
        <v>BaseRateColl_124</v>
      </c>
      <c r="AA77" s="78" t="str">
        <f t="shared" si="96"/>
        <v>BaseRateColl_125</v>
      </c>
      <c r="AB77" s="78" t="str">
        <f t="shared" si="96"/>
        <v>BaseRateColl_126</v>
      </c>
      <c r="AC77" s="135" t="str">
        <f t="shared" si="96"/>
        <v>BaseRateColl_127</v>
      </c>
      <c r="AD77" s="135" t="str">
        <f t="shared" si="96"/>
        <v>BaseRateColl_128</v>
      </c>
      <c r="AE77" s="135" t="str">
        <f t="shared" si="96"/>
        <v>BaseRateColl_129</v>
      </c>
      <c r="AF77" s="135" t="str">
        <f t="shared" si="96"/>
        <v>BaseRateColl_130</v>
      </c>
      <c r="AG77" s="135" t="str">
        <f t="shared" si="96"/>
        <v>BaseRateColl_131</v>
      </c>
      <c r="AH77" s="135" t="str">
        <f t="shared" si="96"/>
        <v>BaseRateColl_132</v>
      </c>
      <c r="AI77" s="135" t="str">
        <f t="shared" si="96"/>
        <v>BaseRateColl_133</v>
      </c>
      <c r="AJ77" s="135" t="str">
        <f t="shared" si="96"/>
        <v>BaseRateColl_134</v>
      </c>
      <c r="AK77" s="135" t="str">
        <f t="shared" si="96"/>
        <v>BaseRateColl_135</v>
      </c>
      <c r="AL77" s="135" t="str">
        <f t="shared" si="96"/>
        <v>BaseRateColl_136</v>
      </c>
      <c r="AM77" s="135" t="str">
        <f t="shared" si="96"/>
        <v>BaseRateColl_137</v>
      </c>
      <c r="AN77" s="135" t="str">
        <f t="shared" si="96"/>
        <v>BaseRateColl_138</v>
      </c>
      <c r="AO77" s="135" t="str">
        <f t="shared" si="96"/>
        <v>BaseRateColl_139</v>
      </c>
      <c r="AP77" s="135" t="str">
        <f t="shared" si="96"/>
        <v>BaseRateColl_140</v>
      </c>
      <c r="AQ77" s="135" t="str">
        <f t="shared" si="96"/>
        <v>BaseRateColl_141</v>
      </c>
      <c r="AR77" s="135" t="str">
        <f t="shared" si="96"/>
        <v>BaseRateColl_142</v>
      </c>
      <c r="AS77" s="135" t="str">
        <f t="shared" si="96"/>
        <v>BaseRateColl_143</v>
      </c>
      <c r="AT77" s="135" t="str">
        <f t="shared" si="96"/>
        <v>BaseRateColl_144</v>
      </c>
      <c r="AU77" s="135" t="str">
        <f t="shared" si="96"/>
        <v>BaseRateColl_145</v>
      </c>
      <c r="AV77" s="135" t="str">
        <f t="shared" si="96"/>
        <v>BaseRateColl_146</v>
      </c>
      <c r="AW77" s="135" t="str">
        <f t="shared" si="96"/>
        <v>BaseRateColl_147</v>
      </c>
      <c r="AX77" s="135" t="str">
        <f t="shared" si="96"/>
        <v>BaseRateColl_148</v>
      </c>
      <c r="AY77" s="135" t="str">
        <f t="shared" si="96"/>
        <v>BaseRateColl_149</v>
      </c>
    </row>
    <row r="78" spans="1:51">
      <c r="A78" s="21" t="str">
        <f>'Example 3A'!A78</f>
        <v>Collision Base Rate</v>
      </c>
      <c r="B78" s="4"/>
      <c r="C78" s="162" t="str">
        <f>'Example 1A'!C78</f>
        <v xml:space="preserve">enter   </v>
      </c>
      <c r="D78" s="162" t="str">
        <f>'Example 1A'!D78</f>
        <v xml:space="preserve">enter   </v>
      </c>
      <c r="E78" s="162" t="str">
        <f>'Example 1A'!E78</f>
        <v xml:space="preserve">enter   </v>
      </c>
      <c r="F78" s="162" t="str">
        <f>'Example 1A'!F78</f>
        <v xml:space="preserve">enter   </v>
      </c>
      <c r="G78" s="162" t="str">
        <f>'Example 1A'!G78</f>
        <v xml:space="preserve">enter   </v>
      </c>
      <c r="H78" s="162" t="str">
        <f>'Example 1A'!H78</f>
        <v xml:space="preserve">enter   </v>
      </c>
      <c r="I78" s="162" t="str">
        <f>'Example 1A'!I78</f>
        <v xml:space="preserve">enter   </v>
      </c>
      <c r="J78" s="162" t="str">
        <f>'Example 1A'!J78</f>
        <v xml:space="preserve">enter   </v>
      </c>
      <c r="K78" s="162" t="str">
        <f>'Example 1A'!K78</f>
        <v xml:space="preserve">enter   </v>
      </c>
      <c r="L78" s="162" t="str">
        <f>'Example 1A'!L78</f>
        <v xml:space="preserve">enter   </v>
      </c>
      <c r="M78" s="162" t="str">
        <f>'Example 1A'!M78</f>
        <v xml:space="preserve">enter   </v>
      </c>
      <c r="N78" s="162" t="str">
        <f>'Example 1A'!N78</f>
        <v xml:space="preserve">enter   </v>
      </c>
      <c r="O78" s="162" t="str">
        <f>'Example 1A'!O78</f>
        <v xml:space="preserve">enter   </v>
      </c>
      <c r="P78" s="162" t="str">
        <f>'Example 1A'!P78</f>
        <v xml:space="preserve">enter   </v>
      </c>
      <c r="Q78" s="162" t="str">
        <f>'Example 1A'!Q78</f>
        <v xml:space="preserve">enter   </v>
      </c>
      <c r="R78" s="162" t="str">
        <f>'Example 1A'!R78</f>
        <v xml:space="preserve">enter   </v>
      </c>
      <c r="S78" s="162" t="str">
        <f>'Example 1A'!S78</f>
        <v xml:space="preserve">enter   </v>
      </c>
      <c r="T78" s="162" t="str">
        <f>'Example 1A'!T78</f>
        <v xml:space="preserve">enter   </v>
      </c>
      <c r="U78" s="162" t="str">
        <f>'Example 1A'!U78</f>
        <v xml:space="preserve">enter   </v>
      </c>
      <c r="V78" s="162" t="str">
        <f>'Example 1A'!V78</f>
        <v xml:space="preserve">enter   </v>
      </c>
      <c r="W78" s="162" t="str">
        <f>'Example 1A'!W78</f>
        <v xml:space="preserve">enter   </v>
      </c>
      <c r="X78" s="162" t="str">
        <f>'Example 1A'!X78</f>
        <v xml:space="preserve">enter   </v>
      </c>
      <c r="Y78" s="162" t="str">
        <f>'Example 1A'!Y78</f>
        <v xml:space="preserve">enter   </v>
      </c>
      <c r="Z78" s="162" t="str">
        <f>'Example 1A'!Z78</f>
        <v xml:space="preserve">enter   </v>
      </c>
      <c r="AA78" s="162" t="str">
        <f>'Example 1A'!AA78</f>
        <v xml:space="preserve">enter   </v>
      </c>
      <c r="AB78" s="162" t="str">
        <f>'Example 1A'!AB78</f>
        <v xml:space="preserve">enter   </v>
      </c>
      <c r="AC78" s="162" t="str">
        <f>'Example 1A'!AC78</f>
        <v xml:space="preserve">enter   </v>
      </c>
      <c r="AD78" s="162" t="str">
        <f>'Example 1A'!AD78</f>
        <v xml:space="preserve">enter   </v>
      </c>
      <c r="AE78" s="162" t="str">
        <f>'Example 1A'!AE78</f>
        <v xml:space="preserve">enter   </v>
      </c>
      <c r="AF78" s="162" t="str">
        <f>'Example 1A'!AF78</f>
        <v xml:space="preserve">enter   </v>
      </c>
      <c r="AG78" s="162" t="str">
        <f>'Example 1A'!AG78</f>
        <v xml:space="preserve">enter   </v>
      </c>
      <c r="AH78" s="162" t="str">
        <f>'Example 1A'!AH78</f>
        <v xml:space="preserve">enter   </v>
      </c>
      <c r="AI78" s="162" t="str">
        <f>'Example 1A'!AI78</f>
        <v xml:space="preserve">enter   </v>
      </c>
      <c r="AJ78" s="162" t="str">
        <f>'Example 1A'!AJ78</f>
        <v xml:space="preserve">enter   </v>
      </c>
      <c r="AK78" s="162" t="str">
        <f>'Example 1A'!AK78</f>
        <v xml:space="preserve">enter   </v>
      </c>
      <c r="AL78" s="162" t="str">
        <f>'Example 1A'!AL78</f>
        <v xml:space="preserve">enter   </v>
      </c>
      <c r="AM78" s="162" t="str">
        <f>'Example 1A'!AM78</f>
        <v xml:space="preserve">enter   </v>
      </c>
      <c r="AN78" s="162" t="str">
        <f>'Example 1A'!AN78</f>
        <v xml:space="preserve">enter   </v>
      </c>
      <c r="AO78" s="162" t="str">
        <f>'Example 1A'!AO78</f>
        <v xml:space="preserve">enter   </v>
      </c>
      <c r="AP78" s="162" t="str">
        <f>'Example 1A'!AP78</f>
        <v xml:space="preserve">enter   </v>
      </c>
      <c r="AQ78" s="162" t="str">
        <f>'Example 1A'!AQ78</f>
        <v xml:space="preserve">enter   </v>
      </c>
      <c r="AR78" s="162" t="str">
        <f>'Example 1A'!AR78</f>
        <v xml:space="preserve">enter   </v>
      </c>
      <c r="AS78" s="162" t="str">
        <f>'Example 1A'!AS78</f>
        <v xml:space="preserve">enter   </v>
      </c>
      <c r="AT78" s="162" t="str">
        <f>'Example 1A'!AT78</f>
        <v xml:space="preserve">enter   </v>
      </c>
      <c r="AU78" s="162" t="str">
        <f>'Example 1A'!AU78</f>
        <v xml:space="preserve">enter   </v>
      </c>
      <c r="AV78" s="162" t="str">
        <f>'Example 1A'!AV78</f>
        <v xml:space="preserve">enter   </v>
      </c>
      <c r="AW78" s="162" t="str">
        <f>'Example 1A'!AW78</f>
        <v xml:space="preserve">enter   </v>
      </c>
      <c r="AX78" s="162" t="str">
        <f>'Example 1A'!AX78</f>
        <v xml:space="preserve">enter   </v>
      </c>
      <c r="AY78" s="162" t="str">
        <f>'Example 1A'!AY78</f>
        <v xml:space="preserve">enter   </v>
      </c>
    </row>
    <row r="79" spans="1:51">
      <c r="A79" s="3" t="str">
        <f>'Example 3A'!A79</f>
        <v>x Deductible Factor</v>
      </c>
      <c r="B79" s="4"/>
      <c r="C79" s="317" t="str">
        <f>'Example 3A'!C79</f>
        <v>-----</v>
      </c>
      <c r="D79" s="119" t="str">
        <f t="shared" ref="D79:AC79" si="97">C79</f>
        <v>-----</v>
      </c>
      <c r="E79" s="119" t="str">
        <f t="shared" si="97"/>
        <v>-----</v>
      </c>
      <c r="F79" s="119" t="str">
        <f t="shared" si="97"/>
        <v>-----</v>
      </c>
      <c r="G79" s="119" t="str">
        <f t="shared" si="97"/>
        <v>-----</v>
      </c>
      <c r="H79" s="119" t="str">
        <f t="shared" si="97"/>
        <v>-----</v>
      </c>
      <c r="I79" s="119" t="str">
        <f t="shared" si="97"/>
        <v>-----</v>
      </c>
      <c r="J79" s="119" t="str">
        <f t="shared" si="97"/>
        <v>-----</v>
      </c>
      <c r="K79" s="119" t="str">
        <f t="shared" si="97"/>
        <v>-----</v>
      </c>
      <c r="L79" s="119" t="str">
        <f t="shared" si="97"/>
        <v>-----</v>
      </c>
      <c r="M79" s="119" t="str">
        <f t="shared" si="97"/>
        <v>-----</v>
      </c>
      <c r="N79" s="119" t="str">
        <f t="shared" si="97"/>
        <v>-----</v>
      </c>
      <c r="O79" s="119" t="str">
        <f t="shared" si="97"/>
        <v>-----</v>
      </c>
      <c r="P79" s="119" t="str">
        <f t="shared" si="97"/>
        <v>-----</v>
      </c>
      <c r="Q79" s="119" t="str">
        <f t="shared" si="97"/>
        <v>-----</v>
      </c>
      <c r="R79" s="119" t="str">
        <f t="shared" si="97"/>
        <v>-----</v>
      </c>
      <c r="S79" s="119" t="str">
        <f t="shared" si="97"/>
        <v>-----</v>
      </c>
      <c r="T79" s="119" t="str">
        <f t="shared" si="97"/>
        <v>-----</v>
      </c>
      <c r="U79" s="119" t="str">
        <f t="shared" si="97"/>
        <v>-----</v>
      </c>
      <c r="V79" s="119" t="str">
        <f t="shared" si="97"/>
        <v>-----</v>
      </c>
      <c r="W79" s="119" t="str">
        <f t="shared" si="97"/>
        <v>-----</v>
      </c>
      <c r="X79" s="119" t="str">
        <f t="shared" si="97"/>
        <v>-----</v>
      </c>
      <c r="Y79" s="119" t="str">
        <f t="shared" si="97"/>
        <v>-----</v>
      </c>
      <c r="Z79" s="119" t="str">
        <f t="shared" si="97"/>
        <v>-----</v>
      </c>
      <c r="AA79" s="119" t="str">
        <f t="shared" si="97"/>
        <v>-----</v>
      </c>
      <c r="AB79" s="119" t="str">
        <f t="shared" si="97"/>
        <v>-----</v>
      </c>
      <c r="AC79" s="126" t="str">
        <f t="shared" si="97"/>
        <v>-----</v>
      </c>
      <c r="AD79" s="126" t="str">
        <f t="shared" ref="AD79:AU79" si="98">AC79</f>
        <v>-----</v>
      </c>
      <c r="AE79" s="126" t="str">
        <f t="shared" si="98"/>
        <v>-----</v>
      </c>
      <c r="AF79" s="126" t="str">
        <f t="shared" si="98"/>
        <v>-----</v>
      </c>
      <c r="AG79" s="126" t="str">
        <f t="shared" si="98"/>
        <v>-----</v>
      </c>
      <c r="AH79" s="126" t="str">
        <f t="shared" si="98"/>
        <v>-----</v>
      </c>
      <c r="AI79" s="126" t="str">
        <f t="shared" si="98"/>
        <v>-----</v>
      </c>
      <c r="AJ79" s="126" t="str">
        <f t="shared" si="98"/>
        <v>-----</v>
      </c>
      <c r="AK79" s="126" t="str">
        <f t="shared" si="98"/>
        <v>-----</v>
      </c>
      <c r="AL79" s="126" t="str">
        <f t="shared" si="98"/>
        <v>-----</v>
      </c>
      <c r="AM79" s="126" t="str">
        <f t="shared" si="98"/>
        <v>-----</v>
      </c>
      <c r="AN79" s="126" t="str">
        <f t="shared" si="98"/>
        <v>-----</v>
      </c>
      <c r="AO79" s="126" t="str">
        <f t="shared" si="98"/>
        <v>-----</v>
      </c>
      <c r="AP79" s="126" t="str">
        <f t="shared" si="98"/>
        <v>-----</v>
      </c>
      <c r="AQ79" s="126" t="str">
        <f t="shared" si="98"/>
        <v>-----</v>
      </c>
      <c r="AR79" s="126" t="str">
        <f t="shared" si="98"/>
        <v>-----</v>
      </c>
      <c r="AS79" s="126" t="str">
        <f t="shared" si="98"/>
        <v>-----</v>
      </c>
      <c r="AT79" s="126" t="str">
        <f t="shared" si="98"/>
        <v>-----</v>
      </c>
      <c r="AU79" s="126" t="str">
        <f t="shared" si="98"/>
        <v>-----</v>
      </c>
      <c r="AV79" s="126" t="str">
        <f t="shared" ref="AV79:AY86" si="99">AU79</f>
        <v>-----</v>
      </c>
      <c r="AW79" s="126" t="str">
        <f t="shared" si="99"/>
        <v>-----</v>
      </c>
      <c r="AX79" s="126" t="str">
        <f t="shared" si="99"/>
        <v>-----</v>
      </c>
      <c r="AY79" s="126" t="str">
        <f t="shared" si="99"/>
        <v>-----</v>
      </c>
    </row>
    <row r="80" spans="1:51">
      <c r="A80" s="3" t="str">
        <f>'Example 3A'!A80</f>
        <v>x Tier Factor</v>
      </c>
      <c r="B80" s="4"/>
      <c r="C80" s="317" t="str">
        <f>'Example 3A'!C80</f>
        <v>-----</v>
      </c>
      <c r="D80" s="119" t="str">
        <f t="shared" ref="D80:AC81" si="100">C80</f>
        <v>-----</v>
      </c>
      <c r="E80" s="119" t="str">
        <f t="shared" si="100"/>
        <v>-----</v>
      </c>
      <c r="F80" s="119" t="str">
        <f t="shared" si="100"/>
        <v>-----</v>
      </c>
      <c r="G80" s="119" t="str">
        <f t="shared" si="100"/>
        <v>-----</v>
      </c>
      <c r="H80" s="119" t="str">
        <f t="shared" si="100"/>
        <v>-----</v>
      </c>
      <c r="I80" s="119" t="str">
        <f t="shared" si="100"/>
        <v>-----</v>
      </c>
      <c r="J80" s="119" t="str">
        <f t="shared" si="100"/>
        <v>-----</v>
      </c>
      <c r="K80" s="119" t="str">
        <f t="shared" si="100"/>
        <v>-----</v>
      </c>
      <c r="L80" s="119" t="str">
        <f t="shared" si="100"/>
        <v>-----</v>
      </c>
      <c r="M80" s="119" t="str">
        <f t="shared" si="100"/>
        <v>-----</v>
      </c>
      <c r="N80" s="119" t="str">
        <f t="shared" si="100"/>
        <v>-----</v>
      </c>
      <c r="O80" s="119" t="str">
        <f t="shared" si="100"/>
        <v>-----</v>
      </c>
      <c r="P80" s="119" t="str">
        <f t="shared" si="100"/>
        <v>-----</v>
      </c>
      <c r="Q80" s="119" t="str">
        <f t="shared" si="100"/>
        <v>-----</v>
      </c>
      <c r="R80" s="119" t="str">
        <f t="shared" si="100"/>
        <v>-----</v>
      </c>
      <c r="S80" s="119" t="str">
        <f t="shared" si="100"/>
        <v>-----</v>
      </c>
      <c r="T80" s="119" t="str">
        <f t="shared" si="100"/>
        <v>-----</v>
      </c>
      <c r="U80" s="119" t="str">
        <f t="shared" si="100"/>
        <v>-----</v>
      </c>
      <c r="V80" s="119" t="str">
        <f t="shared" si="100"/>
        <v>-----</v>
      </c>
      <c r="W80" s="119" t="str">
        <f t="shared" si="100"/>
        <v>-----</v>
      </c>
      <c r="X80" s="119" t="str">
        <f t="shared" si="100"/>
        <v>-----</v>
      </c>
      <c r="Y80" s="119" t="str">
        <f t="shared" si="100"/>
        <v>-----</v>
      </c>
      <c r="Z80" s="119" t="str">
        <f t="shared" si="100"/>
        <v>-----</v>
      </c>
      <c r="AA80" s="119" t="str">
        <f t="shared" si="100"/>
        <v>-----</v>
      </c>
      <c r="AB80" s="119" t="str">
        <f t="shared" si="100"/>
        <v>-----</v>
      </c>
      <c r="AC80" s="126" t="str">
        <f t="shared" si="100"/>
        <v>-----</v>
      </c>
      <c r="AD80" s="126" t="str">
        <f t="shared" ref="AD80:AU80" si="101">AC80</f>
        <v>-----</v>
      </c>
      <c r="AE80" s="126" t="str">
        <f t="shared" si="101"/>
        <v>-----</v>
      </c>
      <c r="AF80" s="126" t="str">
        <f t="shared" si="101"/>
        <v>-----</v>
      </c>
      <c r="AG80" s="126" t="str">
        <f t="shared" si="101"/>
        <v>-----</v>
      </c>
      <c r="AH80" s="126" t="str">
        <f t="shared" si="101"/>
        <v>-----</v>
      </c>
      <c r="AI80" s="126" t="str">
        <f t="shared" si="101"/>
        <v>-----</v>
      </c>
      <c r="AJ80" s="126" t="str">
        <f t="shared" si="101"/>
        <v>-----</v>
      </c>
      <c r="AK80" s="126" t="str">
        <f t="shared" si="101"/>
        <v>-----</v>
      </c>
      <c r="AL80" s="126" t="str">
        <f t="shared" si="101"/>
        <v>-----</v>
      </c>
      <c r="AM80" s="126" t="str">
        <f t="shared" si="101"/>
        <v>-----</v>
      </c>
      <c r="AN80" s="126" t="str">
        <f t="shared" si="101"/>
        <v>-----</v>
      </c>
      <c r="AO80" s="126" t="str">
        <f t="shared" si="101"/>
        <v>-----</v>
      </c>
      <c r="AP80" s="126" t="str">
        <f t="shared" si="101"/>
        <v>-----</v>
      </c>
      <c r="AQ80" s="126" t="str">
        <f t="shared" si="101"/>
        <v>-----</v>
      </c>
      <c r="AR80" s="126" t="str">
        <f t="shared" si="101"/>
        <v>-----</v>
      </c>
      <c r="AS80" s="126" t="str">
        <f t="shared" si="101"/>
        <v>-----</v>
      </c>
      <c r="AT80" s="126" t="str">
        <f t="shared" si="101"/>
        <v>-----</v>
      </c>
      <c r="AU80" s="126" t="str">
        <f t="shared" si="101"/>
        <v>-----</v>
      </c>
      <c r="AV80" s="126" t="str">
        <f t="shared" si="99"/>
        <v>-----</v>
      </c>
      <c r="AW80" s="126" t="str">
        <f t="shared" si="99"/>
        <v>-----</v>
      </c>
      <c r="AX80" s="126" t="str">
        <f t="shared" si="99"/>
        <v>-----</v>
      </c>
      <c r="AY80" s="126" t="str">
        <f t="shared" si="99"/>
        <v>-----</v>
      </c>
    </row>
    <row r="81" spans="1:51">
      <c r="A81" s="3" t="s">
        <v>168</v>
      </c>
      <c r="B81" s="4"/>
      <c r="C81" s="301" t="s">
        <v>166</v>
      </c>
      <c r="D81" s="119" t="str">
        <f t="shared" si="100"/>
        <v>-----</v>
      </c>
      <c r="E81" s="119" t="str">
        <f t="shared" si="100"/>
        <v>-----</v>
      </c>
      <c r="F81" s="119" t="str">
        <f t="shared" si="100"/>
        <v>-----</v>
      </c>
      <c r="G81" s="119" t="str">
        <f t="shared" si="100"/>
        <v>-----</v>
      </c>
      <c r="H81" s="119" t="str">
        <f t="shared" si="100"/>
        <v>-----</v>
      </c>
      <c r="I81" s="119" t="str">
        <f t="shared" si="100"/>
        <v>-----</v>
      </c>
      <c r="J81" s="119" t="str">
        <f t="shared" si="100"/>
        <v>-----</v>
      </c>
      <c r="K81" s="119" t="str">
        <f t="shared" si="100"/>
        <v>-----</v>
      </c>
      <c r="L81" s="119" t="str">
        <f t="shared" si="100"/>
        <v>-----</v>
      </c>
      <c r="M81" s="119" t="str">
        <f t="shared" si="100"/>
        <v>-----</v>
      </c>
      <c r="N81" s="119" t="str">
        <f t="shared" si="100"/>
        <v>-----</v>
      </c>
      <c r="O81" s="119" t="str">
        <f t="shared" si="100"/>
        <v>-----</v>
      </c>
      <c r="P81" s="119" t="str">
        <f t="shared" si="100"/>
        <v>-----</v>
      </c>
      <c r="Q81" s="119" t="str">
        <f t="shared" si="100"/>
        <v>-----</v>
      </c>
      <c r="R81" s="119" t="str">
        <f t="shared" si="100"/>
        <v>-----</v>
      </c>
      <c r="S81" s="119" t="str">
        <f t="shared" si="100"/>
        <v>-----</v>
      </c>
      <c r="T81" s="119" t="str">
        <f t="shared" si="100"/>
        <v>-----</v>
      </c>
      <c r="U81" s="119" t="str">
        <f t="shared" si="100"/>
        <v>-----</v>
      </c>
      <c r="V81" s="119" t="str">
        <f t="shared" si="100"/>
        <v>-----</v>
      </c>
      <c r="W81" s="119" t="str">
        <f t="shared" si="100"/>
        <v>-----</v>
      </c>
      <c r="X81" s="119" t="str">
        <f t="shared" si="100"/>
        <v>-----</v>
      </c>
      <c r="Y81" s="119" t="str">
        <f t="shared" si="100"/>
        <v>-----</v>
      </c>
      <c r="Z81" s="119" t="str">
        <f t="shared" si="100"/>
        <v>-----</v>
      </c>
      <c r="AA81" s="119" t="str">
        <f t="shared" si="100"/>
        <v>-----</v>
      </c>
      <c r="AB81" s="119" t="str">
        <f t="shared" si="100"/>
        <v>-----</v>
      </c>
      <c r="AC81" s="126" t="str">
        <f t="shared" si="100"/>
        <v>-----</v>
      </c>
      <c r="AD81" s="126" t="str">
        <f t="shared" ref="AD81:AU81" si="102">AC81</f>
        <v>-----</v>
      </c>
      <c r="AE81" s="126" t="str">
        <f t="shared" si="102"/>
        <v>-----</v>
      </c>
      <c r="AF81" s="126" t="str">
        <f t="shared" si="102"/>
        <v>-----</v>
      </c>
      <c r="AG81" s="126" t="str">
        <f t="shared" si="102"/>
        <v>-----</v>
      </c>
      <c r="AH81" s="126" t="str">
        <f t="shared" si="102"/>
        <v>-----</v>
      </c>
      <c r="AI81" s="126" t="str">
        <f t="shared" si="102"/>
        <v>-----</v>
      </c>
      <c r="AJ81" s="126" t="str">
        <f t="shared" si="102"/>
        <v>-----</v>
      </c>
      <c r="AK81" s="126" t="str">
        <f t="shared" si="102"/>
        <v>-----</v>
      </c>
      <c r="AL81" s="126" t="str">
        <f t="shared" si="102"/>
        <v>-----</v>
      </c>
      <c r="AM81" s="126" t="str">
        <f t="shared" si="102"/>
        <v>-----</v>
      </c>
      <c r="AN81" s="126" t="str">
        <f t="shared" si="102"/>
        <v>-----</v>
      </c>
      <c r="AO81" s="126" t="str">
        <f t="shared" si="102"/>
        <v>-----</v>
      </c>
      <c r="AP81" s="126" t="str">
        <f t="shared" si="102"/>
        <v>-----</v>
      </c>
      <c r="AQ81" s="126" t="str">
        <f t="shared" si="102"/>
        <v>-----</v>
      </c>
      <c r="AR81" s="126" t="str">
        <f t="shared" si="102"/>
        <v>-----</v>
      </c>
      <c r="AS81" s="126" t="str">
        <f t="shared" si="102"/>
        <v>-----</v>
      </c>
      <c r="AT81" s="126" t="str">
        <f t="shared" si="102"/>
        <v>-----</v>
      </c>
      <c r="AU81" s="126" t="str">
        <f t="shared" si="102"/>
        <v>-----</v>
      </c>
      <c r="AV81" s="126" t="str">
        <f t="shared" si="99"/>
        <v>-----</v>
      </c>
      <c r="AW81" s="126" t="str">
        <f t="shared" si="99"/>
        <v>-----</v>
      </c>
      <c r="AX81" s="126" t="str">
        <f t="shared" si="99"/>
        <v>-----</v>
      </c>
      <c r="AY81" s="126" t="str">
        <f t="shared" si="99"/>
        <v>-----</v>
      </c>
    </row>
    <row r="82" spans="1:51">
      <c r="A82" s="3" t="str">
        <f>'Example 3A'!A82</f>
        <v>x Model Year Factor</v>
      </c>
      <c r="B82" s="4"/>
      <c r="C82" s="317" t="str">
        <f>'Example 3A'!C82</f>
        <v>-----</v>
      </c>
      <c r="D82" s="119" t="str">
        <f t="shared" ref="D82:AC82" si="103">C82</f>
        <v>-----</v>
      </c>
      <c r="E82" s="119" t="str">
        <f t="shared" si="103"/>
        <v>-----</v>
      </c>
      <c r="F82" s="119" t="str">
        <f t="shared" si="103"/>
        <v>-----</v>
      </c>
      <c r="G82" s="119" t="str">
        <f t="shared" si="103"/>
        <v>-----</v>
      </c>
      <c r="H82" s="119" t="str">
        <f t="shared" si="103"/>
        <v>-----</v>
      </c>
      <c r="I82" s="119" t="str">
        <f t="shared" si="103"/>
        <v>-----</v>
      </c>
      <c r="J82" s="119" t="str">
        <f t="shared" si="103"/>
        <v>-----</v>
      </c>
      <c r="K82" s="119" t="str">
        <f t="shared" si="103"/>
        <v>-----</v>
      </c>
      <c r="L82" s="119" t="str">
        <f t="shared" si="103"/>
        <v>-----</v>
      </c>
      <c r="M82" s="119" t="str">
        <f t="shared" si="103"/>
        <v>-----</v>
      </c>
      <c r="N82" s="119" t="str">
        <f t="shared" si="103"/>
        <v>-----</v>
      </c>
      <c r="O82" s="119" t="str">
        <f t="shared" si="103"/>
        <v>-----</v>
      </c>
      <c r="P82" s="119" t="str">
        <f t="shared" si="103"/>
        <v>-----</v>
      </c>
      <c r="Q82" s="119" t="str">
        <f t="shared" si="103"/>
        <v>-----</v>
      </c>
      <c r="R82" s="119" t="str">
        <f t="shared" si="103"/>
        <v>-----</v>
      </c>
      <c r="S82" s="119" t="str">
        <f t="shared" si="103"/>
        <v>-----</v>
      </c>
      <c r="T82" s="119" t="str">
        <f t="shared" si="103"/>
        <v>-----</v>
      </c>
      <c r="U82" s="119" t="str">
        <f t="shared" si="103"/>
        <v>-----</v>
      </c>
      <c r="V82" s="119" t="str">
        <f t="shared" si="103"/>
        <v>-----</v>
      </c>
      <c r="W82" s="119" t="str">
        <f t="shared" si="103"/>
        <v>-----</v>
      </c>
      <c r="X82" s="119" t="str">
        <f t="shared" si="103"/>
        <v>-----</v>
      </c>
      <c r="Y82" s="119" t="str">
        <f t="shared" si="103"/>
        <v>-----</v>
      </c>
      <c r="Z82" s="119" t="str">
        <f t="shared" si="103"/>
        <v>-----</v>
      </c>
      <c r="AA82" s="119" t="str">
        <f t="shared" si="103"/>
        <v>-----</v>
      </c>
      <c r="AB82" s="119" t="str">
        <f t="shared" si="103"/>
        <v>-----</v>
      </c>
      <c r="AC82" s="126" t="str">
        <f t="shared" si="103"/>
        <v>-----</v>
      </c>
      <c r="AD82" s="126" t="str">
        <f t="shared" ref="AD82:AU82" si="104">AC82</f>
        <v>-----</v>
      </c>
      <c r="AE82" s="126" t="str">
        <f t="shared" si="104"/>
        <v>-----</v>
      </c>
      <c r="AF82" s="126" t="str">
        <f t="shared" si="104"/>
        <v>-----</v>
      </c>
      <c r="AG82" s="126" t="str">
        <f t="shared" si="104"/>
        <v>-----</v>
      </c>
      <c r="AH82" s="126" t="str">
        <f t="shared" si="104"/>
        <v>-----</v>
      </c>
      <c r="AI82" s="126" t="str">
        <f t="shared" si="104"/>
        <v>-----</v>
      </c>
      <c r="AJ82" s="126" t="str">
        <f t="shared" si="104"/>
        <v>-----</v>
      </c>
      <c r="AK82" s="126" t="str">
        <f t="shared" si="104"/>
        <v>-----</v>
      </c>
      <c r="AL82" s="126" t="str">
        <f t="shared" si="104"/>
        <v>-----</v>
      </c>
      <c r="AM82" s="126" t="str">
        <f t="shared" si="104"/>
        <v>-----</v>
      </c>
      <c r="AN82" s="126" t="str">
        <f t="shared" si="104"/>
        <v>-----</v>
      </c>
      <c r="AO82" s="126" t="str">
        <f t="shared" si="104"/>
        <v>-----</v>
      </c>
      <c r="AP82" s="126" t="str">
        <f t="shared" si="104"/>
        <v>-----</v>
      </c>
      <c r="AQ82" s="126" t="str">
        <f t="shared" si="104"/>
        <v>-----</v>
      </c>
      <c r="AR82" s="126" t="str">
        <f t="shared" si="104"/>
        <v>-----</v>
      </c>
      <c r="AS82" s="126" t="str">
        <f t="shared" si="104"/>
        <v>-----</v>
      </c>
      <c r="AT82" s="126" t="str">
        <f t="shared" si="104"/>
        <v>-----</v>
      </c>
      <c r="AU82" s="126" t="str">
        <f t="shared" si="104"/>
        <v>-----</v>
      </c>
      <c r="AV82" s="126" t="str">
        <f t="shared" si="99"/>
        <v>-----</v>
      </c>
      <c r="AW82" s="126" t="str">
        <f t="shared" si="99"/>
        <v>-----</v>
      </c>
      <c r="AX82" s="126" t="str">
        <f t="shared" si="99"/>
        <v>-----</v>
      </c>
      <c r="AY82" s="126" t="str">
        <f t="shared" si="99"/>
        <v>-----</v>
      </c>
    </row>
    <row r="83" spans="1:51">
      <c r="A83" s="3" t="str">
        <f>'Example 3A'!A83</f>
        <v>x Symbol Factor</v>
      </c>
      <c r="B83" s="4"/>
      <c r="C83" s="317" t="str">
        <f>'Example 3A'!C83</f>
        <v>-----</v>
      </c>
      <c r="D83" s="119" t="str">
        <f t="shared" ref="D83:AC83" si="105">C83</f>
        <v>-----</v>
      </c>
      <c r="E83" s="119" t="str">
        <f t="shared" si="105"/>
        <v>-----</v>
      </c>
      <c r="F83" s="119" t="str">
        <f t="shared" si="105"/>
        <v>-----</v>
      </c>
      <c r="G83" s="119" t="str">
        <f t="shared" si="105"/>
        <v>-----</v>
      </c>
      <c r="H83" s="119" t="str">
        <f t="shared" si="105"/>
        <v>-----</v>
      </c>
      <c r="I83" s="119" t="str">
        <f t="shared" si="105"/>
        <v>-----</v>
      </c>
      <c r="J83" s="119" t="str">
        <f t="shared" si="105"/>
        <v>-----</v>
      </c>
      <c r="K83" s="119" t="str">
        <f t="shared" si="105"/>
        <v>-----</v>
      </c>
      <c r="L83" s="119" t="str">
        <f t="shared" si="105"/>
        <v>-----</v>
      </c>
      <c r="M83" s="119" t="str">
        <f t="shared" si="105"/>
        <v>-----</v>
      </c>
      <c r="N83" s="119" t="str">
        <f t="shared" si="105"/>
        <v>-----</v>
      </c>
      <c r="O83" s="119" t="str">
        <f t="shared" si="105"/>
        <v>-----</v>
      </c>
      <c r="P83" s="119" t="str">
        <f t="shared" si="105"/>
        <v>-----</v>
      </c>
      <c r="Q83" s="119" t="str">
        <f t="shared" si="105"/>
        <v>-----</v>
      </c>
      <c r="R83" s="119" t="str">
        <f t="shared" si="105"/>
        <v>-----</v>
      </c>
      <c r="S83" s="119" t="str">
        <f t="shared" si="105"/>
        <v>-----</v>
      </c>
      <c r="T83" s="119" t="str">
        <f t="shared" si="105"/>
        <v>-----</v>
      </c>
      <c r="U83" s="119" t="str">
        <f t="shared" si="105"/>
        <v>-----</v>
      </c>
      <c r="V83" s="119" t="str">
        <f t="shared" si="105"/>
        <v>-----</v>
      </c>
      <c r="W83" s="119" t="str">
        <f t="shared" si="105"/>
        <v>-----</v>
      </c>
      <c r="X83" s="119" t="str">
        <f t="shared" si="105"/>
        <v>-----</v>
      </c>
      <c r="Y83" s="119" t="str">
        <f t="shared" si="105"/>
        <v>-----</v>
      </c>
      <c r="Z83" s="119" t="str">
        <f t="shared" si="105"/>
        <v>-----</v>
      </c>
      <c r="AA83" s="119" t="str">
        <f t="shared" si="105"/>
        <v>-----</v>
      </c>
      <c r="AB83" s="119" t="str">
        <f t="shared" si="105"/>
        <v>-----</v>
      </c>
      <c r="AC83" s="126" t="str">
        <f t="shared" si="105"/>
        <v>-----</v>
      </c>
      <c r="AD83" s="126" t="str">
        <f t="shared" ref="AD83:AU83" si="106">AC83</f>
        <v>-----</v>
      </c>
      <c r="AE83" s="126" t="str">
        <f t="shared" si="106"/>
        <v>-----</v>
      </c>
      <c r="AF83" s="126" t="str">
        <f t="shared" si="106"/>
        <v>-----</v>
      </c>
      <c r="AG83" s="126" t="str">
        <f t="shared" si="106"/>
        <v>-----</v>
      </c>
      <c r="AH83" s="126" t="str">
        <f t="shared" si="106"/>
        <v>-----</v>
      </c>
      <c r="AI83" s="126" t="str">
        <f t="shared" si="106"/>
        <v>-----</v>
      </c>
      <c r="AJ83" s="126" t="str">
        <f t="shared" si="106"/>
        <v>-----</v>
      </c>
      <c r="AK83" s="126" t="str">
        <f t="shared" si="106"/>
        <v>-----</v>
      </c>
      <c r="AL83" s="126" t="str">
        <f t="shared" si="106"/>
        <v>-----</v>
      </c>
      <c r="AM83" s="126" t="str">
        <f t="shared" si="106"/>
        <v>-----</v>
      </c>
      <c r="AN83" s="126" t="str">
        <f t="shared" si="106"/>
        <v>-----</v>
      </c>
      <c r="AO83" s="126" t="str">
        <f t="shared" si="106"/>
        <v>-----</v>
      </c>
      <c r="AP83" s="126" t="str">
        <f t="shared" si="106"/>
        <v>-----</v>
      </c>
      <c r="AQ83" s="126" t="str">
        <f t="shared" si="106"/>
        <v>-----</v>
      </c>
      <c r="AR83" s="126" t="str">
        <f t="shared" si="106"/>
        <v>-----</v>
      </c>
      <c r="AS83" s="126" t="str">
        <f t="shared" si="106"/>
        <v>-----</v>
      </c>
      <c r="AT83" s="126" t="str">
        <f t="shared" si="106"/>
        <v>-----</v>
      </c>
      <c r="AU83" s="126" t="str">
        <f t="shared" si="106"/>
        <v>-----</v>
      </c>
      <c r="AV83" s="126" t="str">
        <f t="shared" si="99"/>
        <v>-----</v>
      </c>
      <c r="AW83" s="126" t="str">
        <f t="shared" si="99"/>
        <v>-----</v>
      </c>
      <c r="AX83" s="126" t="str">
        <f t="shared" si="99"/>
        <v>-----</v>
      </c>
      <c r="AY83" s="126" t="str">
        <f t="shared" si="99"/>
        <v>-----</v>
      </c>
    </row>
    <row r="84" spans="1:51">
      <c r="A84" s="3" t="str">
        <f>'Example 3A'!A84</f>
        <v>x</v>
      </c>
      <c r="B84" s="4"/>
      <c r="C84" s="317" t="str">
        <f>'Example 3A'!C84</f>
        <v>-----</v>
      </c>
      <c r="D84" s="119" t="str">
        <f t="shared" ref="D84:AC85" si="107">C84</f>
        <v>-----</v>
      </c>
      <c r="E84" s="119" t="str">
        <f t="shared" si="107"/>
        <v>-----</v>
      </c>
      <c r="F84" s="119" t="str">
        <f t="shared" si="107"/>
        <v>-----</v>
      </c>
      <c r="G84" s="119" t="str">
        <f t="shared" si="107"/>
        <v>-----</v>
      </c>
      <c r="H84" s="119" t="str">
        <f t="shared" si="107"/>
        <v>-----</v>
      </c>
      <c r="I84" s="119" t="str">
        <f t="shared" si="107"/>
        <v>-----</v>
      </c>
      <c r="J84" s="119" t="str">
        <f t="shared" si="107"/>
        <v>-----</v>
      </c>
      <c r="K84" s="119" t="str">
        <f t="shared" si="107"/>
        <v>-----</v>
      </c>
      <c r="L84" s="119" t="str">
        <f t="shared" si="107"/>
        <v>-----</v>
      </c>
      <c r="M84" s="119" t="str">
        <f t="shared" si="107"/>
        <v>-----</v>
      </c>
      <c r="N84" s="119" t="str">
        <f t="shared" si="107"/>
        <v>-----</v>
      </c>
      <c r="O84" s="119" t="str">
        <f t="shared" si="107"/>
        <v>-----</v>
      </c>
      <c r="P84" s="119" t="str">
        <f t="shared" si="107"/>
        <v>-----</v>
      </c>
      <c r="Q84" s="119" t="str">
        <f t="shared" si="107"/>
        <v>-----</v>
      </c>
      <c r="R84" s="119" t="str">
        <f t="shared" si="107"/>
        <v>-----</v>
      </c>
      <c r="S84" s="119" t="str">
        <f t="shared" si="107"/>
        <v>-----</v>
      </c>
      <c r="T84" s="119" t="str">
        <f t="shared" si="107"/>
        <v>-----</v>
      </c>
      <c r="U84" s="119" t="str">
        <f t="shared" si="107"/>
        <v>-----</v>
      </c>
      <c r="V84" s="119" t="str">
        <f t="shared" si="107"/>
        <v>-----</v>
      </c>
      <c r="W84" s="119" t="str">
        <f t="shared" si="107"/>
        <v>-----</v>
      </c>
      <c r="X84" s="119" t="str">
        <f t="shared" si="107"/>
        <v>-----</v>
      </c>
      <c r="Y84" s="119" t="str">
        <f t="shared" si="107"/>
        <v>-----</v>
      </c>
      <c r="Z84" s="119" t="str">
        <f t="shared" si="107"/>
        <v>-----</v>
      </c>
      <c r="AA84" s="119" t="str">
        <f t="shared" si="107"/>
        <v>-----</v>
      </c>
      <c r="AB84" s="119" t="str">
        <f t="shared" si="107"/>
        <v>-----</v>
      </c>
      <c r="AC84" s="126" t="str">
        <f t="shared" si="107"/>
        <v>-----</v>
      </c>
      <c r="AD84" s="126" t="str">
        <f t="shared" ref="AD84:AU84" si="108">AC84</f>
        <v>-----</v>
      </c>
      <c r="AE84" s="126" t="str">
        <f t="shared" si="108"/>
        <v>-----</v>
      </c>
      <c r="AF84" s="126" t="str">
        <f t="shared" si="108"/>
        <v>-----</v>
      </c>
      <c r="AG84" s="126" t="str">
        <f t="shared" si="108"/>
        <v>-----</v>
      </c>
      <c r="AH84" s="126" t="str">
        <f t="shared" si="108"/>
        <v>-----</v>
      </c>
      <c r="AI84" s="126" t="str">
        <f t="shared" si="108"/>
        <v>-----</v>
      </c>
      <c r="AJ84" s="126" t="str">
        <f t="shared" si="108"/>
        <v>-----</v>
      </c>
      <c r="AK84" s="126" t="str">
        <f t="shared" si="108"/>
        <v>-----</v>
      </c>
      <c r="AL84" s="126" t="str">
        <f t="shared" si="108"/>
        <v>-----</v>
      </c>
      <c r="AM84" s="126" t="str">
        <f t="shared" si="108"/>
        <v>-----</v>
      </c>
      <c r="AN84" s="126" t="str">
        <f t="shared" si="108"/>
        <v>-----</v>
      </c>
      <c r="AO84" s="126" t="str">
        <f t="shared" si="108"/>
        <v>-----</v>
      </c>
      <c r="AP84" s="126" t="str">
        <f t="shared" si="108"/>
        <v>-----</v>
      </c>
      <c r="AQ84" s="126" t="str">
        <f t="shared" si="108"/>
        <v>-----</v>
      </c>
      <c r="AR84" s="126" t="str">
        <f t="shared" si="108"/>
        <v>-----</v>
      </c>
      <c r="AS84" s="126" t="str">
        <f t="shared" si="108"/>
        <v>-----</v>
      </c>
      <c r="AT84" s="126" t="str">
        <f t="shared" si="108"/>
        <v>-----</v>
      </c>
      <c r="AU84" s="126" t="str">
        <f t="shared" si="108"/>
        <v>-----</v>
      </c>
      <c r="AV84" s="126" t="str">
        <f t="shared" si="99"/>
        <v>-----</v>
      </c>
      <c r="AW84" s="126" t="str">
        <f t="shared" si="99"/>
        <v>-----</v>
      </c>
      <c r="AX84" s="126" t="str">
        <f t="shared" si="99"/>
        <v>-----</v>
      </c>
      <c r="AY84" s="126" t="str">
        <f t="shared" si="99"/>
        <v>-----</v>
      </c>
    </row>
    <row r="85" spans="1:51">
      <c r="A85" s="3" t="str">
        <f>'Example 3A'!A85</f>
        <v>x</v>
      </c>
      <c r="B85" s="4"/>
      <c r="C85" s="317" t="str">
        <f>'Example 3A'!C85</f>
        <v>-----</v>
      </c>
      <c r="D85" s="119" t="str">
        <f t="shared" si="107"/>
        <v>-----</v>
      </c>
      <c r="E85" s="119" t="str">
        <f t="shared" si="107"/>
        <v>-----</v>
      </c>
      <c r="F85" s="119" t="str">
        <f t="shared" si="107"/>
        <v>-----</v>
      </c>
      <c r="G85" s="119" t="str">
        <f t="shared" si="107"/>
        <v>-----</v>
      </c>
      <c r="H85" s="119" t="str">
        <f t="shared" si="107"/>
        <v>-----</v>
      </c>
      <c r="I85" s="119" t="str">
        <f t="shared" si="107"/>
        <v>-----</v>
      </c>
      <c r="J85" s="119" t="str">
        <f t="shared" si="107"/>
        <v>-----</v>
      </c>
      <c r="K85" s="119" t="str">
        <f t="shared" si="107"/>
        <v>-----</v>
      </c>
      <c r="L85" s="119" t="str">
        <f t="shared" si="107"/>
        <v>-----</v>
      </c>
      <c r="M85" s="119" t="str">
        <f t="shared" si="107"/>
        <v>-----</v>
      </c>
      <c r="N85" s="119" t="str">
        <f t="shared" si="107"/>
        <v>-----</v>
      </c>
      <c r="O85" s="119" t="str">
        <f t="shared" si="107"/>
        <v>-----</v>
      </c>
      <c r="P85" s="119" t="str">
        <f t="shared" si="107"/>
        <v>-----</v>
      </c>
      <c r="Q85" s="119" t="str">
        <f t="shared" si="107"/>
        <v>-----</v>
      </c>
      <c r="R85" s="119" t="str">
        <f t="shared" si="107"/>
        <v>-----</v>
      </c>
      <c r="S85" s="119" t="str">
        <f t="shared" si="107"/>
        <v>-----</v>
      </c>
      <c r="T85" s="119" t="str">
        <f t="shared" si="107"/>
        <v>-----</v>
      </c>
      <c r="U85" s="119" t="str">
        <f t="shared" si="107"/>
        <v>-----</v>
      </c>
      <c r="V85" s="119" t="str">
        <f t="shared" si="107"/>
        <v>-----</v>
      </c>
      <c r="W85" s="119" t="str">
        <f t="shared" si="107"/>
        <v>-----</v>
      </c>
      <c r="X85" s="119" t="str">
        <f t="shared" si="107"/>
        <v>-----</v>
      </c>
      <c r="Y85" s="119" t="str">
        <f t="shared" si="107"/>
        <v>-----</v>
      </c>
      <c r="Z85" s="119" t="str">
        <f t="shared" si="107"/>
        <v>-----</v>
      </c>
      <c r="AA85" s="119" t="str">
        <f t="shared" si="107"/>
        <v>-----</v>
      </c>
      <c r="AB85" s="119" t="str">
        <f t="shared" si="107"/>
        <v>-----</v>
      </c>
      <c r="AC85" s="126" t="str">
        <f t="shared" si="107"/>
        <v>-----</v>
      </c>
      <c r="AD85" s="126" t="str">
        <f t="shared" ref="AD85:AU85" si="109">AC85</f>
        <v>-----</v>
      </c>
      <c r="AE85" s="126" t="str">
        <f t="shared" si="109"/>
        <v>-----</v>
      </c>
      <c r="AF85" s="126" t="str">
        <f t="shared" si="109"/>
        <v>-----</v>
      </c>
      <c r="AG85" s="126" t="str">
        <f t="shared" si="109"/>
        <v>-----</v>
      </c>
      <c r="AH85" s="126" t="str">
        <f t="shared" si="109"/>
        <v>-----</v>
      </c>
      <c r="AI85" s="126" t="str">
        <f t="shared" si="109"/>
        <v>-----</v>
      </c>
      <c r="AJ85" s="126" t="str">
        <f t="shared" si="109"/>
        <v>-----</v>
      </c>
      <c r="AK85" s="126" t="str">
        <f t="shared" si="109"/>
        <v>-----</v>
      </c>
      <c r="AL85" s="126" t="str">
        <f t="shared" si="109"/>
        <v>-----</v>
      </c>
      <c r="AM85" s="126" t="str">
        <f t="shared" si="109"/>
        <v>-----</v>
      </c>
      <c r="AN85" s="126" t="str">
        <f t="shared" si="109"/>
        <v>-----</v>
      </c>
      <c r="AO85" s="126" t="str">
        <f t="shared" si="109"/>
        <v>-----</v>
      </c>
      <c r="AP85" s="126" t="str">
        <f t="shared" si="109"/>
        <v>-----</v>
      </c>
      <c r="AQ85" s="126" t="str">
        <f t="shared" si="109"/>
        <v>-----</v>
      </c>
      <c r="AR85" s="126" t="str">
        <f t="shared" si="109"/>
        <v>-----</v>
      </c>
      <c r="AS85" s="126" t="str">
        <f t="shared" si="109"/>
        <v>-----</v>
      </c>
      <c r="AT85" s="126" t="str">
        <f t="shared" si="109"/>
        <v>-----</v>
      </c>
      <c r="AU85" s="126" t="str">
        <f t="shared" si="109"/>
        <v>-----</v>
      </c>
      <c r="AV85" s="126" t="str">
        <f t="shared" si="99"/>
        <v>-----</v>
      </c>
      <c r="AW85" s="126" t="str">
        <f t="shared" si="99"/>
        <v>-----</v>
      </c>
      <c r="AX85" s="126" t="str">
        <f t="shared" si="99"/>
        <v>-----</v>
      </c>
      <c r="AY85" s="126" t="str">
        <f t="shared" si="99"/>
        <v>-----</v>
      </c>
    </row>
    <row r="86" spans="1:51">
      <c r="A86" s="3" t="str">
        <f>'Example 3A'!A86</f>
        <v>x</v>
      </c>
      <c r="B86" s="4"/>
      <c r="C86" s="317" t="str">
        <f>'Example 3A'!C86</f>
        <v>-----</v>
      </c>
      <c r="D86" s="119" t="str">
        <f t="shared" ref="D86:AC86" si="110">C86</f>
        <v>-----</v>
      </c>
      <c r="E86" s="119" t="str">
        <f t="shared" si="110"/>
        <v>-----</v>
      </c>
      <c r="F86" s="119" t="str">
        <f t="shared" si="110"/>
        <v>-----</v>
      </c>
      <c r="G86" s="119" t="str">
        <f t="shared" si="110"/>
        <v>-----</v>
      </c>
      <c r="H86" s="119" t="str">
        <f t="shared" si="110"/>
        <v>-----</v>
      </c>
      <c r="I86" s="119" t="str">
        <f t="shared" si="110"/>
        <v>-----</v>
      </c>
      <c r="J86" s="119" t="str">
        <f t="shared" si="110"/>
        <v>-----</v>
      </c>
      <c r="K86" s="119" t="str">
        <f t="shared" si="110"/>
        <v>-----</v>
      </c>
      <c r="L86" s="119" t="str">
        <f t="shared" si="110"/>
        <v>-----</v>
      </c>
      <c r="M86" s="119" t="str">
        <f t="shared" si="110"/>
        <v>-----</v>
      </c>
      <c r="N86" s="119" t="str">
        <f t="shared" si="110"/>
        <v>-----</v>
      </c>
      <c r="O86" s="119" t="str">
        <f t="shared" si="110"/>
        <v>-----</v>
      </c>
      <c r="P86" s="119" t="str">
        <f t="shared" si="110"/>
        <v>-----</v>
      </c>
      <c r="Q86" s="119" t="str">
        <f t="shared" si="110"/>
        <v>-----</v>
      </c>
      <c r="R86" s="119" t="str">
        <f t="shared" si="110"/>
        <v>-----</v>
      </c>
      <c r="S86" s="119" t="str">
        <f t="shared" si="110"/>
        <v>-----</v>
      </c>
      <c r="T86" s="119" t="str">
        <f t="shared" si="110"/>
        <v>-----</v>
      </c>
      <c r="U86" s="119" t="str">
        <f t="shared" si="110"/>
        <v>-----</v>
      </c>
      <c r="V86" s="119" t="str">
        <f t="shared" si="110"/>
        <v>-----</v>
      </c>
      <c r="W86" s="119" t="str">
        <f t="shared" si="110"/>
        <v>-----</v>
      </c>
      <c r="X86" s="119" t="str">
        <f t="shared" si="110"/>
        <v>-----</v>
      </c>
      <c r="Y86" s="119" t="str">
        <f t="shared" si="110"/>
        <v>-----</v>
      </c>
      <c r="Z86" s="119" t="str">
        <f t="shared" si="110"/>
        <v>-----</v>
      </c>
      <c r="AA86" s="119" t="str">
        <f t="shared" si="110"/>
        <v>-----</v>
      </c>
      <c r="AB86" s="119" t="str">
        <f t="shared" si="110"/>
        <v>-----</v>
      </c>
      <c r="AC86" s="126" t="str">
        <f t="shared" si="110"/>
        <v>-----</v>
      </c>
      <c r="AD86" s="126" t="str">
        <f t="shared" ref="AD86:AU86" si="111">AC86</f>
        <v>-----</v>
      </c>
      <c r="AE86" s="126" t="str">
        <f t="shared" si="111"/>
        <v>-----</v>
      </c>
      <c r="AF86" s="126" t="str">
        <f t="shared" si="111"/>
        <v>-----</v>
      </c>
      <c r="AG86" s="126" t="str">
        <f t="shared" si="111"/>
        <v>-----</v>
      </c>
      <c r="AH86" s="126" t="str">
        <f t="shared" si="111"/>
        <v>-----</v>
      </c>
      <c r="AI86" s="126" t="str">
        <f t="shared" si="111"/>
        <v>-----</v>
      </c>
      <c r="AJ86" s="126" t="str">
        <f t="shared" si="111"/>
        <v>-----</v>
      </c>
      <c r="AK86" s="126" t="str">
        <f t="shared" si="111"/>
        <v>-----</v>
      </c>
      <c r="AL86" s="126" t="str">
        <f t="shared" si="111"/>
        <v>-----</v>
      </c>
      <c r="AM86" s="126" t="str">
        <f t="shared" si="111"/>
        <v>-----</v>
      </c>
      <c r="AN86" s="126" t="str">
        <f t="shared" si="111"/>
        <v>-----</v>
      </c>
      <c r="AO86" s="126" t="str">
        <f t="shared" si="111"/>
        <v>-----</v>
      </c>
      <c r="AP86" s="126" t="str">
        <f t="shared" si="111"/>
        <v>-----</v>
      </c>
      <c r="AQ86" s="126" t="str">
        <f t="shared" si="111"/>
        <v>-----</v>
      </c>
      <c r="AR86" s="126" t="str">
        <f t="shared" si="111"/>
        <v>-----</v>
      </c>
      <c r="AS86" s="126" t="str">
        <f t="shared" si="111"/>
        <v>-----</v>
      </c>
      <c r="AT86" s="126" t="str">
        <f t="shared" si="111"/>
        <v>-----</v>
      </c>
      <c r="AU86" s="126" t="str">
        <f t="shared" si="111"/>
        <v>-----</v>
      </c>
      <c r="AV86" s="126" t="str">
        <f t="shared" si="99"/>
        <v>-----</v>
      </c>
      <c r="AW86" s="126" t="str">
        <f t="shared" si="99"/>
        <v>-----</v>
      </c>
      <c r="AX86" s="126" t="str">
        <f t="shared" si="99"/>
        <v>-----</v>
      </c>
      <c r="AY86" s="126" t="str">
        <f t="shared" si="99"/>
        <v>-----</v>
      </c>
    </row>
    <row r="87" spans="1:51">
      <c r="A87" s="3" t="str">
        <f>'Example 3A'!A87</f>
        <v>+ Expense Fee</v>
      </c>
      <c r="B87" s="4"/>
      <c r="C87" s="152" t="str">
        <f>$D87</f>
        <v>enter</v>
      </c>
      <c r="D87" s="119" t="str">
        <f>ExpFeeColl</f>
        <v>enter</v>
      </c>
      <c r="E87" s="119" t="str">
        <f t="shared" ref="E87:AY87" si="112">$D87</f>
        <v>enter</v>
      </c>
      <c r="F87" s="119" t="str">
        <f t="shared" si="112"/>
        <v>enter</v>
      </c>
      <c r="G87" s="119" t="str">
        <f t="shared" si="112"/>
        <v>enter</v>
      </c>
      <c r="H87" s="119" t="str">
        <f t="shared" si="112"/>
        <v>enter</v>
      </c>
      <c r="I87" s="119" t="str">
        <f t="shared" si="112"/>
        <v>enter</v>
      </c>
      <c r="J87" s="119" t="str">
        <f t="shared" si="112"/>
        <v>enter</v>
      </c>
      <c r="K87" s="119" t="str">
        <f t="shared" si="112"/>
        <v>enter</v>
      </c>
      <c r="L87" s="119" t="str">
        <f t="shared" si="112"/>
        <v>enter</v>
      </c>
      <c r="M87" s="119" t="str">
        <f t="shared" si="112"/>
        <v>enter</v>
      </c>
      <c r="N87" s="119" t="str">
        <f t="shared" si="112"/>
        <v>enter</v>
      </c>
      <c r="O87" s="119" t="str">
        <f t="shared" si="112"/>
        <v>enter</v>
      </c>
      <c r="P87" s="119" t="str">
        <f t="shared" si="112"/>
        <v>enter</v>
      </c>
      <c r="Q87" s="119" t="str">
        <f t="shared" si="112"/>
        <v>enter</v>
      </c>
      <c r="R87" s="119" t="str">
        <f t="shared" si="112"/>
        <v>enter</v>
      </c>
      <c r="S87" s="119" t="str">
        <f t="shared" si="112"/>
        <v>enter</v>
      </c>
      <c r="T87" s="119" t="str">
        <f t="shared" si="112"/>
        <v>enter</v>
      </c>
      <c r="U87" s="119" t="str">
        <f t="shared" si="112"/>
        <v>enter</v>
      </c>
      <c r="V87" s="119" t="str">
        <f t="shared" si="112"/>
        <v>enter</v>
      </c>
      <c r="W87" s="119" t="str">
        <f t="shared" si="112"/>
        <v>enter</v>
      </c>
      <c r="X87" s="119" t="str">
        <f t="shared" si="112"/>
        <v>enter</v>
      </c>
      <c r="Y87" s="119" t="str">
        <f t="shared" si="112"/>
        <v>enter</v>
      </c>
      <c r="Z87" s="119" t="str">
        <f t="shared" si="112"/>
        <v>enter</v>
      </c>
      <c r="AA87" s="119" t="str">
        <f t="shared" si="112"/>
        <v>enter</v>
      </c>
      <c r="AB87" s="119" t="str">
        <f t="shared" si="112"/>
        <v>enter</v>
      </c>
      <c r="AC87" s="126" t="str">
        <f t="shared" si="112"/>
        <v>enter</v>
      </c>
      <c r="AD87" s="126" t="str">
        <f t="shared" si="112"/>
        <v>enter</v>
      </c>
      <c r="AE87" s="126" t="str">
        <f t="shared" si="112"/>
        <v>enter</v>
      </c>
      <c r="AF87" s="126" t="str">
        <f t="shared" si="112"/>
        <v>enter</v>
      </c>
      <c r="AG87" s="126" t="str">
        <f t="shared" si="112"/>
        <v>enter</v>
      </c>
      <c r="AH87" s="126" t="str">
        <f t="shared" si="112"/>
        <v>enter</v>
      </c>
      <c r="AI87" s="126" t="str">
        <f t="shared" si="112"/>
        <v>enter</v>
      </c>
      <c r="AJ87" s="126" t="str">
        <f t="shared" si="112"/>
        <v>enter</v>
      </c>
      <c r="AK87" s="126" t="str">
        <f t="shared" si="112"/>
        <v>enter</v>
      </c>
      <c r="AL87" s="126" t="str">
        <f t="shared" si="112"/>
        <v>enter</v>
      </c>
      <c r="AM87" s="126" t="str">
        <f t="shared" si="112"/>
        <v>enter</v>
      </c>
      <c r="AN87" s="126" t="str">
        <f t="shared" si="112"/>
        <v>enter</v>
      </c>
      <c r="AO87" s="126" t="str">
        <f t="shared" si="112"/>
        <v>enter</v>
      </c>
      <c r="AP87" s="126" t="str">
        <f t="shared" si="112"/>
        <v>enter</v>
      </c>
      <c r="AQ87" s="126" t="str">
        <f t="shared" si="112"/>
        <v>enter</v>
      </c>
      <c r="AR87" s="126" t="str">
        <f t="shared" si="112"/>
        <v>enter</v>
      </c>
      <c r="AS87" s="126" t="str">
        <f t="shared" si="112"/>
        <v>enter</v>
      </c>
      <c r="AT87" s="126" t="str">
        <f t="shared" si="112"/>
        <v>enter</v>
      </c>
      <c r="AU87" s="126" t="str">
        <f t="shared" si="112"/>
        <v>enter</v>
      </c>
      <c r="AV87" s="126" t="str">
        <f t="shared" si="112"/>
        <v>enter</v>
      </c>
      <c r="AW87" s="126" t="str">
        <f t="shared" si="112"/>
        <v>enter</v>
      </c>
      <c r="AX87" s="126" t="str">
        <f t="shared" si="112"/>
        <v>enter</v>
      </c>
      <c r="AY87" s="126" t="str">
        <f t="shared" si="112"/>
        <v>enter</v>
      </c>
    </row>
    <row r="88" spans="1:51">
      <c r="A88" s="3" t="str">
        <f>'Example 3A'!A88</f>
        <v>x</v>
      </c>
      <c r="B88" s="4"/>
      <c r="C88" s="317" t="str">
        <f>'Example 3A'!C88</f>
        <v>-----</v>
      </c>
      <c r="D88" s="119" t="str">
        <f t="shared" ref="D88:AC88" si="113">C88</f>
        <v>-----</v>
      </c>
      <c r="E88" s="119" t="str">
        <f t="shared" si="113"/>
        <v>-----</v>
      </c>
      <c r="F88" s="119" t="str">
        <f t="shared" si="113"/>
        <v>-----</v>
      </c>
      <c r="G88" s="119" t="str">
        <f t="shared" si="113"/>
        <v>-----</v>
      </c>
      <c r="H88" s="119" t="str">
        <f t="shared" si="113"/>
        <v>-----</v>
      </c>
      <c r="I88" s="119" t="str">
        <f t="shared" si="113"/>
        <v>-----</v>
      </c>
      <c r="J88" s="119" t="str">
        <f t="shared" si="113"/>
        <v>-----</v>
      </c>
      <c r="K88" s="119" t="str">
        <f t="shared" si="113"/>
        <v>-----</v>
      </c>
      <c r="L88" s="119" t="str">
        <f t="shared" si="113"/>
        <v>-----</v>
      </c>
      <c r="M88" s="119" t="str">
        <f t="shared" si="113"/>
        <v>-----</v>
      </c>
      <c r="N88" s="119" t="str">
        <f t="shared" si="113"/>
        <v>-----</v>
      </c>
      <c r="O88" s="119" t="str">
        <f t="shared" si="113"/>
        <v>-----</v>
      </c>
      <c r="P88" s="119" t="str">
        <f t="shared" si="113"/>
        <v>-----</v>
      </c>
      <c r="Q88" s="119" t="str">
        <f t="shared" si="113"/>
        <v>-----</v>
      </c>
      <c r="R88" s="119" t="str">
        <f t="shared" si="113"/>
        <v>-----</v>
      </c>
      <c r="S88" s="119" t="str">
        <f t="shared" si="113"/>
        <v>-----</v>
      </c>
      <c r="T88" s="119" t="str">
        <f t="shared" si="113"/>
        <v>-----</v>
      </c>
      <c r="U88" s="119" t="str">
        <f t="shared" si="113"/>
        <v>-----</v>
      </c>
      <c r="V88" s="119" t="str">
        <f t="shared" si="113"/>
        <v>-----</v>
      </c>
      <c r="W88" s="119" t="str">
        <f t="shared" si="113"/>
        <v>-----</v>
      </c>
      <c r="X88" s="119" t="str">
        <f t="shared" si="113"/>
        <v>-----</v>
      </c>
      <c r="Y88" s="119" t="str">
        <f t="shared" si="113"/>
        <v>-----</v>
      </c>
      <c r="Z88" s="119" t="str">
        <f t="shared" si="113"/>
        <v>-----</v>
      </c>
      <c r="AA88" s="119" t="str">
        <f t="shared" si="113"/>
        <v>-----</v>
      </c>
      <c r="AB88" s="119" t="str">
        <f t="shared" si="113"/>
        <v>-----</v>
      </c>
      <c r="AC88" s="126" t="str">
        <f t="shared" si="113"/>
        <v>-----</v>
      </c>
      <c r="AD88" s="126" t="str">
        <f t="shared" ref="AD88:AU88" si="114">AC88</f>
        <v>-----</v>
      </c>
      <c r="AE88" s="126" t="str">
        <f t="shared" si="114"/>
        <v>-----</v>
      </c>
      <c r="AF88" s="126" t="str">
        <f t="shared" si="114"/>
        <v>-----</v>
      </c>
      <c r="AG88" s="126" t="str">
        <f t="shared" si="114"/>
        <v>-----</v>
      </c>
      <c r="AH88" s="126" t="str">
        <f t="shared" si="114"/>
        <v>-----</v>
      </c>
      <c r="AI88" s="126" t="str">
        <f t="shared" si="114"/>
        <v>-----</v>
      </c>
      <c r="AJ88" s="126" t="str">
        <f t="shared" si="114"/>
        <v>-----</v>
      </c>
      <c r="AK88" s="126" t="str">
        <f t="shared" si="114"/>
        <v>-----</v>
      </c>
      <c r="AL88" s="126" t="str">
        <f t="shared" si="114"/>
        <v>-----</v>
      </c>
      <c r="AM88" s="126" t="str">
        <f t="shared" si="114"/>
        <v>-----</v>
      </c>
      <c r="AN88" s="126" t="str">
        <f t="shared" si="114"/>
        <v>-----</v>
      </c>
      <c r="AO88" s="126" t="str">
        <f t="shared" si="114"/>
        <v>-----</v>
      </c>
      <c r="AP88" s="126" t="str">
        <f t="shared" si="114"/>
        <v>-----</v>
      </c>
      <c r="AQ88" s="126" t="str">
        <f t="shared" si="114"/>
        <v>-----</v>
      </c>
      <c r="AR88" s="126" t="str">
        <f t="shared" si="114"/>
        <v>-----</v>
      </c>
      <c r="AS88" s="126" t="str">
        <f t="shared" si="114"/>
        <v>-----</v>
      </c>
      <c r="AT88" s="126" t="str">
        <f t="shared" si="114"/>
        <v>-----</v>
      </c>
      <c r="AU88" s="126" t="str">
        <f t="shared" si="114"/>
        <v>-----</v>
      </c>
      <c r="AV88" s="126" t="str">
        <f>AU88</f>
        <v>-----</v>
      </c>
      <c r="AW88" s="126" t="str">
        <f>AV88</f>
        <v>-----</v>
      </c>
      <c r="AX88" s="126" t="str">
        <f>AW88</f>
        <v>-----</v>
      </c>
      <c r="AY88" s="126" t="str">
        <f>AX88</f>
        <v>-----</v>
      </c>
    </row>
    <row r="89" spans="1:51" ht="16.2" thickBot="1">
      <c r="A89" s="11" t="str">
        <f>'Example 3A'!A89</f>
        <v>= Collision Rate</v>
      </c>
      <c r="B89" s="12"/>
      <c r="C89" s="38" t="e">
        <f>PRODUCT(PRODUCT(C78:C86)+C87,C88)</f>
        <v>#VALUE!</v>
      </c>
      <c r="D89" s="38" t="e">
        <f t="shared" ref="D89:AC89" si="115">PRODUCT(PRODUCT(D78:D86)+D87,D88)</f>
        <v>#VALUE!</v>
      </c>
      <c r="E89" s="38" t="e">
        <f t="shared" si="115"/>
        <v>#VALUE!</v>
      </c>
      <c r="F89" s="38" t="e">
        <f t="shared" si="115"/>
        <v>#VALUE!</v>
      </c>
      <c r="G89" s="38" t="e">
        <f t="shared" si="115"/>
        <v>#VALUE!</v>
      </c>
      <c r="H89" s="38" t="e">
        <f t="shared" si="115"/>
        <v>#VALUE!</v>
      </c>
      <c r="I89" s="38" t="e">
        <f t="shared" si="115"/>
        <v>#VALUE!</v>
      </c>
      <c r="J89" s="38" t="e">
        <f t="shared" si="115"/>
        <v>#VALUE!</v>
      </c>
      <c r="K89" s="38" t="e">
        <f t="shared" si="115"/>
        <v>#VALUE!</v>
      </c>
      <c r="L89" s="38" t="e">
        <f t="shared" si="115"/>
        <v>#VALUE!</v>
      </c>
      <c r="M89" s="38" t="e">
        <f t="shared" si="115"/>
        <v>#VALUE!</v>
      </c>
      <c r="N89" s="38" t="e">
        <f t="shared" si="115"/>
        <v>#VALUE!</v>
      </c>
      <c r="O89" s="38" t="e">
        <f t="shared" si="115"/>
        <v>#VALUE!</v>
      </c>
      <c r="P89" s="38" t="e">
        <f t="shared" si="115"/>
        <v>#VALUE!</v>
      </c>
      <c r="Q89" s="38" t="e">
        <f t="shared" si="115"/>
        <v>#VALUE!</v>
      </c>
      <c r="R89" s="38" t="e">
        <f t="shared" si="115"/>
        <v>#VALUE!</v>
      </c>
      <c r="S89" s="38" t="e">
        <f t="shared" si="115"/>
        <v>#VALUE!</v>
      </c>
      <c r="T89" s="38" t="e">
        <f t="shared" si="115"/>
        <v>#VALUE!</v>
      </c>
      <c r="U89" s="38" t="e">
        <f t="shared" si="115"/>
        <v>#VALUE!</v>
      </c>
      <c r="V89" s="38" t="e">
        <f t="shared" si="115"/>
        <v>#VALUE!</v>
      </c>
      <c r="W89" s="38" t="e">
        <f t="shared" si="115"/>
        <v>#VALUE!</v>
      </c>
      <c r="X89" s="38" t="e">
        <f t="shared" si="115"/>
        <v>#VALUE!</v>
      </c>
      <c r="Y89" s="38" t="e">
        <f t="shared" si="115"/>
        <v>#VALUE!</v>
      </c>
      <c r="Z89" s="38" t="e">
        <f t="shared" si="115"/>
        <v>#VALUE!</v>
      </c>
      <c r="AA89" s="38" t="e">
        <f t="shared" si="115"/>
        <v>#VALUE!</v>
      </c>
      <c r="AB89" s="38" t="e">
        <f t="shared" si="115"/>
        <v>#VALUE!</v>
      </c>
      <c r="AC89" s="39" t="e">
        <f t="shared" si="115"/>
        <v>#VALUE!</v>
      </c>
      <c r="AD89" s="39" t="e">
        <f t="shared" ref="AD89:AY89" si="116">PRODUCT(PRODUCT(AD78:AD86)+AD87,AD88)</f>
        <v>#VALUE!</v>
      </c>
      <c r="AE89" s="39" t="e">
        <f t="shared" si="116"/>
        <v>#VALUE!</v>
      </c>
      <c r="AF89" s="39" t="e">
        <f t="shared" si="116"/>
        <v>#VALUE!</v>
      </c>
      <c r="AG89" s="39" t="e">
        <f t="shared" si="116"/>
        <v>#VALUE!</v>
      </c>
      <c r="AH89" s="39" t="e">
        <f t="shared" si="116"/>
        <v>#VALUE!</v>
      </c>
      <c r="AI89" s="39" t="e">
        <f t="shared" si="116"/>
        <v>#VALUE!</v>
      </c>
      <c r="AJ89" s="39" t="e">
        <f t="shared" si="116"/>
        <v>#VALUE!</v>
      </c>
      <c r="AK89" s="39" t="e">
        <f t="shared" si="116"/>
        <v>#VALUE!</v>
      </c>
      <c r="AL89" s="39" t="e">
        <f t="shared" si="116"/>
        <v>#VALUE!</v>
      </c>
      <c r="AM89" s="39" t="e">
        <f t="shared" si="116"/>
        <v>#VALUE!</v>
      </c>
      <c r="AN89" s="39" t="e">
        <f t="shared" si="116"/>
        <v>#VALUE!</v>
      </c>
      <c r="AO89" s="39" t="e">
        <f t="shared" si="116"/>
        <v>#VALUE!</v>
      </c>
      <c r="AP89" s="39" t="e">
        <f t="shared" si="116"/>
        <v>#VALUE!</v>
      </c>
      <c r="AQ89" s="39" t="e">
        <f t="shared" si="116"/>
        <v>#VALUE!</v>
      </c>
      <c r="AR89" s="39" t="e">
        <f t="shared" si="116"/>
        <v>#VALUE!</v>
      </c>
      <c r="AS89" s="39" t="e">
        <f t="shared" si="116"/>
        <v>#VALUE!</v>
      </c>
      <c r="AT89" s="39" t="e">
        <f t="shared" si="116"/>
        <v>#VALUE!</v>
      </c>
      <c r="AU89" s="39" t="e">
        <f t="shared" si="116"/>
        <v>#VALUE!</v>
      </c>
      <c r="AV89" s="39" t="e">
        <f t="shared" si="116"/>
        <v>#VALUE!</v>
      </c>
      <c r="AW89" s="39" t="e">
        <f t="shared" si="116"/>
        <v>#VALUE!</v>
      </c>
      <c r="AX89" s="39" t="e">
        <f t="shared" si="116"/>
        <v>#VALUE!</v>
      </c>
      <c r="AY89" s="39" t="e">
        <f t="shared" si="116"/>
        <v>#VALUE!</v>
      </c>
    </row>
    <row r="90" spans="1:51" ht="16.2" thickTop="1">
      <c r="A90" s="52" t="str">
        <f>'Example 3A'!A90</f>
        <v/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</row>
    <row r="91" spans="1:51">
      <c r="A91" s="3" t="str">
        <f>'Example 3A'!A91</f>
        <v>Liability</v>
      </c>
      <c r="B91" s="4"/>
      <c r="C91" s="48" t="e">
        <f t="shared" ref="C91:AC91" si="117">(C31+C42+C55+C54+C62)</f>
        <v>#VALUE!</v>
      </c>
      <c r="D91" s="48" t="e">
        <f t="shared" si="117"/>
        <v>#VALUE!</v>
      </c>
      <c r="E91" s="48" t="e">
        <f t="shared" si="117"/>
        <v>#VALUE!</v>
      </c>
      <c r="F91" s="48" t="e">
        <f t="shared" si="117"/>
        <v>#VALUE!</v>
      </c>
      <c r="G91" s="48" t="e">
        <f t="shared" si="117"/>
        <v>#VALUE!</v>
      </c>
      <c r="H91" s="48" t="e">
        <f t="shared" si="117"/>
        <v>#VALUE!</v>
      </c>
      <c r="I91" s="48" t="e">
        <f t="shared" si="117"/>
        <v>#VALUE!</v>
      </c>
      <c r="J91" s="48" t="e">
        <f t="shared" si="117"/>
        <v>#VALUE!</v>
      </c>
      <c r="K91" s="48" t="e">
        <f t="shared" si="117"/>
        <v>#VALUE!</v>
      </c>
      <c r="L91" s="48" t="e">
        <f t="shared" si="117"/>
        <v>#VALUE!</v>
      </c>
      <c r="M91" s="48" t="e">
        <f t="shared" si="117"/>
        <v>#VALUE!</v>
      </c>
      <c r="N91" s="48" t="e">
        <f t="shared" si="117"/>
        <v>#VALUE!</v>
      </c>
      <c r="O91" s="48" t="e">
        <f t="shared" si="117"/>
        <v>#VALUE!</v>
      </c>
      <c r="P91" s="48" t="e">
        <f t="shared" si="117"/>
        <v>#VALUE!</v>
      </c>
      <c r="Q91" s="48" t="e">
        <f t="shared" si="117"/>
        <v>#VALUE!</v>
      </c>
      <c r="R91" s="48" t="e">
        <f t="shared" si="117"/>
        <v>#VALUE!</v>
      </c>
      <c r="S91" s="48" t="e">
        <f t="shared" si="117"/>
        <v>#VALUE!</v>
      </c>
      <c r="T91" s="48" t="e">
        <f t="shared" si="117"/>
        <v>#VALUE!</v>
      </c>
      <c r="U91" s="48" t="e">
        <f t="shared" si="117"/>
        <v>#VALUE!</v>
      </c>
      <c r="V91" s="48" t="e">
        <f t="shared" si="117"/>
        <v>#VALUE!</v>
      </c>
      <c r="W91" s="48" t="e">
        <f t="shared" si="117"/>
        <v>#VALUE!</v>
      </c>
      <c r="X91" s="48" t="e">
        <f t="shared" si="117"/>
        <v>#VALUE!</v>
      </c>
      <c r="Y91" s="48" t="e">
        <f t="shared" si="117"/>
        <v>#VALUE!</v>
      </c>
      <c r="Z91" s="48" t="e">
        <f t="shared" si="117"/>
        <v>#VALUE!</v>
      </c>
      <c r="AA91" s="48" t="e">
        <f t="shared" si="117"/>
        <v>#VALUE!</v>
      </c>
      <c r="AB91" s="48" t="e">
        <f t="shared" si="117"/>
        <v>#VALUE!</v>
      </c>
      <c r="AC91" s="49" t="e">
        <f t="shared" si="117"/>
        <v>#VALUE!</v>
      </c>
      <c r="AD91" s="49" t="e">
        <f t="shared" ref="AD91:AU91" si="118">(AD31+AD42+AD55+AD54+AD62)</f>
        <v>#VALUE!</v>
      </c>
      <c r="AE91" s="49" t="e">
        <f t="shared" si="118"/>
        <v>#VALUE!</v>
      </c>
      <c r="AF91" s="49" t="e">
        <f t="shared" si="118"/>
        <v>#VALUE!</v>
      </c>
      <c r="AG91" s="49" t="e">
        <f t="shared" si="118"/>
        <v>#VALUE!</v>
      </c>
      <c r="AH91" s="49" t="e">
        <f t="shared" si="118"/>
        <v>#VALUE!</v>
      </c>
      <c r="AI91" s="49" t="e">
        <f t="shared" si="118"/>
        <v>#VALUE!</v>
      </c>
      <c r="AJ91" s="49" t="e">
        <f t="shared" si="118"/>
        <v>#VALUE!</v>
      </c>
      <c r="AK91" s="49" t="e">
        <f t="shared" si="118"/>
        <v>#VALUE!</v>
      </c>
      <c r="AL91" s="49" t="e">
        <f t="shared" si="118"/>
        <v>#VALUE!</v>
      </c>
      <c r="AM91" s="49" t="e">
        <f t="shared" si="118"/>
        <v>#VALUE!</v>
      </c>
      <c r="AN91" s="49" t="e">
        <f t="shared" si="118"/>
        <v>#VALUE!</v>
      </c>
      <c r="AO91" s="49" t="e">
        <f t="shared" si="118"/>
        <v>#VALUE!</v>
      </c>
      <c r="AP91" s="49" t="e">
        <f t="shared" si="118"/>
        <v>#VALUE!</v>
      </c>
      <c r="AQ91" s="49" t="e">
        <f t="shared" si="118"/>
        <v>#VALUE!</v>
      </c>
      <c r="AR91" s="49" t="e">
        <f t="shared" si="118"/>
        <v>#VALUE!</v>
      </c>
      <c r="AS91" s="49" t="e">
        <f t="shared" si="118"/>
        <v>#VALUE!</v>
      </c>
      <c r="AT91" s="49" t="e">
        <f t="shared" si="118"/>
        <v>#VALUE!</v>
      </c>
      <c r="AU91" s="49" t="e">
        <f t="shared" si="118"/>
        <v>#VALUE!</v>
      </c>
      <c r="AV91" s="49" t="e">
        <f>(AV31+AV42+AV55+AV54+AV62)</f>
        <v>#VALUE!</v>
      </c>
      <c r="AW91" s="49" t="e">
        <f>(AW31+AW42+AW55+AW54+AW62)</f>
        <v>#VALUE!</v>
      </c>
      <c r="AX91" s="49" t="e">
        <f>(AX31+AX42+AX55+AX54+AX62)</f>
        <v>#VALUE!</v>
      </c>
      <c r="AY91" s="49" t="e">
        <f>(AY31+AY42+AY55+AY54+AY62)</f>
        <v>#VALUE!</v>
      </c>
    </row>
    <row r="92" spans="1:51" ht="16.2" thickBot="1">
      <c r="A92" s="3" t="str">
        <f>'Example 3A'!A92</f>
        <v>Physical Damage</v>
      </c>
      <c r="B92" s="4"/>
      <c r="C92" s="48" t="e">
        <f t="shared" ref="C92:AC92" si="119">(C76+C89)</f>
        <v>#VALUE!</v>
      </c>
      <c r="D92" s="48" t="e">
        <f t="shared" si="119"/>
        <v>#VALUE!</v>
      </c>
      <c r="E92" s="48" t="e">
        <f t="shared" si="119"/>
        <v>#VALUE!</v>
      </c>
      <c r="F92" s="48" t="e">
        <f t="shared" si="119"/>
        <v>#VALUE!</v>
      </c>
      <c r="G92" s="48" t="e">
        <f t="shared" si="119"/>
        <v>#VALUE!</v>
      </c>
      <c r="H92" s="48" t="e">
        <f t="shared" si="119"/>
        <v>#VALUE!</v>
      </c>
      <c r="I92" s="48" t="e">
        <f t="shared" si="119"/>
        <v>#VALUE!</v>
      </c>
      <c r="J92" s="48" t="e">
        <f t="shared" si="119"/>
        <v>#VALUE!</v>
      </c>
      <c r="K92" s="48" t="e">
        <f t="shared" si="119"/>
        <v>#VALUE!</v>
      </c>
      <c r="L92" s="48" t="e">
        <f t="shared" si="119"/>
        <v>#VALUE!</v>
      </c>
      <c r="M92" s="48" t="e">
        <f t="shared" si="119"/>
        <v>#VALUE!</v>
      </c>
      <c r="N92" s="48" t="e">
        <f t="shared" si="119"/>
        <v>#VALUE!</v>
      </c>
      <c r="O92" s="48" t="e">
        <f t="shared" si="119"/>
        <v>#VALUE!</v>
      </c>
      <c r="P92" s="48" t="e">
        <f t="shared" si="119"/>
        <v>#VALUE!</v>
      </c>
      <c r="Q92" s="48" t="e">
        <f t="shared" si="119"/>
        <v>#VALUE!</v>
      </c>
      <c r="R92" s="48" t="e">
        <f t="shared" si="119"/>
        <v>#VALUE!</v>
      </c>
      <c r="S92" s="48" t="e">
        <f t="shared" si="119"/>
        <v>#VALUE!</v>
      </c>
      <c r="T92" s="48" t="e">
        <f t="shared" si="119"/>
        <v>#VALUE!</v>
      </c>
      <c r="U92" s="48" t="e">
        <f t="shared" si="119"/>
        <v>#VALUE!</v>
      </c>
      <c r="V92" s="48" t="e">
        <f t="shared" si="119"/>
        <v>#VALUE!</v>
      </c>
      <c r="W92" s="48" t="e">
        <f t="shared" si="119"/>
        <v>#VALUE!</v>
      </c>
      <c r="X92" s="48" t="e">
        <f t="shared" si="119"/>
        <v>#VALUE!</v>
      </c>
      <c r="Y92" s="48" t="e">
        <f t="shared" si="119"/>
        <v>#VALUE!</v>
      </c>
      <c r="Z92" s="48" t="e">
        <f t="shared" si="119"/>
        <v>#VALUE!</v>
      </c>
      <c r="AA92" s="48" t="e">
        <f t="shared" si="119"/>
        <v>#VALUE!</v>
      </c>
      <c r="AB92" s="48" t="e">
        <f t="shared" si="119"/>
        <v>#VALUE!</v>
      </c>
      <c r="AC92" s="49" t="e">
        <f t="shared" si="119"/>
        <v>#VALUE!</v>
      </c>
      <c r="AD92" s="49" t="e">
        <f t="shared" ref="AD92:AU92" si="120">(AD76+AD89)</f>
        <v>#VALUE!</v>
      </c>
      <c r="AE92" s="49" t="e">
        <f t="shared" si="120"/>
        <v>#VALUE!</v>
      </c>
      <c r="AF92" s="49" t="e">
        <f t="shared" si="120"/>
        <v>#VALUE!</v>
      </c>
      <c r="AG92" s="49" t="e">
        <f t="shared" si="120"/>
        <v>#VALUE!</v>
      </c>
      <c r="AH92" s="49" t="e">
        <f t="shared" si="120"/>
        <v>#VALUE!</v>
      </c>
      <c r="AI92" s="49" t="e">
        <f t="shared" si="120"/>
        <v>#VALUE!</v>
      </c>
      <c r="AJ92" s="49" t="e">
        <f t="shared" si="120"/>
        <v>#VALUE!</v>
      </c>
      <c r="AK92" s="49" t="e">
        <f t="shared" si="120"/>
        <v>#VALUE!</v>
      </c>
      <c r="AL92" s="49" t="e">
        <f t="shared" si="120"/>
        <v>#VALUE!</v>
      </c>
      <c r="AM92" s="49" t="e">
        <f t="shared" si="120"/>
        <v>#VALUE!</v>
      </c>
      <c r="AN92" s="49" t="e">
        <f t="shared" si="120"/>
        <v>#VALUE!</v>
      </c>
      <c r="AO92" s="49" t="e">
        <f t="shared" si="120"/>
        <v>#VALUE!</v>
      </c>
      <c r="AP92" s="49" t="e">
        <f t="shared" si="120"/>
        <v>#VALUE!</v>
      </c>
      <c r="AQ92" s="49" t="e">
        <f t="shared" si="120"/>
        <v>#VALUE!</v>
      </c>
      <c r="AR92" s="49" t="e">
        <f t="shared" si="120"/>
        <v>#VALUE!</v>
      </c>
      <c r="AS92" s="49" t="e">
        <f t="shared" si="120"/>
        <v>#VALUE!</v>
      </c>
      <c r="AT92" s="49" t="e">
        <f t="shared" si="120"/>
        <v>#VALUE!</v>
      </c>
      <c r="AU92" s="49" t="e">
        <f t="shared" si="120"/>
        <v>#VALUE!</v>
      </c>
      <c r="AV92" s="49" t="e">
        <f>(AV76+AV89)</f>
        <v>#VALUE!</v>
      </c>
      <c r="AW92" s="49" t="e">
        <f>(AW76+AW89)</f>
        <v>#VALUE!</v>
      </c>
      <c r="AX92" s="49" t="e">
        <f>(AX76+AX89)</f>
        <v>#VALUE!</v>
      </c>
      <c r="AY92" s="49" t="e">
        <f>(AY76+AY89)</f>
        <v>#VALUE!</v>
      </c>
    </row>
    <row r="93" spans="1:51" ht="16.8" thickTop="1" thickBot="1">
      <c r="A93" s="5" t="str">
        <f>'Example 3A'!A93</f>
        <v>Total Driver #1</v>
      </c>
      <c r="B93" s="6"/>
      <c r="C93" s="50" t="e">
        <f t="shared" ref="C93:AC93" si="121">C91+C92</f>
        <v>#VALUE!</v>
      </c>
      <c r="D93" s="50" t="e">
        <f t="shared" si="121"/>
        <v>#VALUE!</v>
      </c>
      <c r="E93" s="50" t="e">
        <f t="shared" si="121"/>
        <v>#VALUE!</v>
      </c>
      <c r="F93" s="50" t="e">
        <f t="shared" si="121"/>
        <v>#VALUE!</v>
      </c>
      <c r="G93" s="50" t="e">
        <f t="shared" si="121"/>
        <v>#VALUE!</v>
      </c>
      <c r="H93" s="50" t="e">
        <f t="shared" si="121"/>
        <v>#VALUE!</v>
      </c>
      <c r="I93" s="50" t="e">
        <f t="shared" si="121"/>
        <v>#VALUE!</v>
      </c>
      <c r="J93" s="50" t="e">
        <f t="shared" si="121"/>
        <v>#VALUE!</v>
      </c>
      <c r="K93" s="50" t="e">
        <f t="shared" si="121"/>
        <v>#VALUE!</v>
      </c>
      <c r="L93" s="50" t="e">
        <f t="shared" si="121"/>
        <v>#VALUE!</v>
      </c>
      <c r="M93" s="50" t="e">
        <f t="shared" si="121"/>
        <v>#VALUE!</v>
      </c>
      <c r="N93" s="50" t="e">
        <f t="shared" si="121"/>
        <v>#VALUE!</v>
      </c>
      <c r="O93" s="50" t="e">
        <f t="shared" si="121"/>
        <v>#VALUE!</v>
      </c>
      <c r="P93" s="50" t="e">
        <f t="shared" si="121"/>
        <v>#VALUE!</v>
      </c>
      <c r="Q93" s="50" t="e">
        <f t="shared" si="121"/>
        <v>#VALUE!</v>
      </c>
      <c r="R93" s="50" t="e">
        <f t="shared" si="121"/>
        <v>#VALUE!</v>
      </c>
      <c r="S93" s="50" t="e">
        <f t="shared" si="121"/>
        <v>#VALUE!</v>
      </c>
      <c r="T93" s="50" t="e">
        <f t="shared" si="121"/>
        <v>#VALUE!</v>
      </c>
      <c r="U93" s="50" t="e">
        <f t="shared" si="121"/>
        <v>#VALUE!</v>
      </c>
      <c r="V93" s="50" t="e">
        <f t="shared" si="121"/>
        <v>#VALUE!</v>
      </c>
      <c r="W93" s="50" t="e">
        <f t="shared" si="121"/>
        <v>#VALUE!</v>
      </c>
      <c r="X93" s="50" t="e">
        <f t="shared" si="121"/>
        <v>#VALUE!</v>
      </c>
      <c r="Y93" s="50" t="e">
        <f t="shared" si="121"/>
        <v>#VALUE!</v>
      </c>
      <c r="Z93" s="50" t="e">
        <f t="shared" si="121"/>
        <v>#VALUE!</v>
      </c>
      <c r="AA93" s="50" t="e">
        <f t="shared" si="121"/>
        <v>#VALUE!</v>
      </c>
      <c r="AB93" s="50" t="e">
        <f t="shared" si="121"/>
        <v>#VALUE!</v>
      </c>
      <c r="AC93" s="51" t="e">
        <f t="shared" si="121"/>
        <v>#VALUE!</v>
      </c>
      <c r="AD93" s="51" t="e">
        <f t="shared" ref="AD93:AY93" si="122">AD91+AD92</f>
        <v>#VALUE!</v>
      </c>
      <c r="AE93" s="51" t="e">
        <f t="shared" si="122"/>
        <v>#VALUE!</v>
      </c>
      <c r="AF93" s="51" t="e">
        <f t="shared" si="122"/>
        <v>#VALUE!</v>
      </c>
      <c r="AG93" s="51" t="e">
        <f t="shared" si="122"/>
        <v>#VALUE!</v>
      </c>
      <c r="AH93" s="51" t="e">
        <f t="shared" si="122"/>
        <v>#VALUE!</v>
      </c>
      <c r="AI93" s="51" t="e">
        <f t="shared" si="122"/>
        <v>#VALUE!</v>
      </c>
      <c r="AJ93" s="51" t="e">
        <f t="shared" si="122"/>
        <v>#VALUE!</v>
      </c>
      <c r="AK93" s="51" t="e">
        <f t="shared" si="122"/>
        <v>#VALUE!</v>
      </c>
      <c r="AL93" s="51" t="e">
        <f t="shared" si="122"/>
        <v>#VALUE!</v>
      </c>
      <c r="AM93" s="51" t="e">
        <f t="shared" si="122"/>
        <v>#VALUE!</v>
      </c>
      <c r="AN93" s="51" t="e">
        <f t="shared" si="122"/>
        <v>#VALUE!</v>
      </c>
      <c r="AO93" s="51" t="e">
        <f t="shared" si="122"/>
        <v>#VALUE!</v>
      </c>
      <c r="AP93" s="51" t="e">
        <f t="shared" si="122"/>
        <v>#VALUE!</v>
      </c>
      <c r="AQ93" s="51" t="e">
        <f t="shared" si="122"/>
        <v>#VALUE!</v>
      </c>
      <c r="AR93" s="51" t="e">
        <f t="shared" si="122"/>
        <v>#VALUE!</v>
      </c>
      <c r="AS93" s="51" t="e">
        <f t="shared" si="122"/>
        <v>#VALUE!</v>
      </c>
      <c r="AT93" s="51" t="e">
        <f t="shared" si="122"/>
        <v>#VALUE!</v>
      </c>
      <c r="AU93" s="51" t="e">
        <f t="shared" si="122"/>
        <v>#VALUE!</v>
      </c>
      <c r="AV93" s="51" t="e">
        <f t="shared" si="122"/>
        <v>#VALUE!</v>
      </c>
      <c r="AW93" s="51" t="e">
        <f t="shared" si="122"/>
        <v>#VALUE!</v>
      </c>
      <c r="AX93" s="51" t="e">
        <f t="shared" si="122"/>
        <v>#VALUE!</v>
      </c>
      <c r="AY93" s="51" t="e">
        <f t="shared" si="122"/>
        <v>#VALUE!</v>
      </c>
    </row>
    <row r="94" spans="1:51" ht="16.2" thickTop="1">
      <c r="A94" s="53" t="str">
        <f>'Example 3A'!A94</f>
        <v/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</row>
    <row r="95" spans="1:51">
      <c r="A95" s="21" t="str">
        <f>'Example 3A'!A95</f>
        <v>Liability</v>
      </c>
      <c r="B95" s="18"/>
      <c r="C95" s="361" t="e">
        <f t="shared" ref="C95:AC96" si="123">C91</f>
        <v>#VALUE!</v>
      </c>
      <c r="D95" s="361" t="e">
        <f t="shared" si="123"/>
        <v>#VALUE!</v>
      </c>
      <c r="E95" s="361" t="e">
        <f t="shared" si="123"/>
        <v>#VALUE!</v>
      </c>
      <c r="F95" s="361" t="e">
        <f t="shared" si="123"/>
        <v>#VALUE!</v>
      </c>
      <c r="G95" s="361" t="e">
        <f t="shared" si="123"/>
        <v>#VALUE!</v>
      </c>
      <c r="H95" s="361" t="e">
        <f t="shared" si="123"/>
        <v>#VALUE!</v>
      </c>
      <c r="I95" s="361" t="e">
        <f t="shared" si="123"/>
        <v>#VALUE!</v>
      </c>
      <c r="J95" s="361" t="e">
        <f t="shared" si="123"/>
        <v>#VALUE!</v>
      </c>
      <c r="K95" s="361" t="e">
        <f t="shared" si="123"/>
        <v>#VALUE!</v>
      </c>
      <c r="L95" s="361" t="e">
        <f t="shared" si="123"/>
        <v>#VALUE!</v>
      </c>
      <c r="M95" s="361" t="e">
        <f t="shared" si="123"/>
        <v>#VALUE!</v>
      </c>
      <c r="N95" s="361" t="e">
        <f t="shared" si="123"/>
        <v>#VALUE!</v>
      </c>
      <c r="O95" s="361" t="e">
        <f t="shared" si="123"/>
        <v>#VALUE!</v>
      </c>
      <c r="P95" s="361" t="e">
        <f t="shared" si="123"/>
        <v>#VALUE!</v>
      </c>
      <c r="Q95" s="361" t="e">
        <f t="shared" si="123"/>
        <v>#VALUE!</v>
      </c>
      <c r="R95" s="361" t="e">
        <f t="shared" si="123"/>
        <v>#VALUE!</v>
      </c>
      <c r="S95" s="361" t="e">
        <f t="shared" si="123"/>
        <v>#VALUE!</v>
      </c>
      <c r="T95" s="361" t="e">
        <f t="shared" si="123"/>
        <v>#VALUE!</v>
      </c>
      <c r="U95" s="361" t="e">
        <f t="shared" si="123"/>
        <v>#VALUE!</v>
      </c>
      <c r="V95" s="361" t="e">
        <f t="shared" si="123"/>
        <v>#VALUE!</v>
      </c>
      <c r="W95" s="361" t="e">
        <f t="shared" si="123"/>
        <v>#VALUE!</v>
      </c>
      <c r="X95" s="361" t="e">
        <f t="shared" si="123"/>
        <v>#VALUE!</v>
      </c>
      <c r="Y95" s="361" t="e">
        <f t="shared" si="123"/>
        <v>#VALUE!</v>
      </c>
      <c r="Z95" s="361" t="e">
        <f t="shared" si="123"/>
        <v>#VALUE!</v>
      </c>
      <c r="AA95" s="361" t="e">
        <f t="shared" si="123"/>
        <v>#VALUE!</v>
      </c>
      <c r="AB95" s="361" t="e">
        <f t="shared" si="123"/>
        <v>#VALUE!</v>
      </c>
      <c r="AC95" s="372" t="e">
        <f t="shared" si="123"/>
        <v>#VALUE!</v>
      </c>
      <c r="AD95" s="372" t="e">
        <f t="shared" ref="AD95:AU95" si="124">AD91</f>
        <v>#VALUE!</v>
      </c>
      <c r="AE95" s="372" t="e">
        <f t="shared" si="124"/>
        <v>#VALUE!</v>
      </c>
      <c r="AF95" s="372" t="e">
        <f t="shared" si="124"/>
        <v>#VALUE!</v>
      </c>
      <c r="AG95" s="372" t="e">
        <f t="shared" si="124"/>
        <v>#VALUE!</v>
      </c>
      <c r="AH95" s="372" t="e">
        <f t="shared" si="124"/>
        <v>#VALUE!</v>
      </c>
      <c r="AI95" s="372" t="e">
        <f t="shared" si="124"/>
        <v>#VALUE!</v>
      </c>
      <c r="AJ95" s="372" t="e">
        <f t="shared" si="124"/>
        <v>#VALUE!</v>
      </c>
      <c r="AK95" s="372" t="e">
        <f t="shared" si="124"/>
        <v>#VALUE!</v>
      </c>
      <c r="AL95" s="372" t="e">
        <f t="shared" si="124"/>
        <v>#VALUE!</v>
      </c>
      <c r="AM95" s="372" t="e">
        <f t="shared" si="124"/>
        <v>#VALUE!</v>
      </c>
      <c r="AN95" s="372" t="e">
        <f t="shared" si="124"/>
        <v>#VALUE!</v>
      </c>
      <c r="AO95" s="372" t="e">
        <f t="shared" si="124"/>
        <v>#VALUE!</v>
      </c>
      <c r="AP95" s="372" t="e">
        <f t="shared" si="124"/>
        <v>#VALUE!</v>
      </c>
      <c r="AQ95" s="372" t="e">
        <f t="shared" si="124"/>
        <v>#VALUE!</v>
      </c>
      <c r="AR95" s="372" t="e">
        <f t="shared" si="124"/>
        <v>#VALUE!</v>
      </c>
      <c r="AS95" s="372" t="e">
        <f t="shared" si="124"/>
        <v>#VALUE!</v>
      </c>
      <c r="AT95" s="372" t="e">
        <f t="shared" si="124"/>
        <v>#VALUE!</v>
      </c>
      <c r="AU95" s="372" t="e">
        <f t="shared" si="124"/>
        <v>#VALUE!</v>
      </c>
      <c r="AV95" s="372" t="e">
        <f t="shared" ref="AV95:AY96" si="125">AV91</f>
        <v>#VALUE!</v>
      </c>
      <c r="AW95" s="372" t="e">
        <f t="shared" si="125"/>
        <v>#VALUE!</v>
      </c>
      <c r="AX95" s="372" t="e">
        <f t="shared" si="125"/>
        <v>#VALUE!</v>
      </c>
      <c r="AY95" s="372" t="e">
        <f t="shared" si="125"/>
        <v>#VALUE!</v>
      </c>
    </row>
    <row r="96" spans="1:51" ht="16.2" thickBot="1">
      <c r="A96" s="21" t="str">
        <f>'Example 3A'!A96</f>
        <v>Physical Damage</v>
      </c>
      <c r="B96" s="18"/>
      <c r="C96" s="361" t="e">
        <f t="shared" si="123"/>
        <v>#VALUE!</v>
      </c>
      <c r="D96" s="361" t="e">
        <f t="shared" si="123"/>
        <v>#VALUE!</v>
      </c>
      <c r="E96" s="361" t="e">
        <f t="shared" si="123"/>
        <v>#VALUE!</v>
      </c>
      <c r="F96" s="361" t="e">
        <f t="shared" si="123"/>
        <v>#VALUE!</v>
      </c>
      <c r="G96" s="361" t="e">
        <f t="shared" si="123"/>
        <v>#VALUE!</v>
      </c>
      <c r="H96" s="361" t="e">
        <f t="shared" si="123"/>
        <v>#VALUE!</v>
      </c>
      <c r="I96" s="361" t="e">
        <f t="shared" si="123"/>
        <v>#VALUE!</v>
      </c>
      <c r="J96" s="361" t="e">
        <f t="shared" si="123"/>
        <v>#VALUE!</v>
      </c>
      <c r="K96" s="361" t="e">
        <f t="shared" si="123"/>
        <v>#VALUE!</v>
      </c>
      <c r="L96" s="361" t="e">
        <f t="shared" si="123"/>
        <v>#VALUE!</v>
      </c>
      <c r="M96" s="361" t="e">
        <f t="shared" si="123"/>
        <v>#VALUE!</v>
      </c>
      <c r="N96" s="361" t="e">
        <f t="shared" si="123"/>
        <v>#VALUE!</v>
      </c>
      <c r="O96" s="361" t="e">
        <f t="shared" si="123"/>
        <v>#VALUE!</v>
      </c>
      <c r="P96" s="361" t="e">
        <f t="shared" si="123"/>
        <v>#VALUE!</v>
      </c>
      <c r="Q96" s="361" t="e">
        <f t="shared" si="123"/>
        <v>#VALUE!</v>
      </c>
      <c r="R96" s="361" t="e">
        <f t="shared" si="123"/>
        <v>#VALUE!</v>
      </c>
      <c r="S96" s="361" t="e">
        <f t="shared" si="123"/>
        <v>#VALUE!</v>
      </c>
      <c r="T96" s="361" t="e">
        <f t="shared" si="123"/>
        <v>#VALUE!</v>
      </c>
      <c r="U96" s="361" t="e">
        <f t="shared" si="123"/>
        <v>#VALUE!</v>
      </c>
      <c r="V96" s="361" t="e">
        <f t="shared" si="123"/>
        <v>#VALUE!</v>
      </c>
      <c r="W96" s="361" t="e">
        <f t="shared" si="123"/>
        <v>#VALUE!</v>
      </c>
      <c r="X96" s="361" t="e">
        <f t="shared" si="123"/>
        <v>#VALUE!</v>
      </c>
      <c r="Y96" s="361" t="e">
        <f t="shared" si="123"/>
        <v>#VALUE!</v>
      </c>
      <c r="Z96" s="361" t="e">
        <f t="shared" si="123"/>
        <v>#VALUE!</v>
      </c>
      <c r="AA96" s="361" t="e">
        <f t="shared" si="123"/>
        <v>#VALUE!</v>
      </c>
      <c r="AB96" s="361" t="e">
        <f t="shared" si="123"/>
        <v>#VALUE!</v>
      </c>
      <c r="AC96" s="372" t="e">
        <f t="shared" si="123"/>
        <v>#VALUE!</v>
      </c>
      <c r="AD96" s="372" t="e">
        <f t="shared" ref="AD96:AU96" si="126">AD92</f>
        <v>#VALUE!</v>
      </c>
      <c r="AE96" s="372" t="e">
        <f t="shared" si="126"/>
        <v>#VALUE!</v>
      </c>
      <c r="AF96" s="372" t="e">
        <f t="shared" si="126"/>
        <v>#VALUE!</v>
      </c>
      <c r="AG96" s="372" t="e">
        <f t="shared" si="126"/>
        <v>#VALUE!</v>
      </c>
      <c r="AH96" s="372" t="e">
        <f t="shared" si="126"/>
        <v>#VALUE!</v>
      </c>
      <c r="AI96" s="372" t="e">
        <f t="shared" si="126"/>
        <v>#VALUE!</v>
      </c>
      <c r="AJ96" s="372" t="e">
        <f t="shared" si="126"/>
        <v>#VALUE!</v>
      </c>
      <c r="AK96" s="372" t="e">
        <f t="shared" si="126"/>
        <v>#VALUE!</v>
      </c>
      <c r="AL96" s="372" t="e">
        <f t="shared" si="126"/>
        <v>#VALUE!</v>
      </c>
      <c r="AM96" s="372" t="e">
        <f t="shared" si="126"/>
        <v>#VALUE!</v>
      </c>
      <c r="AN96" s="372" t="e">
        <f t="shared" si="126"/>
        <v>#VALUE!</v>
      </c>
      <c r="AO96" s="372" t="e">
        <f t="shared" si="126"/>
        <v>#VALUE!</v>
      </c>
      <c r="AP96" s="372" t="e">
        <f t="shared" si="126"/>
        <v>#VALUE!</v>
      </c>
      <c r="AQ96" s="372" t="e">
        <f t="shared" si="126"/>
        <v>#VALUE!</v>
      </c>
      <c r="AR96" s="372" t="e">
        <f t="shared" si="126"/>
        <v>#VALUE!</v>
      </c>
      <c r="AS96" s="372" t="e">
        <f t="shared" si="126"/>
        <v>#VALUE!</v>
      </c>
      <c r="AT96" s="372" t="e">
        <f t="shared" si="126"/>
        <v>#VALUE!</v>
      </c>
      <c r="AU96" s="372" t="e">
        <f t="shared" si="126"/>
        <v>#VALUE!</v>
      </c>
      <c r="AV96" s="372" t="e">
        <f t="shared" si="125"/>
        <v>#VALUE!</v>
      </c>
      <c r="AW96" s="372" t="e">
        <f t="shared" si="125"/>
        <v>#VALUE!</v>
      </c>
      <c r="AX96" s="372" t="e">
        <f t="shared" si="125"/>
        <v>#VALUE!</v>
      </c>
      <c r="AY96" s="372" t="e">
        <f t="shared" si="125"/>
        <v>#VALUE!</v>
      </c>
    </row>
    <row r="97" spans="1:51" ht="16.8" thickTop="1" thickBot="1">
      <c r="A97" s="364" t="str">
        <f>'Example 3A'!A97</f>
        <v>Grand Total</v>
      </c>
      <c r="B97" s="365"/>
      <c r="C97" s="366" t="e">
        <f>IF($I$7="X","N/A",C95+C96)</f>
        <v>#VALUE!</v>
      </c>
      <c r="D97" s="366" t="e">
        <f t="shared" ref="D97:AC97" si="127">IF($I$7="X","N/A",D95+D96)</f>
        <v>#VALUE!</v>
      </c>
      <c r="E97" s="366" t="e">
        <f t="shared" si="127"/>
        <v>#VALUE!</v>
      </c>
      <c r="F97" s="366" t="e">
        <f t="shared" si="127"/>
        <v>#VALUE!</v>
      </c>
      <c r="G97" s="366" t="e">
        <f t="shared" si="127"/>
        <v>#VALUE!</v>
      </c>
      <c r="H97" s="366" t="e">
        <f t="shared" si="127"/>
        <v>#VALUE!</v>
      </c>
      <c r="I97" s="366" t="e">
        <f t="shared" si="127"/>
        <v>#VALUE!</v>
      </c>
      <c r="J97" s="366" t="e">
        <f t="shared" si="127"/>
        <v>#VALUE!</v>
      </c>
      <c r="K97" s="366" t="e">
        <f t="shared" si="127"/>
        <v>#VALUE!</v>
      </c>
      <c r="L97" s="366" t="e">
        <f t="shared" si="127"/>
        <v>#VALUE!</v>
      </c>
      <c r="M97" s="366" t="e">
        <f t="shared" si="127"/>
        <v>#VALUE!</v>
      </c>
      <c r="N97" s="366" t="e">
        <f t="shared" si="127"/>
        <v>#VALUE!</v>
      </c>
      <c r="O97" s="366" t="e">
        <f t="shared" si="127"/>
        <v>#VALUE!</v>
      </c>
      <c r="P97" s="366" t="e">
        <f t="shared" si="127"/>
        <v>#VALUE!</v>
      </c>
      <c r="Q97" s="366" t="e">
        <f t="shared" si="127"/>
        <v>#VALUE!</v>
      </c>
      <c r="R97" s="366" t="e">
        <f t="shared" si="127"/>
        <v>#VALUE!</v>
      </c>
      <c r="S97" s="366" t="e">
        <f t="shared" si="127"/>
        <v>#VALUE!</v>
      </c>
      <c r="T97" s="366" t="e">
        <f t="shared" si="127"/>
        <v>#VALUE!</v>
      </c>
      <c r="U97" s="366" t="e">
        <f t="shared" si="127"/>
        <v>#VALUE!</v>
      </c>
      <c r="V97" s="366" t="e">
        <f t="shared" si="127"/>
        <v>#VALUE!</v>
      </c>
      <c r="W97" s="366" t="e">
        <f t="shared" si="127"/>
        <v>#VALUE!</v>
      </c>
      <c r="X97" s="366" t="e">
        <f t="shared" si="127"/>
        <v>#VALUE!</v>
      </c>
      <c r="Y97" s="366" t="e">
        <f t="shared" si="127"/>
        <v>#VALUE!</v>
      </c>
      <c r="Z97" s="366" t="e">
        <f t="shared" si="127"/>
        <v>#VALUE!</v>
      </c>
      <c r="AA97" s="366" t="e">
        <f t="shared" si="127"/>
        <v>#VALUE!</v>
      </c>
      <c r="AB97" s="366" t="e">
        <f t="shared" si="127"/>
        <v>#VALUE!</v>
      </c>
      <c r="AC97" s="373" t="e">
        <f t="shared" si="127"/>
        <v>#VALUE!</v>
      </c>
      <c r="AD97" s="373" t="e">
        <f t="shared" ref="AD97:AY97" si="128">IF($I$7="X","N/A",AD95+AD96)</f>
        <v>#VALUE!</v>
      </c>
      <c r="AE97" s="373" t="e">
        <f t="shared" si="128"/>
        <v>#VALUE!</v>
      </c>
      <c r="AF97" s="373" t="e">
        <f t="shared" si="128"/>
        <v>#VALUE!</v>
      </c>
      <c r="AG97" s="373" t="e">
        <f t="shared" si="128"/>
        <v>#VALUE!</v>
      </c>
      <c r="AH97" s="373" t="e">
        <f t="shared" si="128"/>
        <v>#VALUE!</v>
      </c>
      <c r="AI97" s="373" t="e">
        <f t="shared" si="128"/>
        <v>#VALUE!</v>
      </c>
      <c r="AJ97" s="373" t="e">
        <f t="shared" si="128"/>
        <v>#VALUE!</v>
      </c>
      <c r="AK97" s="373" t="e">
        <f t="shared" si="128"/>
        <v>#VALUE!</v>
      </c>
      <c r="AL97" s="373" t="e">
        <f t="shared" si="128"/>
        <v>#VALUE!</v>
      </c>
      <c r="AM97" s="373" t="e">
        <f t="shared" si="128"/>
        <v>#VALUE!</v>
      </c>
      <c r="AN97" s="373" t="e">
        <f t="shared" si="128"/>
        <v>#VALUE!</v>
      </c>
      <c r="AO97" s="373" t="e">
        <f t="shared" si="128"/>
        <v>#VALUE!</v>
      </c>
      <c r="AP97" s="373" t="e">
        <f t="shared" si="128"/>
        <v>#VALUE!</v>
      </c>
      <c r="AQ97" s="373" t="e">
        <f t="shared" si="128"/>
        <v>#VALUE!</v>
      </c>
      <c r="AR97" s="373" t="e">
        <f t="shared" si="128"/>
        <v>#VALUE!</v>
      </c>
      <c r="AS97" s="373" t="e">
        <f t="shared" si="128"/>
        <v>#VALUE!</v>
      </c>
      <c r="AT97" s="373" t="e">
        <f t="shared" si="128"/>
        <v>#VALUE!</v>
      </c>
      <c r="AU97" s="373" t="e">
        <f t="shared" si="128"/>
        <v>#VALUE!</v>
      </c>
      <c r="AV97" s="373" t="e">
        <f t="shared" si="128"/>
        <v>#VALUE!</v>
      </c>
      <c r="AW97" s="373" t="e">
        <f t="shared" si="128"/>
        <v>#VALUE!</v>
      </c>
      <c r="AX97" s="373" t="e">
        <f t="shared" si="128"/>
        <v>#VALUE!</v>
      </c>
      <c r="AY97" s="373" t="e">
        <f t="shared" si="128"/>
        <v>#VALUE!</v>
      </c>
    </row>
    <row r="98" spans="1:51" ht="16.2" thickTop="1">
      <c r="A98" s="122" t="str">
        <f>'Example 3A'!A98</f>
        <v>--- note: do not include any data below this line.  The final rate to be charged is to be calculated on the Grand Total line. ---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</row>
    <row r="99" spans="1:51">
      <c r="B99" s="14"/>
      <c r="C99" s="14"/>
    </row>
    <row r="100" spans="1:51">
      <c r="B100" s="15"/>
      <c r="C100" s="15"/>
    </row>
  </sheetData>
  <sheetProtection selectLockedCells="1"/>
  <phoneticPr fontId="0" type="noConversion"/>
  <conditionalFormatting sqref="E12:E14">
    <cfRule type="cellIs" priority="1" stopIfTrue="1" operator="equal">
      <formula>"enter here"</formula>
    </cfRule>
    <cfRule type="cellIs" dxfId="2" priority="2" stopIfTrue="1" operator="notEqual">
      <formula>750</formula>
    </cfRule>
  </conditionalFormatting>
  <dataValidations disablePrompts="1" count="1">
    <dataValidation type="list" allowBlank="1" showInputMessage="1" showErrorMessage="1" sqref="I7">
      <formula1>" ,X"</formula1>
    </dataValidation>
  </dataValidations>
  <printOptions horizontalCentered="1"/>
  <pageMargins left="0" right="0" top="0" bottom="0" header="0.5" footer="0.5"/>
  <pageSetup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749</vt:i4>
      </vt:variant>
    </vt:vector>
  </HeadingPairs>
  <TitlesOfParts>
    <vt:vector size="761" baseType="lpstr">
      <vt:lpstr>Start</vt:lpstr>
      <vt:lpstr>App2</vt:lpstr>
      <vt:lpstr>App3</vt:lpstr>
      <vt:lpstr>Example 1A</vt:lpstr>
      <vt:lpstr>Example 1B</vt:lpstr>
      <vt:lpstr>Example 2A</vt:lpstr>
      <vt:lpstr>Example 2B</vt:lpstr>
      <vt:lpstr>Example 3A</vt:lpstr>
      <vt:lpstr>Example 3B</vt:lpstr>
      <vt:lpstr>Example 4A</vt:lpstr>
      <vt:lpstr>Example 4B</vt:lpstr>
      <vt:lpstr>Example 5</vt:lpstr>
      <vt:lpstr>BaseRateBasicPD_01</vt:lpstr>
      <vt:lpstr>BaseRateBasicPD_02</vt:lpstr>
      <vt:lpstr>BaseRateBasicPD_03</vt:lpstr>
      <vt:lpstr>BaseRateBasicPD_04</vt:lpstr>
      <vt:lpstr>BaseRateBasicPD_05</vt:lpstr>
      <vt:lpstr>BaseRateBasicPD_06</vt:lpstr>
      <vt:lpstr>BaseRateBasicPD_07</vt:lpstr>
      <vt:lpstr>BaseRateBasicPD_08</vt:lpstr>
      <vt:lpstr>BaseRateBasicPD_10</vt:lpstr>
      <vt:lpstr>BaseRateBasicPD_11</vt:lpstr>
      <vt:lpstr>BaseRateBasicPD_12</vt:lpstr>
      <vt:lpstr>BaseRateBasicPD_13</vt:lpstr>
      <vt:lpstr>BaseRateBasicPD_14</vt:lpstr>
      <vt:lpstr>BaseRateBasicPD_15</vt:lpstr>
      <vt:lpstr>BaseRateBasicPD_16</vt:lpstr>
      <vt:lpstr>BaseRateBasicPD_17</vt:lpstr>
      <vt:lpstr>BaseRateBasicPD_19</vt:lpstr>
      <vt:lpstr>BaseRateBasicPD_22</vt:lpstr>
      <vt:lpstr>BaseRateBasicPD_23</vt:lpstr>
      <vt:lpstr>BaseRateBasicPD_24</vt:lpstr>
      <vt:lpstr>BaseRateBasicPD_25</vt:lpstr>
      <vt:lpstr>BaseRateBasicPD_26</vt:lpstr>
      <vt:lpstr>BaseRateBasicPD_27</vt:lpstr>
      <vt:lpstr>BaseRateBasicPD_31</vt:lpstr>
      <vt:lpstr>BaseRateBasicPD_38</vt:lpstr>
      <vt:lpstr>BaseRateBasicPD_39</vt:lpstr>
      <vt:lpstr>BaseRateBasicPD_40</vt:lpstr>
      <vt:lpstr>BaseRateBasicPIP_01</vt:lpstr>
      <vt:lpstr>BaseRateBasicPIP_02</vt:lpstr>
      <vt:lpstr>BaseRateBasicPIP_03</vt:lpstr>
      <vt:lpstr>BaseRateBasicPIP_04</vt:lpstr>
      <vt:lpstr>BaseRateBasicPIP_05</vt:lpstr>
      <vt:lpstr>BaseRateBasicPIP_06</vt:lpstr>
      <vt:lpstr>BaseRateBasicPIP_07</vt:lpstr>
      <vt:lpstr>BaseRateBasicPIP_08</vt:lpstr>
      <vt:lpstr>BaseRateBasicPIP_10</vt:lpstr>
      <vt:lpstr>BaseRateBasicPIP_11</vt:lpstr>
      <vt:lpstr>BaseRateBasicPIP_12</vt:lpstr>
      <vt:lpstr>BaseRateBasicPIP_13</vt:lpstr>
      <vt:lpstr>BaseRateBasicPIP_14</vt:lpstr>
      <vt:lpstr>BaseRateBasicPIP_15</vt:lpstr>
      <vt:lpstr>BaseRateBasicPIP_16</vt:lpstr>
      <vt:lpstr>BaseRateBasicPIP_17</vt:lpstr>
      <vt:lpstr>BaseRateBasicPIP_19</vt:lpstr>
      <vt:lpstr>BaseRateBasicPIP_22</vt:lpstr>
      <vt:lpstr>BaseRateBasicPIP_23</vt:lpstr>
      <vt:lpstr>BaseRateBasicPIP_24</vt:lpstr>
      <vt:lpstr>BaseRateBasicPIP_25</vt:lpstr>
      <vt:lpstr>BaseRateBasicPIP_26</vt:lpstr>
      <vt:lpstr>BaseRateBasicPIP_27</vt:lpstr>
      <vt:lpstr>BaseRateBasicPIP_31</vt:lpstr>
      <vt:lpstr>BaseRateBasicPIP_38</vt:lpstr>
      <vt:lpstr>BaseRateBasicPIP_39</vt:lpstr>
      <vt:lpstr>BaseRateBasicPIP_40</vt:lpstr>
      <vt:lpstr>BaseRateBIL_01</vt:lpstr>
      <vt:lpstr>BaseRateBIL_02</vt:lpstr>
      <vt:lpstr>BaseRateBIL_03</vt:lpstr>
      <vt:lpstr>BaseRateBIL_04</vt:lpstr>
      <vt:lpstr>BaseRateBIL_05</vt:lpstr>
      <vt:lpstr>BaseRateBIL_06</vt:lpstr>
      <vt:lpstr>BaseRateBIL_07</vt:lpstr>
      <vt:lpstr>BaseRateBIL_08</vt:lpstr>
      <vt:lpstr>BaseRateBIL_10</vt:lpstr>
      <vt:lpstr>BaseRateBIL_11</vt:lpstr>
      <vt:lpstr>BaseRateBIL_12</vt:lpstr>
      <vt:lpstr>BaseRateBIL_13</vt:lpstr>
      <vt:lpstr>BaseRateBIL_14</vt:lpstr>
      <vt:lpstr>BaseRateBIL_15</vt:lpstr>
      <vt:lpstr>BaseRateBIL_16</vt:lpstr>
      <vt:lpstr>BaseRateBIL_17</vt:lpstr>
      <vt:lpstr>BaseRateBIL_19</vt:lpstr>
      <vt:lpstr>BaseRateBIL_22</vt:lpstr>
      <vt:lpstr>BaseRateBIL_23</vt:lpstr>
      <vt:lpstr>BaseRateBIL_24</vt:lpstr>
      <vt:lpstr>BaseRateBIL_25</vt:lpstr>
      <vt:lpstr>BaseRateBIL_26</vt:lpstr>
      <vt:lpstr>BaseRateBIL_27</vt:lpstr>
      <vt:lpstr>BaseRateBIL_31</vt:lpstr>
      <vt:lpstr>BaseRateBIL_38</vt:lpstr>
      <vt:lpstr>BaseRateBIL_39</vt:lpstr>
      <vt:lpstr>BaseRateBIL_40</vt:lpstr>
      <vt:lpstr>BaseRateBIU_01</vt:lpstr>
      <vt:lpstr>BaseRateBIU_02</vt:lpstr>
      <vt:lpstr>BaseRateBIU_03</vt:lpstr>
      <vt:lpstr>BaseRateBIU_04</vt:lpstr>
      <vt:lpstr>BaseRateBIU_05</vt:lpstr>
      <vt:lpstr>BaseRateBIU_06</vt:lpstr>
      <vt:lpstr>BaseRateBIU_07</vt:lpstr>
      <vt:lpstr>BaseRateBIU_08</vt:lpstr>
      <vt:lpstr>BaseRateBIU_10</vt:lpstr>
      <vt:lpstr>BaseRateBIU_11</vt:lpstr>
      <vt:lpstr>BaseRateBIU_12</vt:lpstr>
      <vt:lpstr>BaseRateBIU_13</vt:lpstr>
      <vt:lpstr>BaseRateBIU_14</vt:lpstr>
      <vt:lpstr>BaseRateBIU_15</vt:lpstr>
      <vt:lpstr>BaseRateBIU_16</vt:lpstr>
      <vt:lpstr>BaseRateBIU_17</vt:lpstr>
      <vt:lpstr>BaseRateBIU_19</vt:lpstr>
      <vt:lpstr>BaseRateBIU_22</vt:lpstr>
      <vt:lpstr>BaseRateBIU_23</vt:lpstr>
      <vt:lpstr>BaseRateBIU_24</vt:lpstr>
      <vt:lpstr>BaseRateBIU_25</vt:lpstr>
      <vt:lpstr>BaseRateBIU_26</vt:lpstr>
      <vt:lpstr>BaseRateBIU_27</vt:lpstr>
      <vt:lpstr>BaseRateBIU_31</vt:lpstr>
      <vt:lpstr>BaseRateBIU_38</vt:lpstr>
      <vt:lpstr>BaseRateBIU_39</vt:lpstr>
      <vt:lpstr>BaseRateBIU_40</vt:lpstr>
      <vt:lpstr>BaseRateColl_01</vt:lpstr>
      <vt:lpstr>BaseRateColl_02</vt:lpstr>
      <vt:lpstr>BaseRateColl_03</vt:lpstr>
      <vt:lpstr>BaseRateColl_04</vt:lpstr>
      <vt:lpstr>BaseRateColl_05</vt:lpstr>
      <vt:lpstr>BaseRateColl_06</vt:lpstr>
      <vt:lpstr>BaseRateColl_07</vt:lpstr>
      <vt:lpstr>BaseRateColl_08</vt:lpstr>
      <vt:lpstr>BaseRateColl_10</vt:lpstr>
      <vt:lpstr>BaseRateColl_11</vt:lpstr>
      <vt:lpstr>BaseRateColl_12</vt:lpstr>
      <vt:lpstr>BaseRateColl_13</vt:lpstr>
      <vt:lpstr>BaseRateColl_14</vt:lpstr>
      <vt:lpstr>BaseRateColl_15</vt:lpstr>
      <vt:lpstr>BaseRateColl_16</vt:lpstr>
      <vt:lpstr>BaseRateColl_17</vt:lpstr>
      <vt:lpstr>BaseRateColl_19</vt:lpstr>
      <vt:lpstr>BaseRateColl_22</vt:lpstr>
      <vt:lpstr>BaseRateColl_23</vt:lpstr>
      <vt:lpstr>BaseRateColl_24</vt:lpstr>
      <vt:lpstr>BaseRateColl_25</vt:lpstr>
      <vt:lpstr>BaseRateColl_26</vt:lpstr>
      <vt:lpstr>BaseRateColl_27</vt:lpstr>
      <vt:lpstr>BaseRateColl_31</vt:lpstr>
      <vt:lpstr>BaseRateColl_38</vt:lpstr>
      <vt:lpstr>BaseRateColl_39</vt:lpstr>
      <vt:lpstr>BaseRateColl_40</vt:lpstr>
      <vt:lpstr>BaseRateComp_01</vt:lpstr>
      <vt:lpstr>BaseRateComp_02</vt:lpstr>
      <vt:lpstr>BaseRateComp_03</vt:lpstr>
      <vt:lpstr>BaseRateComp_04</vt:lpstr>
      <vt:lpstr>BaseRateComp_05</vt:lpstr>
      <vt:lpstr>BaseRateComp_06</vt:lpstr>
      <vt:lpstr>BaseRateComp_07</vt:lpstr>
      <vt:lpstr>BaseRateComp_08</vt:lpstr>
      <vt:lpstr>BaseRateComp_10</vt:lpstr>
      <vt:lpstr>BaseRateComp_11</vt:lpstr>
      <vt:lpstr>BaseRateComp_12</vt:lpstr>
      <vt:lpstr>BaseRateComp_13</vt:lpstr>
      <vt:lpstr>BaseRateComp_14</vt:lpstr>
      <vt:lpstr>BaseRateComp_15</vt:lpstr>
      <vt:lpstr>BaseRateComp_16</vt:lpstr>
      <vt:lpstr>BaseRateComp_17</vt:lpstr>
      <vt:lpstr>BaseRateComp_19</vt:lpstr>
      <vt:lpstr>BaseRateComp_22</vt:lpstr>
      <vt:lpstr>BaseRateComp_23</vt:lpstr>
      <vt:lpstr>BaseRateComp_24</vt:lpstr>
      <vt:lpstr>BaseRateComp_25</vt:lpstr>
      <vt:lpstr>BaseRateComp_26</vt:lpstr>
      <vt:lpstr>BaseRateComp_27</vt:lpstr>
      <vt:lpstr>BaseRateComp_31</vt:lpstr>
      <vt:lpstr>BaseRateComp_38</vt:lpstr>
      <vt:lpstr>BaseRateComp_39</vt:lpstr>
      <vt:lpstr>BaseRateComp_40</vt:lpstr>
      <vt:lpstr>BaseRatePD_01</vt:lpstr>
      <vt:lpstr>BaseRatePD_02</vt:lpstr>
      <vt:lpstr>BaseRatePD_03</vt:lpstr>
      <vt:lpstr>BaseRatePD_04</vt:lpstr>
      <vt:lpstr>BaseRatePD_05</vt:lpstr>
      <vt:lpstr>BaseRatePD_06</vt:lpstr>
      <vt:lpstr>BaseRatePD_07</vt:lpstr>
      <vt:lpstr>BaseRatePD_08</vt:lpstr>
      <vt:lpstr>BaseRatePD_10</vt:lpstr>
      <vt:lpstr>BaseRatePD_11</vt:lpstr>
      <vt:lpstr>BaseRatePD_12</vt:lpstr>
      <vt:lpstr>BaseRatePD_13</vt:lpstr>
      <vt:lpstr>BaseRatePD_14</vt:lpstr>
      <vt:lpstr>BaseRatePD_15</vt:lpstr>
      <vt:lpstr>BaseRatePD_16</vt:lpstr>
      <vt:lpstr>BaseRatePD_17</vt:lpstr>
      <vt:lpstr>BaseRatePD_19</vt:lpstr>
      <vt:lpstr>BaseRatePD_22</vt:lpstr>
      <vt:lpstr>BaseRatePD_23</vt:lpstr>
      <vt:lpstr>BaseRatePD_24</vt:lpstr>
      <vt:lpstr>BaseRatePD_25</vt:lpstr>
      <vt:lpstr>BaseRatePD_26</vt:lpstr>
      <vt:lpstr>BaseRatePD_27</vt:lpstr>
      <vt:lpstr>BaseRatePD_31</vt:lpstr>
      <vt:lpstr>BaseRatePD_38</vt:lpstr>
      <vt:lpstr>BaseRatePD_39</vt:lpstr>
      <vt:lpstr>BaseRatePD_40</vt:lpstr>
      <vt:lpstr>BaseRatePIPL_01</vt:lpstr>
      <vt:lpstr>BaseRatePIPL_02</vt:lpstr>
      <vt:lpstr>BaseRatePIPL_03</vt:lpstr>
      <vt:lpstr>BaseRatePIPL_04</vt:lpstr>
      <vt:lpstr>BaseRatePIPL_05</vt:lpstr>
      <vt:lpstr>BaseRatePIPL_06</vt:lpstr>
      <vt:lpstr>BaseRatePIPL_07</vt:lpstr>
      <vt:lpstr>BaseRatePIPL_08</vt:lpstr>
      <vt:lpstr>BaseRatePIPL_10</vt:lpstr>
      <vt:lpstr>BaseRatePIPL_11</vt:lpstr>
      <vt:lpstr>BaseRatePIPL_12</vt:lpstr>
      <vt:lpstr>BaseRatePIPL_13</vt:lpstr>
      <vt:lpstr>BaseRatePIPL_14</vt:lpstr>
      <vt:lpstr>BaseRatePIPL_15</vt:lpstr>
      <vt:lpstr>BaseRatePIPL_16</vt:lpstr>
      <vt:lpstr>BaseRatePIPL_17</vt:lpstr>
      <vt:lpstr>BaseRatePIPL_19</vt:lpstr>
      <vt:lpstr>BaseRatePIPL_22</vt:lpstr>
      <vt:lpstr>BaseRatePIPL_23</vt:lpstr>
      <vt:lpstr>BaseRatePIPL_24</vt:lpstr>
      <vt:lpstr>BaseRatePIPL_25</vt:lpstr>
      <vt:lpstr>BaseRatePIPL_26</vt:lpstr>
      <vt:lpstr>BaseRatePIPL_27</vt:lpstr>
      <vt:lpstr>BaseRatePIPL_31</vt:lpstr>
      <vt:lpstr>BaseRatePIPL_38</vt:lpstr>
      <vt:lpstr>BaseRatePIPL_39</vt:lpstr>
      <vt:lpstr>BaseRatePIPL_40</vt:lpstr>
      <vt:lpstr>BaseRatePIPU_01</vt:lpstr>
      <vt:lpstr>BaseRatePIPU_02</vt:lpstr>
      <vt:lpstr>BaseRatePIPU_03</vt:lpstr>
      <vt:lpstr>BaseRatePIPU_04</vt:lpstr>
      <vt:lpstr>BaseRatePIPU_05</vt:lpstr>
      <vt:lpstr>BaseRatePIPU_06</vt:lpstr>
      <vt:lpstr>BaseRatePIPU_07</vt:lpstr>
      <vt:lpstr>BaseRatePIPU_08</vt:lpstr>
      <vt:lpstr>BaseRatePIPU_10</vt:lpstr>
      <vt:lpstr>BaseRatePIPU_11</vt:lpstr>
      <vt:lpstr>BaseRatePIPU_12</vt:lpstr>
      <vt:lpstr>BaseRatePIPU_13</vt:lpstr>
      <vt:lpstr>BaseRatePIPU_14</vt:lpstr>
      <vt:lpstr>BaseRatePIPU_15</vt:lpstr>
      <vt:lpstr>BaseRatePIPU_16</vt:lpstr>
      <vt:lpstr>BaseRatePIPU_17</vt:lpstr>
      <vt:lpstr>BaseRatePIPU_19</vt:lpstr>
      <vt:lpstr>BaseRatePIPU_22</vt:lpstr>
      <vt:lpstr>BaseRatePIPU_23</vt:lpstr>
      <vt:lpstr>BaseRatePIPU_24</vt:lpstr>
      <vt:lpstr>BaseRatePIPU_25</vt:lpstr>
      <vt:lpstr>BaseRatePIPU_26</vt:lpstr>
      <vt:lpstr>BaseRatePIPU_27</vt:lpstr>
      <vt:lpstr>BaseRatePIPU_31</vt:lpstr>
      <vt:lpstr>BaseRatePIPU_38</vt:lpstr>
      <vt:lpstr>BaseRatePIPU_39</vt:lpstr>
      <vt:lpstr>BaseRatePIPU_40</vt:lpstr>
      <vt:lpstr>BaseRateUML_01</vt:lpstr>
      <vt:lpstr>BaseRateUML_02</vt:lpstr>
      <vt:lpstr>BaseRateUML_03</vt:lpstr>
      <vt:lpstr>BaseRateUML_04</vt:lpstr>
      <vt:lpstr>BaseRateUML_05</vt:lpstr>
      <vt:lpstr>BaseRateUML_06</vt:lpstr>
      <vt:lpstr>BaseRateUML_07</vt:lpstr>
      <vt:lpstr>BaseRateUML_08</vt:lpstr>
      <vt:lpstr>BaseRateUML_10</vt:lpstr>
      <vt:lpstr>BaseRateUML_11</vt:lpstr>
      <vt:lpstr>BaseRateUML_12</vt:lpstr>
      <vt:lpstr>BaseRateUML_13</vt:lpstr>
      <vt:lpstr>BaseRateUML_14</vt:lpstr>
      <vt:lpstr>BaseRateUML_15</vt:lpstr>
      <vt:lpstr>BaseRateUML_16</vt:lpstr>
      <vt:lpstr>BaseRateUML_17</vt:lpstr>
      <vt:lpstr>BaseRateUML_19</vt:lpstr>
      <vt:lpstr>BaseRateUML_22</vt:lpstr>
      <vt:lpstr>BaseRateUML_23</vt:lpstr>
      <vt:lpstr>BaseRateUML_24</vt:lpstr>
      <vt:lpstr>BaseRateUML_25</vt:lpstr>
      <vt:lpstr>BaseRateUML_26</vt:lpstr>
      <vt:lpstr>BaseRateUML_27</vt:lpstr>
      <vt:lpstr>BaseRateUML_31</vt:lpstr>
      <vt:lpstr>BaseRateUML_38</vt:lpstr>
      <vt:lpstr>BaseRateUML_39</vt:lpstr>
      <vt:lpstr>BaseRateUML_40</vt:lpstr>
      <vt:lpstr>BaseRateUMU_01</vt:lpstr>
      <vt:lpstr>BaseRateUMU_02</vt:lpstr>
      <vt:lpstr>BaseRateUMU_03</vt:lpstr>
      <vt:lpstr>BaseRateUMU_04</vt:lpstr>
      <vt:lpstr>BaseRateUMU_05</vt:lpstr>
      <vt:lpstr>BaseRateUMU_06</vt:lpstr>
      <vt:lpstr>BaseRateUMU_07</vt:lpstr>
      <vt:lpstr>BaseRateUMU_08</vt:lpstr>
      <vt:lpstr>BaseRateUMU_10</vt:lpstr>
      <vt:lpstr>BaseRateUMU_11</vt:lpstr>
      <vt:lpstr>BaseRateUMU_12</vt:lpstr>
      <vt:lpstr>BaseRateUMU_13</vt:lpstr>
      <vt:lpstr>BaseRateUMU_14</vt:lpstr>
      <vt:lpstr>BaseRateUMU_15</vt:lpstr>
      <vt:lpstr>BaseRateUMU_16</vt:lpstr>
      <vt:lpstr>BaseRateUMU_17</vt:lpstr>
      <vt:lpstr>BaseRateUMU_19</vt:lpstr>
      <vt:lpstr>BaseRateUMU_22</vt:lpstr>
      <vt:lpstr>BaseRateUMU_23</vt:lpstr>
      <vt:lpstr>BaseRateUMU_24</vt:lpstr>
      <vt:lpstr>BaseRateUMU_25</vt:lpstr>
      <vt:lpstr>BaseRateUMU_26</vt:lpstr>
      <vt:lpstr>BaseRateUMU_27</vt:lpstr>
      <vt:lpstr>BaseRateUMU_31</vt:lpstr>
      <vt:lpstr>BaseRateUMU_38</vt:lpstr>
      <vt:lpstr>BaseRateUMU_39</vt:lpstr>
      <vt:lpstr>BaseRateUMU_40</vt:lpstr>
      <vt:lpstr>CompName</vt:lpstr>
      <vt:lpstr>CompNum</vt:lpstr>
      <vt:lpstr>ContactEMail</vt:lpstr>
      <vt:lpstr>ContactName</vt:lpstr>
      <vt:lpstr>ContactTelephone</vt:lpstr>
      <vt:lpstr>ContactTitle</vt:lpstr>
      <vt:lpstr>EvalDate</vt:lpstr>
      <vt:lpstr>ExN1A_ClassCode</vt:lpstr>
      <vt:lpstr>ExN1A_ClassFactor</vt:lpstr>
      <vt:lpstr>ExN1A_DeductibleColl</vt:lpstr>
      <vt:lpstr>ExN1A_DeductibleComp</vt:lpstr>
      <vt:lpstr>ExN1A_InsuranceScore</vt:lpstr>
      <vt:lpstr>ExN1A_LimitBICSL</vt:lpstr>
      <vt:lpstr>ExN1A_LimitPD</vt:lpstr>
      <vt:lpstr>ExN1A_LimitPIP</vt:lpstr>
      <vt:lpstr>ExN1A_Threshold</vt:lpstr>
      <vt:lpstr>ExN1A_TierFactor</vt:lpstr>
      <vt:lpstr>ExN1A_TierNumber</vt:lpstr>
      <vt:lpstr>ExN1B_ClassCode</vt:lpstr>
      <vt:lpstr>ExN1B_ClassFactor</vt:lpstr>
      <vt:lpstr>ExN1B_DeductibleColl</vt:lpstr>
      <vt:lpstr>ExN1B_DeductibleComp</vt:lpstr>
      <vt:lpstr>ExN1B_InsuranceScore</vt:lpstr>
      <vt:lpstr>ExN1B_LimitBICSL</vt:lpstr>
      <vt:lpstr>ExN1B_LimitPD</vt:lpstr>
      <vt:lpstr>ExN1B_LimitPIP</vt:lpstr>
      <vt:lpstr>ExN1B_Threshold</vt:lpstr>
      <vt:lpstr>ExN1B_TierFactor</vt:lpstr>
      <vt:lpstr>ExN1B_TierNumber</vt:lpstr>
      <vt:lpstr>ExN1X_ClassCode</vt:lpstr>
      <vt:lpstr>ExN1X_ClassFactor</vt:lpstr>
      <vt:lpstr>ExN1X_DeductibleColl</vt:lpstr>
      <vt:lpstr>ExN1X_DeductibleComp</vt:lpstr>
      <vt:lpstr>ExN1X_LimitBICSL</vt:lpstr>
      <vt:lpstr>ExN1X_LimitPD</vt:lpstr>
      <vt:lpstr>ExN1X_LimitPIP</vt:lpstr>
      <vt:lpstr>ExN1X_TierFactor</vt:lpstr>
      <vt:lpstr>ExN1X_TierNumber</vt:lpstr>
      <vt:lpstr>ExN2A_InsuranceScore</vt:lpstr>
      <vt:lpstr>ExN2A1_ClassCode</vt:lpstr>
      <vt:lpstr>ExN2A1_ClassFactor</vt:lpstr>
      <vt:lpstr>ExN2A1_DeductibleColl</vt:lpstr>
      <vt:lpstr>ExN2A1_DeductibleComp</vt:lpstr>
      <vt:lpstr>ExN2A1_LimitBICSL</vt:lpstr>
      <vt:lpstr>ExN2A1_LimitPD</vt:lpstr>
      <vt:lpstr>ExN2A1_LimitPIP</vt:lpstr>
      <vt:lpstr>ExN2A1_Threshold</vt:lpstr>
      <vt:lpstr>ExN2A1_TierFactor</vt:lpstr>
      <vt:lpstr>ExN2A1_TierNumber</vt:lpstr>
      <vt:lpstr>ExN2A2_ClassCode</vt:lpstr>
      <vt:lpstr>ExN2A2_ClassFactor</vt:lpstr>
      <vt:lpstr>ExN2A2_DeductibleColl</vt:lpstr>
      <vt:lpstr>ExN2A2_DeductibleComp</vt:lpstr>
      <vt:lpstr>ExN2A2_LimitBICSL</vt:lpstr>
      <vt:lpstr>ExN2A2_LimitPD</vt:lpstr>
      <vt:lpstr>ExN2A2_LimitPIP</vt:lpstr>
      <vt:lpstr>ExN2A2_Threshold</vt:lpstr>
      <vt:lpstr>ExN2A2_TierFactor</vt:lpstr>
      <vt:lpstr>ExN2A2_TierNumber</vt:lpstr>
      <vt:lpstr>ExN2B_InsuranceScore</vt:lpstr>
      <vt:lpstr>ExN2B1_ClassCode</vt:lpstr>
      <vt:lpstr>ExN2B1_ClassFactor</vt:lpstr>
      <vt:lpstr>ExN2B1_DeductibleColl</vt:lpstr>
      <vt:lpstr>ExN2B1_DeductibleComp</vt:lpstr>
      <vt:lpstr>ExN2B1_LimitBICSL</vt:lpstr>
      <vt:lpstr>ExN2B1_LimitPD</vt:lpstr>
      <vt:lpstr>ExN2B1_LimitPIP</vt:lpstr>
      <vt:lpstr>ExN2B1_Threshold</vt:lpstr>
      <vt:lpstr>ExN2B1_TierFactor</vt:lpstr>
      <vt:lpstr>ExN2B1_TierNumber</vt:lpstr>
      <vt:lpstr>ExN2B2_ClassCode</vt:lpstr>
      <vt:lpstr>ExN2B2_ClassFactor</vt:lpstr>
      <vt:lpstr>ExN2B2_DeductibleColl</vt:lpstr>
      <vt:lpstr>ExN2B2_DeductibleComp</vt:lpstr>
      <vt:lpstr>ExN2B2_LimitBICSL</vt:lpstr>
      <vt:lpstr>ExN2B2_LimitPD</vt:lpstr>
      <vt:lpstr>ExN2B2_Threshold</vt:lpstr>
      <vt:lpstr>ExN2B2_TierFactor</vt:lpstr>
      <vt:lpstr>ExN2B2_TierNumber</vt:lpstr>
      <vt:lpstr>ExN3A_InsuranceScore</vt:lpstr>
      <vt:lpstr>ExN3A_Threshold</vt:lpstr>
      <vt:lpstr>ExN3A1_ClassCode</vt:lpstr>
      <vt:lpstr>ExN3A1_ClassFactor</vt:lpstr>
      <vt:lpstr>ExN3A1_DeductibleColl</vt:lpstr>
      <vt:lpstr>ExN3A1_DeductibleComp</vt:lpstr>
      <vt:lpstr>ExN3A1_LimitBICSL</vt:lpstr>
      <vt:lpstr>ExN3A1_LimitPD</vt:lpstr>
      <vt:lpstr>ExN3A1_LimitPIP</vt:lpstr>
      <vt:lpstr>ExN3A1_TierFactor</vt:lpstr>
      <vt:lpstr>ExN3A1_TierNumber</vt:lpstr>
      <vt:lpstr>ExN3B_InsuranceScore</vt:lpstr>
      <vt:lpstr>ExN3B_Threshold</vt:lpstr>
      <vt:lpstr>ExN3B1_ClassCode</vt:lpstr>
      <vt:lpstr>ExN3B1_ClassFactor</vt:lpstr>
      <vt:lpstr>ExN3B1_DeductibleColl</vt:lpstr>
      <vt:lpstr>ExN3B1_DeductibleComp</vt:lpstr>
      <vt:lpstr>ExN3B1_LimitBICSL</vt:lpstr>
      <vt:lpstr>ExN3B1_LimitPD</vt:lpstr>
      <vt:lpstr>ExN3B1_LimitPIP</vt:lpstr>
      <vt:lpstr>ExN3B1_TierFactor</vt:lpstr>
      <vt:lpstr>ExN3B1_TierNumber</vt:lpstr>
      <vt:lpstr>ExN4A_ClassCode</vt:lpstr>
      <vt:lpstr>ExN4A_ClassFactor</vt:lpstr>
      <vt:lpstr>ExN4A_DeductibleColl</vt:lpstr>
      <vt:lpstr>ExN4A_DeductibleComp</vt:lpstr>
      <vt:lpstr>ExN4A_InsuranceScore</vt:lpstr>
      <vt:lpstr>ExN4A_LimitBICSL</vt:lpstr>
      <vt:lpstr>ExN4A_LimitPD</vt:lpstr>
      <vt:lpstr>ExN4A_LimitPIP</vt:lpstr>
      <vt:lpstr>ExN4A_Threshold</vt:lpstr>
      <vt:lpstr>ExN4A_TierFactor</vt:lpstr>
      <vt:lpstr>ExN4A_TierNumber</vt:lpstr>
      <vt:lpstr>ExN4B_ClassCode</vt:lpstr>
      <vt:lpstr>ExN4B_ClassFactor</vt:lpstr>
      <vt:lpstr>ExN4B_DeductibleColl</vt:lpstr>
      <vt:lpstr>ExN4B_DeductibleComp</vt:lpstr>
      <vt:lpstr>ExN4B_InsuranceScore</vt:lpstr>
      <vt:lpstr>ExN4B_LimitBICSL</vt:lpstr>
      <vt:lpstr>ExN4B_LimitPD</vt:lpstr>
      <vt:lpstr>ExN4B_LimitPIP</vt:lpstr>
      <vt:lpstr>ExN4B_Threshold</vt:lpstr>
      <vt:lpstr>ExN4B_TierFactor</vt:lpstr>
      <vt:lpstr>ExN4B_TierNumber</vt:lpstr>
      <vt:lpstr>ExN5X_InsuranceScore</vt:lpstr>
      <vt:lpstr>ExN5X_Threshold</vt:lpstr>
      <vt:lpstr>ExpFeeBasicPD</vt:lpstr>
      <vt:lpstr>ExpFeeBasicPIP</vt:lpstr>
      <vt:lpstr>ExpFeeBI</vt:lpstr>
      <vt:lpstr>ExpFeeColl</vt:lpstr>
      <vt:lpstr>ExpFeeComp</vt:lpstr>
      <vt:lpstr>ExpFeePD</vt:lpstr>
      <vt:lpstr>ExpFeePIP</vt:lpstr>
      <vt:lpstr>ExpFeeUM</vt:lpstr>
      <vt:lpstr>GroupName</vt:lpstr>
      <vt:lpstr>GroupNum</vt:lpstr>
      <vt:lpstr>OfficerEMail</vt:lpstr>
      <vt:lpstr>OfficerName</vt:lpstr>
      <vt:lpstr>OfficerTelephone</vt:lpstr>
      <vt:lpstr>OfficerTitle</vt:lpstr>
      <vt:lpstr>PremiumLimit</vt:lpstr>
      <vt:lpstr>'App2'!Print_Area</vt:lpstr>
      <vt:lpstr>'App3'!Print_Area</vt:lpstr>
      <vt:lpstr>'Example 1A'!Print_Area</vt:lpstr>
      <vt:lpstr>'Example 1B'!Print_Area</vt:lpstr>
      <vt:lpstr>'Example 2A'!Print_Area</vt:lpstr>
      <vt:lpstr>'Example 2B'!Print_Area</vt:lpstr>
      <vt:lpstr>'Example 3A'!Print_Area</vt:lpstr>
      <vt:lpstr>'Example 3B'!Print_Area</vt:lpstr>
      <vt:lpstr>'Example 4A'!Print_Area</vt:lpstr>
      <vt:lpstr>'Example 4B'!Print_Area</vt:lpstr>
      <vt:lpstr>'Example 5'!Print_Area</vt:lpstr>
      <vt:lpstr>Start!Print_Area</vt:lpstr>
      <vt:lpstr>Print_Area</vt:lpstr>
      <vt:lpstr>'App3'!Terr</vt:lpstr>
      <vt:lpstr>Terr</vt:lpstr>
      <vt:lpstr>TotalRate_N1A_01</vt:lpstr>
      <vt:lpstr>TotalRate_N1A_02</vt:lpstr>
      <vt:lpstr>TotalRate_N1A_03</vt:lpstr>
      <vt:lpstr>TotalRate_N1A_04</vt:lpstr>
      <vt:lpstr>TotalRate_N1A_05</vt:lpstr>
      <vt:lpstr>TotalRate_N1A_06</vt:lpstr>
      <vt:lpstr>TotalRate_N1A_07</vt:lpstr>
      <vt:lpstr>TotalRate_N1A_08</vt:lpstr>
      <vt:lpstr>TotalRate_N1A_10</vt:lpstr>
      <vt:lpstr>TotalRate_N1A_11</vt:lpstr>
      <vt:lpstr>TotalRate_N1A_12</vt:lpstr>
      <vt:lpstr>TotalRate_N1A_13</vt:lpstr>
      <vt:lpstr>TotalRate_N1A_14</vt:lpstr>
      <vt:lpstr>TotalRate_N1A_15</vt:lpstr>
      <vt:lpstr>TotalRate_N1A_16</vt:lpstr>
      <vt:lpstr>TotalRate_N1A_17</vt:lpstr>
      <vt:lpstr>TotalRate_N1A_19</vt:lpstr>
      <vt:lpstr>TotalRate_N1A_22</vt:lpstr>
      <vt:lpstr>TotalRate_N1A_23</vt:lpstr>
      <vt:lpstr>TotalRate_N1A_24</vt:lpstr>
      <vt:lpstr>TotalRate_N1A_25</vt:lpstr>
      <vt:lpstr>TotalRate_N1A_26</vt:lpstr>
      <vt:lpstr>TotalRate_N1A_27</vt:lpstr>
      <vt:lpstr>TotalRate_N1A_31</vt:lpstr>
      <vt:lpstr>TotalRate_N1A_38</vt:lpstr>
      <vt:lpstr>TotalRate_N1A_39</vt:lpstr>
      <vt:lpstr>TotalRate_N1A_40</vt:lpstr>
      <vt:lpstr>TotalRate_N1B_01</vt:lpstr>
      <vt:lpstr>TotalRate_N1B_02</vt:lpstr>
      <vt:lpstr>TotalRate_N1B_03</vt:lpstr>
      <vt:lpstr>TotalRate_N1B_04</vt:lpstr>
      <vt:lpstr>TotalRate_N1B_05</vt:lpstr>
      <vt:lpstr>TotalRate_N1B_06</vt:lpstr>
      <vt:lpstr>TotalRate_N1B_07</vt:lpstr>
      <vt:lpstr>TotalRate_N1B_08</vt:lpstr>
      <vt:lpstr>TotalRate_N1B_10</vt:lpstr>
      <vt:lpstr>TotalRate_N1B_11</vt:lpstr>
      <vt:lpstr>TotalRate_N1B_12</vt:lpstr>
      <vt:lpstr>TotalRate_N1B_13</vt:lpstr>
      <vt:lpstr>TotalRate_N1B_14</vt:lpstr>
      <vt:lpstr>TotalRate_N1B_15</vt:lpstr>
      <vt:lpstr>TotalRate_N1B_16</vt:lpstr>
      <vt:lpstr>TotalRate_N1B_17</vt:lpstr>
      <vt:lpstr>TotalRate_N1B_19</vt:lpstr>
      <vt:lpstr>TotalRate_N1B_22</vt:lpstr>
      <vt:lpstr>TotalRate_N1B_23</vt:lpstr>
      <vt:lpstr>TotalRate_N1B_24</vt:lpstr>
      <vt:lpstr>TotalRate_N1B_25</vt:lpstr>
      <vt:lpstr>TotalRate_N1B_26</vt:lpstr>
      <vt:lpstr>TotalRate_N1B_27</vt:lpstr>
      <vt:lpstr>TotalRate_N1B_31</vt:lpstr>
      <vt:lpstr>TotalRate_N1B_38</vt:lpstr>
      <vt:lpstr>TotalRate_N1B_39</vt:lpstr>
      <vt:lpstr>TotalRate_N1B_40</vt:lpstr>
      <vt:lpstr>TotalRate_N1X_01</vt:lpstr>
      <vt:lpstr>TotalRate_N1X_02</vt:lpstr>
      <vt:lpstr>TotalRate_N1X_03</vt:lpstr>
      <vt:lpstr>TotalRate_N1X_04</vt:lpstr>
      <vt:lpstr>TotalRate_N1X_05</vt:lpstr>
      <vt:lpstr>TotalRate_N1X_06</vt:lpstr>
      <vt:lpstr>TotalRate_N1X_07</vt:lpstr>
      <vt:lpstr>TotalRate_N1X_08</vt:lpstr>
      <vt:lpstr>TotalRate_N1X_10</vt:lpstr>
      <vt:lpstr>TotalRate_N1X_11</vt:lpstr>
      <vt:lpstr>TotalRate_N1X_12</vt:lpstr>
      <vt:lpstr>TotalRate_N1X_13</vt:lpstr>
      <vt:lpstr>TotalRate_N1X_14</vt:lpstr>
      <vt:lpstr>TotalRate_N1X_15</vt:lpstr>
      <vt:lpstr>TotalRate_N1X_16</vt:lpstr>
      <vt:lpstr>TotalRate_N1X_17</vt:lpstr>
      <vt:lpstr>TotalRate_N1X_19</vt:lpstr>
      <vt:lpstr>TotalRate_N1X_22</vt:lpstr>
      <vt:lpstr>TotalRate_N1X_23</vt:lpstr>
      <vt:lpstr>TotalRate_N1X_24</vt:lpstr>
      <vt:lpstr>TotalRate_N1X_25</vt:lpstr>
      <vt:lpstr>TotalRate_N1X_26</vt:lpstr>
      <vt:lpstr>TotalRate_N1X_27</vt:lpstr>
      <vt:lpstr>TotalRate_N1X_31</vt:lpstr>
      <vt:lpstr>TotalRate_N1X_38</vt:lpstr>
      <vt:lpstr>TotalRate_N1X_39</vt:lpstr>
      <vt:lpstr>TotalRate_N1X_40</vt:lpstr>
      <vt:lpstr>TotalRate_N2A_01</vt:lpstr>
      <vt:lpstr>TotalRate_N2A_02</vt:lpstr>
      <vt:lpstr>TotalRate_N2A_03</vt:lpstr>
      <vt:lpstr>TotalRate_N2A_04</vt:lpstr>
      <vt:lpstr>TotalRate_N2A_05</vt:lpstr>
      <vt:lpstr>TotalRate_N2A_06</vt:lpstr>
      <vt:lpstr>TotalRate_N2A_07</vt:lpstr>
      <vt:lpstr>TotalRate_N2A_08</vt:lpstr>
      <vt:lpstr>TotalRate_N2A_10</vt:lpstr>
      <vt:lpstr>TotalRate_N2A_11</vt:lpstr>
      <vt:lpstr>TotalRate_N2A_12</vt:lpstr>
      <vt:lpstr>TotalRate_N2A_13</vt:lpstr>
      <vt:lpstr>TotalRate_N2A_14</vt:lpstr>
      <vt:lpstr>TotalRate_N2A_15</vt:lpstr>
      <vt:lpstr>TotalRate_N2A_16</vt:lpstr>
      <vt:lpstr>TotalRate_N2A_17</vt:lpstr>
      <vt:lpstr>TotalRate_N2A_19</vt:lpstr>
      <vt:lpstr>TotalRate_N2A_22</vt:lpstr>
      <vt:lpstr>TotalRate_N2A_23</vt:lpstr>
      <vt:lpstr>TotalRate_N2A_24</vt:lpstr>
      <vt:lpstr>TotalRate_N2A_25</vt:lpstr>
      <vt:lpstr>TotalRate_N2A_26</vt:lpstr>
      <vt:lpstr>TotalRate_N2A_27</vt:lpstr>
      <vt:lpstr>TotalRate_N2A_31</vt:lpstr>
      <vt:lpstr>TotalRate_N2A_38</vt:lpstr>
      <vt:lpstr>TotalRate_N2A_39</vt:lpstr>
      <vt:lpstr>TotalRate_N2A_40</vt:lpstr>
      <vt:lpstr>TotalRate_N2ALO_01</vt:lpstr>
      <vt:lpstr>TotalRate_N2ALO_02</vt:lpstr>
      <vt:lpstr>TotalRate_N2ALO_03</vt:lpstr>
      <vt:lpstr>TotalRate_N2ALO_04</vt:lpstr>
      <vt:lpstr>TotalRate_N2ALO_05</vt:lpstr>
      <vt:lpstr>TotalRate_N2ALO_06</vt:lpstr>
      <vt:lpstr>TotalRate_N2ALO_07</vt:lpstr>
      <vt:lpstr>TotalRate_N2ALO_08</vt:lpstr>
      <vt:lpstr>TotalRate_N2ALO_10</vt:lpstr>
      <vt:lpstr>TotalRate_N2ALO_11</vt:lpstr>
      <vt:lpstr>TotalRate_N2ALO_12</vt:lpstr>
      <vt:lpstr>TotalRate_N2ALO_13</vt:lpstr>
      <vt:lpstr>TotalRate_N2ALO_14</vt:lpstr>
      <vt:lpstr>TotalRate_N2ALO_15</vt:lpstr>
      <vt:lpstr>TotalRate_N2ALO_16</vt:lpstr>
      <vt:lpstr>TotalRate_N2ALO_17</vt:lpstr>
      <vt:lpstr>TotalRate_N2ALO_19</vt:lpstr>
      <vt:lpstr>TotalRate_N2ALO_22</vt:lpstr>
      <vt:lpstr>TotalRate_N2ALO_23</vt:lpstr>
      <vt:lpstr>TotalRate_N2ALO_24</vt:lpstr>
      <vt:lpstr>TotalRate_N2ALO_25</vt:lpstr>
      <vt:lpstr>TotalRate_N2ALO_26</vt:lpstr>
      <vt:lpstr>TotalRate_N2ALO_27</vt:lpstr>
      <vt:lpstr>TotalRate_N2ALO_31</vt:lpstr>
      <vt:lpstr>TotalRate_N2ALO_38</vt:lpstr>
      <vt:lpstr>TotalRate_N2ALO_39</vt:lpstr>
      <vt:lpstr>TotalRate_N2ALO_40</vt:lpstr>
      <vt:lpstr>TotalRate_N2B_01</vt:lpstr>
      <vt:lpstr>TotalRate_N2B_02</vt:lpstr>
      <vt:lpstr>TotalRate_N2B_03</vt:lpstr>
      <vt:lpstr>TotalRate_N2B_04</vt:lpstr>
      <vt:lpstr>TotalRate_N2B_05</vt:lpstr>
      <vt:lpstr>TotalRate_N2B_06</vt:lpstr>
      <vt:lpstr>TotalRate_N2B_07</vt:lpstr>
      <vt:lpstr>TotalRate_N2B_08</vt:lpstr>
      <vt:lpstr>TotalRate_N2B_10</vt:lpstr>
      <vt:lpstr>TotalRate_N2B_11</vt:lpstr>
      <vt:lpstr>TotalRate_N2B_12</vt:lpstr>
      <vt:lpstr>TotalRate_N2B_13</vt:lpstr>
      <vt:lpstr>TotalRate_N2B_14</vt:lpstr>
      <vt:lpstr>TotalRate_N2B_15</vt:lpstr>
      <vt:lpstr>TotalRate_N2B_16</vt:lpstr>
      <vt:lpstr>TotalRate_N2B_17</vt:lpstr>
      <vt:lpstr>TotalRate_N2B_19</vt:lpstr>
      <vt:lpstr>TotalRate_N2B_22</vt:lpstr>
      <vt:lpstr>TotalRate_N2B_23</vt:lpstr>
      <vt:lpstr>TotalRate_N2B_24</vt:lpstr>
      <vt:lpstr>TotalRate_N2B_25</vt:lpstr>
      <vt:lpstr>TotalRate_N2B_26</vt:lpstr>
      <vt:lpstr>TotalRate_N2B_27</vt:lpstr>
      <vt:lpstr>TotalRate_N2B_31</vt:lpstr>
      <vt:lpstr>TotalRate_N2B_38</vt:lpstr>
      <vt:lpstr>TotalRate_N2B_39</vt:lpstr>
      <vt:lpstr>TotalRate_N2B_40</vt:lpstr>
      <vt:lpstr>TotalRate_N2BLO_01</vt:lpstr>
      <vt:lpstr>TotalRate_N2BLO_02</vt:lpstr>
      <vt:lpstr>TotalRate_N2BLO_03</vt:lpstr>
      <vt:lpstr>TotalRate_N2BLO_04</vt:lpstr>
      <vt:lpstr>TotalRate_N2BLO_05</vt:lpstr>
      <vt:lpstr>TotalRate_N2BLO_06</vt:lpstr>
      <vt:lpstr>TotalRate_N2BLO_07</vt:lpstr>
      <vt:lpstr>TotalRate_N2BLO_08</vt:lpstr>
      <vt:lpstr>TotalRate_N2BLO_10</vt:lpstr>
      <vt:lpstr>TotalRate_N2BLO_11</vt:lpstr>
      <vt:lpstr>TotalRate_N2BLO_12</vt:lpstr>
      <vt:lpstr>TotalRate_N2BLO_13</vt:lpstr>
      <vt:lpstr>TotalRate_N2BLO_14</vt:lpstr>
      <vt:lpstr>TotalRate_N2BLO_15</vt:lpstr>
      <vt:lpstr>TotalRate_N2BLO_16</vt:lpstr>
      <vt:lpstr>TotalRate_N2BLO_17</vt:lpstr>
      <vt:lpstr>TotalRate_N2BLO_19</vt:lpstr>
      <vt:lpstr>TotalRate_N2BLO_22</vt:lpstr>
      <vt:lpstr>TotalRate_N2BLO_23</vt:lpstr>
      <vt:lpstr>TotalRate_N2BLO_24</vt:lpstr>
      <vt:lpstr>TotalRate_N2BLO_25</vt:lpstr>
      <vt:lpstr>TotalRate_N2BLO_26</vt:lpstr>
      <vt:lpstr>TotalRate_N2BLO_27</vt:lpstr>
      <vt:lpstr>TotalRate_N2BLO_31</vt:lpstr>
      <vt:lpstr>TotalRate_N2BLO_38</vt:lpstr>
      <vt:lpstr>TotalRate_N2BLO_39</vt:lpstr>
      <vt:lpstr>TotalRate_N2BLO_40</vt:lpstr>
      <vt:lpstr>TotalRate_N3A_01</vt:lpstr>
      <vt:lpstr>TotalRate_N3A_02</vt:lpstr>
      <vt:lpstr>TotalRate_N3A_03</vt:lpstr>
      <vt:lpstr>TotalRate_N3A_04</vt:lpstr>
      <vt:lpstr>TotalRate_N3A_05</vt:lpstr>
      <vt:lpstr>TotalRate_N3A_06</vt:lpstr>
      <vt:lpstr>TotalRate_N3A_07</vt:lpstr>
      <vt:lpstr>TotalRate_N3A_08</vt:lpstr>
      <vt:lpstr>TotalRate_N3A_10</vt:lpstr>
      <vt:lpstr>TotalRate_N3A_11</vt:lpstr>
      <vt:lpstr>TotalRate_N3A_12</vt:lpstr>
      <vt:lpstr>TotalRate_N3A_13</vt:lpstr>
      <vt:lpstr>TotalRate_N3A_14</vt:lpstr>
      <vt:lpstr>TotalRate_N3A_15</vt:lpstr>
      <vt:lpstr>TotalRate_N3A_16</vt:lpstr>
      <vt:lpstr>TotalRate_N3A_17</vt:lpstr>
      <vt:lpstr>TotalRate_N3A_19</vt:lpstr>
      <vt:lpstr>TotalRate_N3A_22</vt:lpstr>
      <vt:lpstr>TotalRate_N3A_23</vt:lpstr>
      <vt:lpstr>TotalRate_N3A_24</vt:lpstr>
      <vt:lpstr>TotalRate_N3A_25</vt:lpstr>
      <vt:lpstr>TotalRate_N3A_26</vt:lpstr>
      <vt:lpstr>TotalRate_N3A_27</vt:lpstr>
      <vt:lpstr>TotalRate_N3A_31</vt:lpstr>
      <vt:lpstr>TotalRate_N3A_38</vt:lpstr>
      <vt:lpstr>TotalRate_N3A_39</vt:lpstr>
      <vt:lpstr>TotalRate_N3A_40</vt:lpstr>
      <vt:lpstr>TotalRate_N3B_01</vt:lpstr>
      <vt:lpstr>TotalRate_N3B_02</vt:lpstr>
      <vt:lpstr>TotalRate_N3B_03</vt:lpstr>
      <vt:lpstr>TotalRate_N3B_04</vt:lpstr>
      <vt:lpstr>TotalRate_N3B_05</vt:lpstr>
      <vt:lpstr>TotalRate_N3B_06</vt:lpstr>
      <vt:lpstr>TotalRate_N3B_07</vt:lpstr>
      <vt:lpstr>TotalRate_N3B_08</vt:lpstr>
      <vt:lpstr>TotalRate_N3B_10</vt:lpstr>
      <vt:lpstr>TotalRate_N3B_11</vt:lpstr>
      <vt:lpstr>TotalRate_N3B_12</vt:lpstr>
      <vt:lpstr>TotalRate_N3B_13</vt:lpstr>
      <vt:lpstr>TotalRate_N3B_14</vt:lpstr>
      <vt:lpstr>TotalRate_N3B_15</vt:lpstr>
      <vt:lpstr>TotalRate_N3B_16</vt:lpstr>
      <vt:lpstr>TotalRate_N3B_17</vt:lpstr>
      <vt:lpstr>TotalRate_N3B_19</vt:lpstr>
      <vt:lpstr>TotalRate_N3B_22</vt:lpstr>
      <vt:lpstr>TotalRate_N3B_23</vt:lpstr>
      <vt:lpstr>TotalRate_N3B_24</vt:lpstr>
      <vt:lpstr>TotalRate_N3B_25</vt:lpstr>
      <vt:lpstr>TotalRate_N3B_26</vt:lpstr>
      <vt:lpstr>TotalRate_N3B_27</vt:lpstr>
      <vt:lpstr>TotalRate_N3B_31</vt:lpstr>
      <vt:lpstr>TotalRate_N3B_38</vt:lpstr>
      <vt:lpstr>TotalRate_N3B_39</vt:lpstr>
      <vt:lpstr>TotalRate_N3B_40</vt:lpstr>
      <vt:lpstr>TotalRate_N4A_01</vt:lpstr>
      <vt:lpstr>TotalRate_N4A_02</vt:lpstr>
      <vt:lpstr>TotalRate_N4A_03</vt:lpstr>
      <vt:lpstr>TotalRate_N4A_04</vt:lpstr>
      <vt:lpstr>TotalRate_N4A_05</vt:lpstr>
      <vt:lpstr>TotalRate_N4A_06</vt:lpstr>
      <vt:lpstr>TotalRate_N4A_07</vt:lpstr>
      <vt:lpstr>TotalRate_N4A_08</vt:lpstr>
      <vt:lpstr>TotalRate_N4A_10</vt:lpstr>
      <vt:lpstr>TotalRate_N4A_11</vt:lpstr>
      <vt:lpstr>TotalRate_N4A_12</vt:lpstr>
      <vt:lpstr>TotalRate_N4A_13</vt:lpstr>
      <vt:lpstr>TotalRate_N4A_14</vt:lpstr>
      <vt:lpstr>TotalRate_N4A_15</vt:lpstr>
      <vt:lpstr>TotalRate_N4A_16</vt:lpstr>
      <vt:lpstr>TotalRate_N4A_17</vt:lpstr>
      <vt:lpstr>TotalRate_N4A_19</vt:lpstr>
      <vt:lpstr>TotalRate_N4A_22</vt:lpstr>
      <vt:lpstr>TotalRate_N4A_23</vt:lpstr>
      <vt:lpstr>TotalRate_N4A_24</vt:lpstr>
      <vt:lpstr>TotalRate_N4A_25</vt:lpstr>
      <vt:lpstr>TotalRate_N4A_26</vt:lpstr>
      <vt:lpstr>TotalRate_N4A_27</vt:lpstr>
      <vt:lpstr>TotalRate_N4A_31</vt:lpstr>
      <vt:lpstr>TotalRate_N4A_38</vt:lpstr>
      <vt:lpstr>TotalRate_N4A_39</vt:lpstr>
      <vt:lpstr>TotalRate_N4A_40</vt:lpstr>
      <vt:lpstr>TotalRate_N4B_01</vt:lpstr>
      <vt:lpstr>TotalRate_N4B_02</vt:lpstr>
      <vt:lpstr>TotalRate_N4B_03</vt:lpstr>
      <vt:lpstr>TotalRate_N4B_04</vt:lpstr>
      <vt:lpstr>TotalRate_N4B_05</vt:lpstr>
      <vt:lpstr>TotalRate_N4B_06</vt:lpstr>
      <vt:lpstr>TotalRate_N4B_07</vt:lpstr>
      <vt:lpstr>TotalRate_N4B_08</vt:lpstr>
      <vt:lpstr>TotalRate_N4B_10</vt:lpstr>
      <vt:lpstr>TotalRate_N4B_11</vt:lpstr>
      <vt:lpstr>TotalRate_N4B_12</vt:lpstr>
      <vt:lpstr>TotalRate_N4B_13</vt:lpstr>
      <vt:lpstr>TotalRate_N4B_14</vt:lpstr>
      <vt:lpstr>TotalRate_N4B_15</vt:lpstr>
      <vt:lpstr>TotalRate_N4B_16</vt:lpstr>
      <vt:lpstr>TotalRate_N4B_17</vt:lpstr>
      <vt:lpstr>TotalRate_N4B_19</vt:lpstr>
      <vt:lpstr>TotalRate_N4B_22</vt:lpstr>
      <vt:lpstr>TotalRate_N4B_23</vt:lpstr>
      <vt:lpstr>TotalRate_N4B_24</vt:lpstr>
      <vt:lpstr>TotalRate_N4B_25</vt:lpstr>
      <vt:lpstr>TotalRate_N4B_26</vt:lpstr>
      <vt:lpstr>TotalRate_N4B_27</vt:lpstr>
      <vt:lpstr>TotalRate_N4B_31</vt:lpstr>
      <vt:lpstr>TotalRate_N4B_38</vt:lpstr>
      <vt:lpstr>TotalRate_N4B_39</vt:lpstr>
      <vt:lpstr>TotalRate_N4B_40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NEW JERSEY USER</dc:creator>
  <cp:lastModifiedBy>Lucy McKeever</cp:lastModifiedBy>
  <cp:revision/>
  <dcterms:created xsi:type="dcterms:W3CDTF">1999-08-02T16:47:46Z</dcterms:created>
  <dcterms:modified xsi:type="dcterms:W3CDTF">2016-12-07T14:28:10Z</dcterms:modified>
</cp:coreProperties>
</file>