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ACF" lockStructure="1"/>
  <bookViews>
    <workbookView xWindow="3720" yWindow="105" windowWidth="10785" windowHeight="9270" tabRatio="897"/>
  </bookViews>
  <sheets>
    <sheet name="Region 1" sheetId="1" r:id="rId1"/>
    <sheet name="Region 2" sheetId="2" r:id="rId2"/>
    <sheet name="Region 3" sheetId="6" r:id="rId3"/>
    <sheet name="Region 4" sheetId="5" r:id="rId4"/>
    <sheet name="Region 5" sheetId="4" r:id="rId5"/>
    <sheet name="Region 6" sheetId="3" r:id="rId6"/>
    <sheet name="Limits" sheetId="7" state="hidden" r:id="rId7"/>
  </sheets>
  <calcPr calcId="145621"/>
</workbook>
</file>

<file path=xl/calcChain.xml><?xml version="1.0" encoding="utf-8"?>
<calcChain xmlns="http://schemas.openxmlformats.org/spreadsheetml/2006/main">
  <c r="B41" i="3" l="1"/>
  <c r="B41" i="1" l="1"/>
  <c r="B41" i="5"/>
  <c r="B41" i="2"/>
  <c r="B41" i="6"/>
  <c r="B41" i="4"/>
  <c r="D4" i="7"/>
  <c r="E4" i="7"/>
  <c r="E5" i="7"/>
  <c r="F4" i="7"/>
  <c r="F7" i="7" s="1"/>
  <c r="G4" i="7"/>
  <c r="I4" i="7"/>
  <c r="G5" i="7"/>
  <c r="I5" i="7"/>
  <c r="E6" i="7"/>
  <c r="F6" i="7"/>
  <c r="I6" i="7"/>
  <c r="E7" i="7"/>
  <c r="I7" i="7"/>
  <c r="D8" i="7"/>
  <c r="E8" i="7"/>
  <c r="E9" i="7"/>
  <c r="F8" i="7"/>
  <c r="F11" i="7" s="1"/>
  <c r="G8" i="7"/>
  <c r="I8" i="7"/>
  <c r="I9" i="7" s="1"/>
  <c r="F9" i="7"/>
  <c r="E10" i="7"/>
  <c r="F10" i="7"/>
  <c r="I10" i="7"/>
  <c r="E11" i="7"/>
  <c r="I11" i="7"/>
  <c r="D12" i="7"/>
  <c r="E12" i="7"/>
  <c r="D6" i="6" s="1"/>
  <c r="F12" i="7"/>
  <c r="F15" i="7" s="1"/>
  <c r="F13" i="7"/>
  <c r="G12" i="7"/>
  <c r="I12" i="7"/>
  <c r="I13" i="7" s="1"/>
  <c r="E13" i="7"/>
  <c r="G13" i="7"/>
  <c r="E14" i="7"/>
  <c r="F14" i="7"/>
  <c r="G14" i="7"/>
  <c r="I14" i="7"/>
  <c r="E15" i="7"/>
  <c r="G15" i="7"/>
  <c r="I15" i="7"/>
  <c r="D16" i="7"/>
  <c r="E16" i="7"/>
  <c r="F16" i="7"/>
  <c r="F19" i="7" s="1"/>
  <c r="G16" i="7"/>
  <c r="G18" i="7" s="1"/>
  <c r="I16" i="7"/>
  <c r="E17" i="7"/>
  <c r="F17" i="7"/>
  <c r="G17" i="7"/>
  <c r="E18" i="7"/>
  <c r="F18" i="7"/>
  <c r="E19" i="7"/>
  <c r="D20" i="7"/>
  <c r="E20" i="7"/>
  <c r="F20" i="7"/>
  <c r="F23" i="7" s="1"/>
  <c r="G20" i="7"/>
  <c r="G22" i="7" s="1"/>
  <c r="I20" i="7"/>
  <c r="E21" i="7"/>
  <c r="F21" i="7"/>
  <c r="G21" i="7"/>
  <c r="E22" i="7"/>
  <c r="F22" i="7"/>
  <c r="E23" i="7"/>
  <c r="D24" i="7"/>
  <c r="E24" i="7"/>
  <c r="F24" i="7"/>
  <c r="F27" i="7" s="1"/>
  <c r="G24" i="7"/>
  <c r="G26" i="7" s="1"/>
  <c r="I24" i="7"/>
  <c r="E25" i="7"/>
  <c r="F25" i="7"/>
  <c r="G25" i="7"/>
  <c r="E26" i="7"/>
  <c r="F26" i="7"/>
  <c r="E27" i="7"/>
  <c r="B2" i="1"/>
  <c r="D6" i="1"/>
  <c r="C12" i="1" s="1"/>
  <c r="D8" i="1"/>
  <c r="C32" i="1" s="1"/>
  <c r="D12" i="1"/>
  <c r="D13" i="1"/>
  <c r="D14" i="1"/>
  <c r="D18" i="1"/>
  <c r="D19" i="1"/>
  <c r="D20" i="1"/>
  <c r="C24" i="1"/>
  <c r="D24" i="1"/>
  <c r="E24" i="1" s="1"/>
  <c r="D25" i="1"/>
  <c r="D26" i="1"/>
  <c r="C30" i="1"/>
  <c r="D30" i="1"/>
  <c r="D31" i="1"/>
  <c r="D32" i="1"/>
  <c r="B2" i="2"/>
  <c r="D6" i="2"/>
  <c r="D8" i="2"/>
  <c r="C32" i="2" s="1"/>
  <c r="C12" i="2"/>
  <c r="D12" i="2"/>
  <c r="D13" i="2"/>
  <c r="D14" i="2"/>
  <c r="C18" i="2"/>
  <c r="E18" i="2" s="1"/>
  <c r="D18" i="2"/>
  <c r="D19" i="2"/>
  <c r="C20" i="2"/>
  <c r="D20" i="2"/>
  <c r="C24" i="2"/>
  <c r="D24" i="2"/>
  <c r="E24" i="2"/>
  <c r="D25" i="2"/>
  <c r="D26" i="2"/>
  <c r="C30" i="2"/>
  <c r="D30" i="2"/>
  <c r="D31" i="2"/>
  <c r="D32" i="2"/>
  <c r="B2" i="6"/>
  <c r="D7" i="6"/>
  <c r="C25" i="6" s="1"/>
  <c r="D8" i="6"/>
  <c r="C32" i="6" s="1"/>
  <c r="D12" i="6"/>
  <c r="D13" i="6"/>
  <c r="D14" i="6"/>
  <c r="D18" i="6"/>
  <c r="D19" i="6"/>
  <c r="C20" i="6"/>
  <c r="D20" i="6"/>
  <c r="D24" i="6"/>
  <c r="D25" i="6"/>
  <c r="C26" i="6"/>
  <c r="D26" i="6"/>
  <c r="D30" i="6"/>
  <c r="C31" i="6"/>
  <c r="E31" i="6" s="1"/>
  <c r="D31" i="6"/>
  <c r="D32" i="6"/>
  <c r="B2" i="5"/>
  <c r="D6" i="5"/>
  <c r="C12" i="5"/>
  <c r="D12" i="5"/>
  <c r="D13" i="5"/>
  <c r="D14" i="5"/>
  <c r="C18" i="5"/>
  <c r="D18" i="5"/>
  <c r="E18" i="5" s="1"/>
  <c r="D19" i="5"/>
  <c r="D20" i="5"/>
  <c r="C24" i="5"/>
  <c r="D24" i="5"/>
  <c r="E24" i="5"/>
  <c r="D25" i="5"/>
  <c r="D26" i="5"/>
  <c r="C30" i="5"/>
  <c r="D30" i="5"/>
  <c r="D31" i="5"/>
  <c r="D32" i="5"/>
  <c r="B2" i="4"/>
  <c r="D6" i="4"/>
  <c r="C30" i="4" s="1"/>
  <c r="C12" i="4"/>
  <c r="D12" i="4"/>
  <c r="D13" i="4"/>
  <c r="D14" i="4"/>
  <c r="C18" i="4"/>
  <c r="D18" i="4"/>
  <c r="D19" i="4"/>
  <c r="D20" i="4"/>
  <c r="C24" i="4"/>
  <c r="E24" i="4" s="1"/>
  <c r="D24" i="4"/>
  <c r="D25" i="4"/>
  <c r="D26" i="4"/>
  <c r="D30" i="4"/>
  <c r="D31" i="4"/>
  <c r="D32" i="4"/>
  <c r="B2" i="3"/>
  <c r="D6" i="3"/>
  <c r="C12" i="3" s="1"/>
  <c r="D12" i="3"/>
  <c r="D13" i="3"/>
  <c r="D14" i="3"/>
  <c r="D18" i="3"/>
  <c r="D19" i="3"/>
  <c r="D20" i="3"/>
  <c r="D24" i="3"/>
  <c r="D25" i="3"/>
  <c r="D26" i="3"/>
  <c r="D30" i="3"/>
  <c r="D31" i="3"/>
  <c r="D32" i="3"/>
  <c r="C26" i="1" l="1"/>
  <c r="E26" i="1" s="1"/>
  <c r="C20" i="1"/>
  <c r="E20" i="1" s="1"/>
  <c r="C18" i="1"/>
  <c r="E18" i="1" s="1"/>
  <c r="E30" i="2"/>
  <c r="E12" i="2"/>
  <c r="C26" i="2"/>
  <c r="C19" i="6"/>
  <c r="E19" i="6" s="1"/>
  <c r="C13" i="6"/>
  <c r="E18" i="4"/>
  <c r="E18" i="3"/>
  <c r="C30" i="3"/>
  <c r="C24" i="3"/>
  <c r="E24" i="3" s="1"/>
  <c r="C18" i="3"/>
  <c r="E20" i="2"/>
  <c r="E32" i="2"/>
  <c r="E26" i="6"/>
  <c r="E20" i="6"/>
  <c r="E32" i="6"/>
  <c r="E26" i="2"/>
  <c r="E32" i="1"/>
  <c r="E25" i="6"/>
  <c r="E13" i="6"/>
  <c r="E12" i="3"/>
  <c r="E12" i="4"/>
  <c r="E12" i="5"/>
  <c r="E30" i="3"/>
  <c r="E30" i="4"/>
  <c r="E30" i="5"/>
  <c r="E30" i="1"/>
  <c r="E12" i="1"/>
  <c r="I25" i="7"/>
  <c r="I26" i="7"/>
  <c r="I27" i="7"/>
  <c r="D8" i="3"/>
  <c r="D25" i="7"/>
  <c r="D27" i="7"/>
  <c r="D26" i="7"/>
  <c r="C18" i="6"/>
  <c r="E18" i="6" s="1"/>
  <c r="C24" i="6"/>
  <c r="E24" i="6" s="1"/>
  <c r="C30" i="6"/>
  <c r="E30" i="6" s="1"/>
  <c r="D13" i="7"/>
  <c r="D14" i="7"/>
  <c r="D15" i="7"/>
  <c r="G9" i="7"/>
  <c r="G10" i="7"/>
  <c r="G11" i="7"/>
  <c r="D7" i="2"/>
  <c r="D9" i="7"/>
  <c r="D11" i="7"/>
  <c r="D10" i="7"/>
  <c r="C12" i="6"/>
  <c r="E12" i="6" s="1"/>
  <c r="I17" i="7"/>
  <c r="I19" i="7"/>
  <c r="D8" i="5"/>
  <c r="I18" i="7"/>
  <c r="D17" i="7"/>
  <c r="D18" i="7"/>
  <c r="D19" i="7"/>
  <c r="G6" i="7"/>
  <c r="G7" i="7"/>
  <c r="D7" i="1"/>
  <c r="D7" i="7"/>
  <c r="D5" i="7"/>
  <c r="D6" i="7"/>
  <c r="I21" i="7"/>
  <c r="I23" i="7"/>
  <c r="D8" i="4"/>
  <c r="I22" i="7"/>
  <c r="D21" i="7"/>
  <c r="D22" i="7"/>
  <c r="D23" i="7"/>
  <c r="C14" i="1"/>
  <c r="E14" i="1" s="1"/>
  <c r="G27" i="7"/>
  <c r="G23" i="7"/>
  <c r="G19" i="7"/>
  <c r="F5" i="7"/>
  <c r="D7" i="3"/>
  <c r="D7" i="4"/>
  <c r="D7" i="5"/>
  <c r="C14" i="6"/>
  <c r="E14" i="6" s="1"/>
  <c r="C14" i="2"/>
  <c r="E14" i="2" s="1"/>
  <c r="C25" i="4" l="1"/>
  <c r="E25" i="4" s="1"/>
  <c r="C31" i="4"/>
  <c r="E31" i="4" s="1"/>
  <c r="C13" i="4"/>
  <c r="E13" i="4" s="1"/>
  <c r="C19" i="4"/>
  <c r="E19" i="4" s="1"/>
  <c r="C32" i="5"/>
  <c r="E32" i="5" s="1"/>
  <c r="C14" i="5"/>
  <c r="E14" i="5" s="1"/>
  <c r="C20" i="5"/>
  <c r="E20" i="5" s="1"/>
  <c r="C26" i="5"/>
  <c r="E26" i="5" s="1"/>
  <c r="C25" i="3"/>
  <c r="E25" i="3" s="1"/>
  <c r="C31" i="3"/>
  <c r="E31" i="3" s="1"/>
  <c r="C13" i="3"/>
  <c r="E13" i="3" s="1"/>
  <c r="C19" i="3"/>
  <c r="E19" i="3" s="1"/>
  <c r="C25" i="1"/>
  <c r="E25" i="1" s="1"/>
  <c r="C31" i="1"/>
  <c r="E31" i="1" s="1"/>
  <c r="C13" i="1"/>
  <c r="E13" i="1" s="1"/>
  <c r="C19" i="1"/>
  <c r="E19" i="1" s="1"/>
  <c r="C32" i="3"/>
  <c r="E32" i="3" s="1"/>
  <c r="C14" i="3"/>
  <c r="E14" i="3" s="1"/>
  <c r="C26" i="3"/>
  <c r="E26" i="3" s="1"/>
  <c r="C20" i="3"/>
  <c r="E20" i="3" s="1"/>
  <c r="C25" i="5"/>
  <c r="E25" i="5" s="1"/>
  <c r="C31" i="5"/>
  <c r="E31" i="5" s="1"/>
  <c r="C13" i="5"/>
  <c r="E13" i="5" s="1"/>
  <c r="C19" i="5"/>
  <c r="E19" i="5" s="1"/>
  <c r="C32" i="4"/>
  <c r="E32" i="4" s="1"/>
  <c r="C14" i="4"/>
  <c r="E14" i="4" s="1"/>
  <c r="C20" i="4"/>
  <c r="E20" i="4" s="1"/>
  <c r="C26" i="4"/>
  <c r="E26" i="4" s="1"/>
  <c r="C25" i="2"/>
  <c r="E25" i="2" s="1"/>
  <c r="C31" i="2"/>
  <c r="E31" i="2" s="1"/>
  <c r="C13" i="2"/>
  <c r="E13" i="2" s="1"/>
  <c r="C19" i="2"/>
  <c r="E19" i="2" s="1"/>
</calcChain>
</file>

<file path=xl/sharedStrings.xml><?xml version="1.0" encoding="utf-8"?>
<sst xmlns="http://schemas.openxmlformats.org/spreadsheetml/2006/main" count="321" uniqueCount="58">
  <si>
    <t>Illustrative*</t>
  </si>
  <si>
    <t>Low and Moderate Income</t>
  </si>
  <si>
    <t>Size</t>
  </si>
  <si>
    <t>1 bedroom</t>
  </si>
  <si>
    <t>2 bedroom</t>
  </si>
  <si>
    <t>3 bedroom</t>
  </si>
  <si>
    <t>Median Income 1.5 person</t>
  </si>
  <si>
    <t>Median Income 3 person</t>
  </si>
  <si>
    <t>Median Income 4.5 person</t>
  </si>
  <si>
    <t xml:space="preserve">NOTE:  </t>
  </si>
  <si>
    <t>One bedroom housing is affordable to a 1.5 person household</t>
  </si>
  <si>
    <t>Two bedroom housing is affordable to a 3 person household</t>
  </si>
  <si>
    <t>Three bedroom housing is affordable to a 4.5 person household</t>
  </si>
  <si>
    <t>Gross Rent</t>
  </si>
  <si>
    <t>Utility Allowance*</t>
  </si>
  <si>
    <t>Net Rents</t>
  </si>
  <si>
    <t>Moderate Income (60% Median)</t>
  </si>
  <si>
    <t>Low Income (30% Median)</t>
  </si>
  <si>
    <t>Low Income (46% Median)</t>
  </si>
  <si>
    <t>Low Income (35% Median)</t>
  </si>
  <si>
    <t>Rents for New Construction and/or Reconstruction</t>
  </si>
  <si>
    <t xml:space="preserve">At least one rent shall be set for low-income units by bedroom size and at least one rent shall be set for moderate-income units by bedroom size.  However, the rents must average no more than 52 percent of median income.  At least 10 percent of all low- and moderate-income units shall be affordable to households earning no more than 35 percent of median income.   </t>
  </si>
  <si>
    <t>1 Person</t>
  </si>
  <si>
    <t>*1.5 Person</t>
  </si>
  <si>
    <t>2 Person</t>
  </si>
  <si>
    <t>*3 Person</t>
  </si>
  <si>
    <t>4 Person</t>
  </si>
  <si>
    <t>*4.5 Person</t>
  </si>
  <si>
    <t>Region 1</t>
  </si>
  <si>
    <t>Median</t>
  </si>
  <si>
    <t>Bergen, Hudson, Passaic and Sussex</t>
  </si>
  <si>
    <t>Moderate</t>
  </si>
  <si>
    <t>Low</t>
  </si>
  <si>
    <t>Very Low</t>
  </si>
  <si>
    <t>Region 2</t>
  </si>
  <si>
    <t>Essex, Morris, Union and Warren</t>
  </si>
  <si>
    <t>Region 3</t>
  </si>
  <si>
    <t>Hunterdon, Middlesex and Somerset</t>
  </si>
  <si>
    <t xml:space="preserve"> Low</t>
  </si>
  <si>
    <t>Region 4</t>
  </si>
  <si>
    <t xml:space="preserve">Mercer, Monmouth and Ocean </t>
  </si>
  <si>
    <t>Region 5</t>
  </si>
  <si>
    <t>Burlington, Camden and Gloucester</t>
  </si>
  <si>
    <t>Region 6</t>
  </si>
  <si>
    <t>Atlantic, Cape May, Cumberland and Salem</t>
  </si>
  <si>
    <t>See Utility Allowances at Column K</t>
  </si>
  <si>
    <t>Utility Allowance</t>
  </si>
  <si>
    <t>(heat, hot water, cooking, hot water and water using gas and low-rise)</t>
  </si>
  <si>
    <t xml:space="preserve"> REGIONAL INCOME LIMITS</t>
  </si>
  <si>
    <t>Update date in footnote cell
 in Region 6 only.</t>
  </si>
  <si>
    <t xml:space="preserve">*Illustrative Only
Use the HUD Utility Allowances for the appropriate unit type </t>
  </si>
  <si>
    <t>07/01/2014</t>
  </si>
  <si>
    <r>
      <t xml:space="preserve">Region 5  Burlington - Camden - Gloucester
</t>
    </r>
    <r>
      <rPr>
        <sz val="9"/>
        <rFont val="Arial"/>
        <family val="2"/>
      </rPr>
      <t>(See colored tabs at bottom of page for other regions)</t>
    </r>
  </si>
  <si>
    <r>
      <t xml:space="preserve">Region 6  Atlantic - Cape May - Cumberland - Salem
</t>
    </r>
    <r>
      <rPr>
        <sz val="9"/>
        <rFont val="Arial"/>
        <family val="2"/>
      </rPr>
      <t>(See colored tabs at bottom of page for other regions)</t>
    </r>
  </si>
  <si>
    <r>
      <t xml:space="preserve">Region 4  Mercer - Ocean - Monmouth
</t>
    </r>
    <r>
      <rPr>
        <sz val="9"/>
        <rFont val="Arial"/>
        <family val="2"/>
      </rPr>
      <t>(See colored tabs at bottom of page for other regions)</t>
    </r>
  </si>
  <si>
    <r>
      <t xml:space="preserve">Region 3  Middlesex - Somerset - Hunterdon
</t>
    </r>
    <r>
      <rPr>
        <sz val="9"/>
        <rFont val="Arial"/>
        <family val="2"/>
      </rPr>
      <t>(See colored tabs at bottom of page for other regions)</t>
    </r>
  </si>
  <si>
    <r>
      <t xml:space="preserve">Region 2  Essex - Morris - Union - Warren
</t>
    </r>
    <r>
      <rPr>
        <sz val="9"/>
        <rFont val="Arial"/>
        <family val="2"/>
      </rPr>
      <t>(See colored tabs at bottom of page for other regions)</t>
    </r>
  </si>
  <si>
    <r>
      <t xml:space="preserve">Region 1  Bergen - Hudson - Passaic - Sussex
</t>
    </r>
    <r>
      <rPr>
        <sz val="9"/>
        <rFont val="Arial"/>
        <family val="2"/>
      </rPr>
      <t>(See colored tabs at bottom of page for other regions)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</si>
</sst>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6" formatCode="&quot;$&quot;#,##0_);[Red]\(&quot;$&quot;#,##0\)"/>
  </numFmts>
  <fonts count="17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5" fontId="1" fillId="0" borderId="0" applyBorder="0">
      <alignment horizontal="center" vertical="center"/>
    </xf>
    <xf numFmtId="5" fontId="1" fillId="0" borderId="0" applyBorder="0">
      <alignment vertical="center"/>
    </xf>
  </cellStyleXfs>
  <cellXfs count="84">
    <xf numFmtId="0" fontId="0" fillId="0" borderId="0" xfId="0"/>
    <xf numFmtId="0" fontId="6" fillId="0" borderId="0" xfId="0" applyFont="1" applyAlignment="1">
      <alignment vertical="center"/>
    </xf>
    <xf numFmtId="0" fontId="7" fillId="0" borderId="1" xfId="0" applyFont="1" applyBorder="1"/>
    <xf numFmtId="0" fontId="7" fillId="0" borderId="2" xfId="0" applyFont="1" applyBorder="1" applyAlignment="1">
      <alignment vertical="top" wrapText="1"/>
    </xf>
    <xf numFmtId="0" fontId="8" fillId="0" borderId="2" xfId="0" applyFont="1" applyBorder="1"/>
    <xf numFmtId="0" fontId="7" fillId="0" borderId="0" xfId="0" applyFont="1"/>
    <xf numFmtId="0" fontId="7" fillId="0" borderId="3" xfId="0" applyFont="1" applyBorder="1"/>
    <xf numFmtId="0" fontId="7" fillId="0" borderId="4" xfId="0" applyFont="1" applyBorder="1" applyAlignment="1">
      <alignment vertical="top" wrapText="1"/>
    </xf>
    <xf numFmtId="0" fontId="8" fillId="0" borderId="4" xfId="0" applyFont="1" applyBorder="1"/>
    <xf numFmtId="0" fontId="9" fillId="0" borderId="5" xfId="0" applyFont="1" applyBorder="1"/>
    <xf numFmtId="0" fontId="7" fillId="0" borderId="0" xfId="0" applyFont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6" fontId="6" fillId="0" borderId="6" xfId="0" applyNumberFormat="1" applyFont="1" applyBorder="1" applyAlignment="1">
      <alignment horizontal="center" vertical="center"/>
    </xf>
    <xf numFmtId="6" fontId="6" fillId="0" borderId="0" xfId="0" applyNumberFormat="1" applyFont="1" applyBorder="1" applyAlignment="1">
      <alignment horizontal="center" vertical="center"/>
    </xf>
    <xf numFmtId="6" fontId="6" fillId="0" borderId="7" xfId="0" applyNumberFormat="1" applyFont="1" applyBorder="1" applyAlignment="1">
      <alignment horizontal="center" vertical="center"/>
    </xf>
    <xf numFmtId="0" fontId="9" fillId="0" borderId="0" xfId="0" applyFont="1"/>
    <xf numFmtId="0" fontId="6" fillId="0" borderId="5" xfId="0" applyFont="1" applyBorder="1"/>
    <xf numFmtId="6" fontId="6" fillId="0" borderId="8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9" xfId="0" applyFont="1" applyBorder="1"/>
    <xf numFmtId="9" fontId="4" fillId="0" borderId="10" xfId="0" applyNumberFormat="1" applyFont="1" applyBorder="1" applyAlignment="1">
      <alignment horizontal="center"/>
    </xf>
    <xf numFmtId="6" fontId="6" fillId="0" borderId="10" xfId="0" applyNumberFormat="1" applyFont="1" applyBorder="1" applyAlignment="1">
      <alignment horizontal="center" vertical="center"/>
    </xf>
    <xf numFmtId="6" fontId="6" fillId="0" borderId="11" xfId="0" applyNumberFormat="1" applyFont="1" applyBorder="1" applyAlignment="1">
      <alignment horizontal="center" vertical="center"/>
    </xf>
    <xf numFmtId="6" fontId="6" fillId="0" borderId="12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/>
    </xf>
    <xf numFmtId="0" fontId="9" fillId="0" borderId="15" xfId="0" applyFont="1" applyBorder="1"/>
    <xf numFmtId="0" fontId="9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/>
    </xf>
    <xf numFmtId="6" fontId="9" fillId="0" borderId="17" xfId="0" applyNumberFormat="1" applyFont="1" applyBorder="1" applyAlignment="1">
      <alignment horizontal="center"/>
    </xf>
    <xf numFmtId="6" fontId="9" fillId="0" borderId="16" xfId="0" applyNumberFormat="1" applyFont="1" applyBorder="1" applyAlignment="1">
      <alignment horizontal="center"/>
    </xf>
    <xf numFmtId="6" fontId="9" fillId="0" borderId="18" xfId="0" applyNumberFormat="1" applyFont="1" applyBorder="1" applyAlignment="1">
      <alignment horizontal="center"/>
    </xf>
    <xf numFmtId="0" fontId="10" fillId="0" borderId="0" xfId="0" applyFont="1"/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5" fontId="4" fillId="0" borderId="0" xfId="1" applyFo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5" fontId="1" fillId="0" borderId="0" xfId="2" applyAlignment="1" applyProtection="1">
      <alignment horizontal="center" vertical="center"/>
      <protection hidden="1"/>
    </xf>
    <xf numFmtId="5" fontId="1" fillId="0" borderId="0" xfId="1" applyProtection="1">
      <alignment horizontal="center" vertical="center"/>
      <protection hidden="1"/>
    </xf>
    <xf numFmtId="0" fontId="0" fillId="0" borderId="0" xfId="0" applyAlignment="1" applyProtection="1">
      <alignment horizontal="left" wrapText="1"/>
      <protection hidden="1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1" fontId="9" fillId="0" borderId="0" xfId="0" applyNumberFormat="1" applyFont="1"/>
    <xf numFmtId="0" fontId="0" fillId="0" borderId="0" xfId="0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/>
    </xf>
    <xf numFmtId="49" fontId="0" fillId="0" borderId="0" xfId="0" applyNumberFormat="1" applyAlignment="1" applyProtection="1">
      <alignment vertical="center" wrapText="1"/>
      <protection hidden="1"/>
    </xf>
    <xf numFmtId="0" fontId="3" fillId="0" borderId="0" xfId="0" applyFont="1" applyAlignment="1" applyProtection="1">
      <protection hidden="1"/>
    </xf>
    <xf numFmtId="6" fontId="14" fillId="0" borderId="0" xfId="0" applyNumberFormat="1" applyFont="1" applyBorder="1" applyAlignment="1">
      <alignment horizontal="center" vertical="center"/>
    </xf>
    <xf numFmtId="6" fontId="14" fillId="0" borderId="11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49" fontId="6" fillId="0" borderId="0" xfId="0" applyNumberFormat="1" applyFont="1" applyAlignment="1" applyProtection="1">
      <alignment horizontal="center" wrapText="1"/>
      <protection hidden="1"/>
    </xf>
    <xf numFmtId="49" fontId="6" fillId="0" borderId="0" xfId="0" applyNumberFormat="1" applyFont="1" applyAlignment="1" applyProtection="1">
      <alignment horizontal="center" vertical="center" wrapText="1"/>
      <protection hidden="1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6" fontId="15" fillId="0" borderId="0" xfId="0" applyNumberFormat="1" applyFont="1" applyBorder="1" applyAlignment="1">
      <alignment horizontal="center" vertical="center" wrapText="1"/>
    </xf>
    <xf numFmtId="6" fontId="15" fillId="0" borderId="0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hidden="1"/>
    </xf>
  </cellXfs>
  <cellStyles count="3">
    <cellStyle name="Currency" xfId="1" builtinId="4"/>
    <cellStyle name="Currency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B1:F42"/>
  <sheetViews>
    <sheetView showRowColHeaders="0" tabSelected="1" zoomScaleNormal="100" workbookViewId="0">
      <selection activeCell="B5" sqref="B5:E5"/>
    </sheetView>
  </sheetViews>
  <sheetFormatPr defaultRowHeight="12.75"/>
  <cols>
    <col min="1" max="1" width="10.7109375" style="35" customWidth="1"/>
    <col min="2" max="5" width="18.7109375" style="35" customWidth="1"/>
    <col min="6" max="6" width="10.7109375" style="35" customWidth="1"/>
    <col min="7" max="7" width="15.28515625" style="35" customWidth="1"/>
    <col min="8" max="16384" width="9.140625" style="35"/>
  </cols>
  <sheetData>
    <row r="1" spans="2:6" s="34" customFormat="1" ht="18">
      <c r="B1" s="55" t="s">
        <v>0</v>
      </c>
      <c r="C1" s="55"/>
      <c r="D1" s="55"/>
      <c r="E1" s="55"/>
      <c r="F1" s="52"/>
    </row>
    <row r="2" spans="2:6" s="34" customFormat="1" ht="18">
      <c r="B2" s="55">
        <f>Limits!B1</f>
        <v>2014</v>
      </c>
      <c r="C2" s="55"/>
      <c r="D2" s="55"/>
      <c r="E2" s="55"/>
      <c r="F2" s="52"/>
    </row>
    <row r="3" spans="2:6" s="34" customFormat="1" ht="18">
      <c r="B3" s="55" t="s">
        <v>1</v>
      </c>
      <c r="C3" s="55"/>
      <c r="D3" s="55"/>
      <c r="E3" s="55"/>
      <c r="F3" s="52"/>
    </row>
    <row r="4" spans="2:6" s="34" customFormat="1" ht="18">
      <c r="B4" s="55" t="s">
        <v>20</v>
      </c>
      <c r="C4" s="55"/>
      <c r="D4" s="55"/>
      <c r="E4" s="55"/>
      <c r="F4" s="52"/>
    </row>
    <row r="5" spans="2:6" ht="38.1" customHeight="1">
      <c r="B5" s="83" t="s">
        <v>57</v>
      </c>
      <c r="C5" s="56"/>
      <c r="D5" s="56"/>
      <c r="E5" s="56"/>
    </row>
    <row r="6" spans="2:6">
      <c r="B6" s="36" t="s">
        <v>6</v>
      </c>
      <c r="C6" s="36"/>
      <c r="D6" s="37">
        <f>Limits!E4</f>
        <v>63316.5</v>
      </c>
    </row>
    <row r="7" spans="2:6">
      <c r="B7" s="36" t="s">
        <v>7</v>
      </c>
      <c r="C7" s="36"/>
      <c r="D7" s="37">
        <f>Limits!G4</f>
        <v>75979.8</v>
      </c>
    </row>
    <row r="8" spans="2:6">
      <c r="B8" s="36" t="s">
        <v>8</v>
      </c>
      <c r="C8" s="36"/>
      <c r="D8" s="37">
        <f>Limits!I4</f>
        <v>87798.88</v>
      </c>
    </row>
    <row r="9" spans="2:6">
      <c r="B9" s="36"/>
      <c r="C9" s="36"/>
      <c r="D9" s="37"/>
    </row>
    <row r="10" spans="2:6" ht="20.100000000000001" customHeight="1" thickBot="1">
      <c r="B10" s="57" t="s">
        <v>17</v>
      </c>
      <c r="C10" s="57"/>
      <c r="D10" s="57"/>
      <c r="E10" s="57"/>
    </row>
    <row r="11" spans="2:6" ht="14.25" thickTop="1" thickBot="1">
      <c r="B11" s="38" t="s">
        <v>2</v>
      </c>
      <c r="C11" s="39" t="s">
        <v>13</v>
      </c>
      <c r="D11" s="39" t="s">
        <v>14</v>
      </c>
      <c r="E11" s="40" t="s">
        <v>15</v>
      </c>
    </row>
    <row r="12" spans="2:6" ht="13.5" thickTop="1">
      <c r="B12" s="41" t="s">
        <v>3</v>
      </c>
      <c r="C12" s="42">
        <f>D6*0.3*0.3/12</f>
        <v>474.87374999999997</v>
      </c>
      <c r="D12" s="43">
        <f>Limits!$L$5</f>
        <v>149</v>
      </c>
      <c r="E12" s="43">
        <f>C12-D12</f>
        <v>325.87374999999997</v>
      </c>
    </row>
    <row r="13" spans="2:6">
      <c r="B13" s="41" t="s">
        <v>4</v>
      </c>
      <c r="C13" s="42">
        <f>D7*0.3*0.3/12</f>
        <v>569.84849999999994</v>
      </c>
      <c r="D13" s="43">
        <f>Limits!$L$6</f>
        <v>196</v>
      </c>
      <c r="E13" s="43">
        <f>C13-D13</f>
        <v>373.84849999999994</v>
      </c>
    </row>
    <row r="14" spans="2:6">
      <c r="B14" s="41" t="s">
        <v>5</v>
      </c>
      <c r="C14" s="42">
        <f>D8*0.3*0.3/12</f>
        <v>658.49159999999995</v>
      </c>
      <c r="D14" s="43">
        <f>Limits!$L$7</f>
        <v>239</v>
      </c>
      <c r="E14" s="43">
        <f>C14-D14</f>
        <v>419.49159999999995</v>
      </c>
    </row>
    <row r="15" spans="2:6">
      <c r="B15" s="41"/>
      <c r="C15" s="42"/>
      <c r="D15" s="43"/>
      <c r="E15" s="43"/>
    </row>
    <row r="16" spans="2:6" ht="20.100000000000001" customHeight="1" thickBot="1">
      <c r="B16" s="57" t="s">
        <v>19</v>
      </c>
      <c r="C16" s="57"/>
      <c r="D16" s="57"/>
      <c r="E16" s="57"/>
    </row>
    <row r="17" spans="2:6" ht="14.25" thickTop="1" thickBot="1">
      <c r="B17" s="38" t="s">
        <v>2</v>
      </c>
      <c r="C17" s="39" t="s">
        <v>13</v>
      </c>
      <c r="D17" s="39" t="s">
        <v>14</v>
      </c>
      <c r="E17" s="40" t="s">
        <v>15</v>
      </c>
    </row>
    <row r="18" spans="2:6" ht="13.5" thickTop="1">
      <c r="B18" s="41" t="s">
        <v>3</v>
      </c>
      <c r="C18" s="42">
        <f>D6*0.3*0.35/12</f>
        <v>554.01937499999997</v>
      </c>
      <c r="D18" s="43">
        <f>Limits!$L$5</f>
        <v>149</v>
      </c>
      <c r="E18" s="43">
        <f>C18-D18</f>
        <v>405.01937499999997</v>
      </c>
    </row>
    <row r="19" spans="2:6">
      <c r="B19" s="41" t="s">
        <v>4</v>
      </c>
      <c r="C19" s="42">
        <f>D7*0.3*0.35/12</f>
        <v>664.82324999999992</v>
      </c>
      <c r="D19" s="43">
        <f>Limits!$L$6</f>
        <v>196</v>
      </c>
      <c r="E19" s="43">
        <f>C19-D19</f>
        <v>468.82324999999992</v>
      </c>
    </row>
    <row r="20" spans="2:6">
      <c r="B20" s="41" t="s">
        <v>5</v>
      </c>
      <c r="C20" s="42">
        <f>D8*0.3*0.35/12</f>
        <v>768.24020000000007</v>
      </c>
      <c r="D20" s="43">
        <f>Limits!$L$7</f>
        <v>239</v>
      </c>
      <c r="E20" s="43">
        <f>C20-D20</f>
        <v>529.24020000000007</v>
      </c>
    </row>
    <row r="21" spans="2:6">
      <c r="B21" s="41"/>
      <c r="C21" s="42"/>
      <c r="D21" s="43"/>
      <c r="E21" s="43"/>
    </row>
    <row r="22" spans="2:6" ht="20.100000000000001" customHeight="1" thickBot="1">
      <c r="B22" s="57" t="s">
        <v>18</v>
      </c>
      <c r="C22" s="57"/>
      <c r="D22" s="57"/>
      <c r="E22" s="57"/>
      <c r="F22" s="43"/>
    </row>
    <row r="23" spans="2:6" ht="12" customHeight="1" thickTop="1" thickBot="1">
      <c r="B23" s="38" t="s">
        <v>2</v>
      </c>
      <c r="C23" s="39" t="s">
        <v>13</v>
      </c>
      <c r="D23" s="39" t="s">
        <v>14</v>
      </c>
      <c r="E23" s="40" t="s">
        <v>15</v>
      </c>
      <c r="F23" s="43"/>
    </row>
    <row r="24" spans="2:6" ht="12" customHeight="1" thickTop="1">
      <c r="B24" s="41" t="s">
        <v>3</v>
      </c>
      <c r="C24" s="42">
        <f>D6*0.3*0.46/12</f>
        <v>728.13975000000016</v>
      </c>
      <c r="D24" s="43">
        <f>Limits!$L$5</f>
        <v>149</v>
      </c>
      <c r="E24" s="43">
        <f>C24-D24</f>
        <v>579.13975000000016</v>
      </c>
      <c r="F24" s="43"/>
    </row>
    <row r="25" spans="2:6" ht="12" customHeight="1">
      <c r="B25" s="41" t="s">
        <v>4</v>
      </c>
      <c r="C25" s="42">
        <f>D7*0.3*0.46/12</f>
        <v>873.76769999999999</v>
      </c>
      <c r="D25" s="43">
        <f>Limits!$L$6</f>
        <v>196</v>
      </c>
      <c r="E25" s="43">
        <f>C25-D25</f>
        <v>677.76769999999999</v>
      </c>
      <c r="F25" s="43"/>
    </row>
    <row r="26" spans="2:6" ht="12" customHeight="1">
      <c r="B26" s="41" t="s">
        <v>5</v>
      </c>
      <c r="C26" s="42">
        <f>D8*0.3*0.46/12</f>
        <v>1009.68712</v>
      </c>
      <c r="D26" s="43">
        <f>Limits!$L$7</f>
        <v>239</v>
      </c>
      <c r="E26" s="43">
        <f>C26-D26</f>
        <v>770.68712000000005</v>
      </c>
      <c r="F26" s="43"/>
    </row>
    <row r="27" spans="2:6" ht="12" customHeight="1">
      <c r="B27" s="41"/>
      <c r="C27" s="42"/>
      <c r="D27" s="43"/>
      <c r="E27" s="43"/>
      <c r="F27" s="43"/>
    </row>
    <row r="28" spans="2:6" ht="20.100000000000001" customHeight="1" thickBot="1">
      <c r="B28" s="57" t="s">
        <v>16</v>
      </c>
      <c r="C28" s="57"/>
      <c r="D28" s="57"/>
      <c r="E28" s="57"/>
    </row>
    <row r="29" spans="2:6" ht="12" customHeight="1" thickTop="1" thickBot="1">
      <c r="B29" s="38" t="s">
        <v>2</v>
      </c>
      <c r="C29" s="39" t="s">
        <v>13</v>
      </c>
      <c r="D29" s="39" t="s">
        <v>14</v>
      </c>
      <c r="E29" s="40" t="s">
        <v>15</v>
      </c>
    </row>
    <row r="30" spans="2:6" ht="12" customHeight="1" thickTop="1">
      <c r="B30" s="41" t="s">
        <v>3</v>
      </c>
      <c r="C30" s="42">
        <f>D6*0.3*0.6/12</f>
        <v>949.74749999999995</v>
      </c>
      <c r="D30" s="43">
        <f>Limits!$L$5</f>
        <v>149</v>
      </c>
      <c r="E30" s="43">
        <f>C30-D30</f>
        <v>800.74749999999995</v>
      </c>
      <c r="F30" s="43"/>
    </row>
    <row r="31" spans="2:6" ht="12" customHeight="1">
      <c r="B31" s="41" t="s">
        <v>4</v>
      </c>
      <c r="C31" s="42">
        <f>D7*0.3*0.6/12</f>
        <v>1139.6969999999999</v>
      </c>
      <c r="D31" s="43">
        <f>Limits!$L$6</f>
        <v>196</v>
      </c>
      <c r="E31" s="43">
        <f>C31-D31</f>
        <v>943.69699999999989</v>
      </c>
      <c r="F31" s="43"/>
    </row>
    <row r="32" spans="2:6" ht="12" customHeight="1">
      <c r="B32" s="41" t="s">
        <v>5</v>
      </c>
      <c r="C32" s="42">
        <f>D8*0.3*0.6/12</f>
        <v>1316.9831999999999</v>
      </c>
      <c r="D32" s="43">
        <f>Limits!$L$7</f>
        <v>239</v>
      </c>
      <c r="E32" s="43">
        <f>C32-D32</f>
        <v>1077.9831999999999</v>
      </c>
      <c r="F32" s="43"/>
    </row>
    <row r="33" spans="2:6" ht="15" customHeight="1"/>
    <row r="34" spans="2:6" ht="69.95" customHeight="1">
      <c r="B34" s="60" t="s">
        <v>21</v>
      </c>
      <c r="C34" s="60"/>
      <c r="D34" s="60"/>
      <c r="E34" s="60"/>
      <c r="F34" s="50"/>
    </row>
    <row r="35" spans="2:6" ht="18" customHeight="1">
      <c r="C35" s="44"/>
      <c r="D35" s="44"/>
      <c r="E35" s="44"/>
    </row>
    <row r="36" spans="2:6">
      <c r="B36" s="58" t="s">
        <v>9</v>
      </c>
      <c r="C36" s="61" t="s">
        <v>10</v>
      </c>
      <c r="D36" s="61"/>
      <c r="E36" s="61"/>
    </row>
    <row r="37" spans="2:6">
      <c r="B37" s="58"/>
      <c r="C37" s="61" t="s">
        <v>11</v>
      </c>
      <c r="D37" s="61"/>
      <c r="E37" s="61"/>
    </row>
    <row r="38" spans="2:6">
      <c r="B38" s="58"/>
      <c r="C38" s="61" t="s">
        <v>12</v>
      </c>
      <c r="D38" s="61"/>
      <c r="E38" s="61"/>
    </row>
    <row r="40" spans="2:6" ht="24.75" customHeight="1">
      <c r="B40" s="62" t="s">
        <v>50</v>
      </c>
      <c r="C40" s="62"/>
      <c r="D40" s="62"/>
      <c r="E40" s="62"/>
      <c r="F40" s="49"/>
    </row>
    <row r="41" spans="2:6" ht="27.75" customHeight="1">
      <c r="B41" s="59" t="str">
        <f>'Region 6'!B41:E41</f>
        <v>Examples shown reflect electricity, water, gas heat, gas cooking and gas hot water for a low-rise unit type.  Effective 07/01/2014.</v>
      </c>
      <c r="C41" s="59"/>
      <c r="D41" s="59"/>
      <c r="E41" s="59"/>
    </row>
    <row r="42" spans="2:6" ht="13.5" customHeight="1"/>
  </sheetData>
  <sheetProtection password="DACF" sheet="1" objects="1" scenarios="1"/>
  <mergeCells count="16">
    <mergeCell ref="B28:E28"/>
    <mergeCell ref="B36:B38"/>
    <mergeCell ref="B41:E41"/>
    <mergeCell ref="B16:E16"/>
    <mergeCell ref="B10:E10"/>
    <mergeCell ref="B22:E22"/>
    <mergeCell ref="B34:E34"/>
    <mergeCell ref="C36:E36"/>
    <mergeCell ref="C37:E37"/>
    <mergeCell ref="C38:E38"/>
    <mergeCell ref="B40:E40"/>
    <mergeCell ref="B2:E2"/>
    <mergeCell ref="B1:E1"/>
    <mergeCell ref="B3:E3"/>
    <mergeCell ref="B4:E4"/>
    <mergeCell ref="B5:E5"/>
  </mergeCells>
  <pageMargins left="0.75" right="0.7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B1:F41"/>
  <sheetViews>
    <sheetView showRowColHeaders="0" workbookViewId="0">
      <selection activeCell="B5" sqref="B5:E5"/>
    </sheetView>
  </sheetViews>
  <sheetFormatPr defaultRowHeight="12.75"/>
  <cols>
    <col min="1" max="1" width="10.7109375" style="35" customWidth="1"/>
    <col min="2" max="5" width="18.7109375" style="35" customWidth="1"/>
    <col min="6" max="6" width="10.7109375" style="35" customWidth="1"/>
    <col min="7" max="7" width="15.28515625" style="35" customWidth="1"/>
    <col min="8" max="16384" width="9.140625" style="35"/>
  </cols>
  <sheetData>
    <row r="1" spans="2:6" s="34" customFormat="1" ht="18">
      <c r="B1" s="55" t="s">
        <v>0</v>
      </c>
      <c r="C1" s="55"/>
      <c r="D1" s="55"/>
      <c r="E1" s="55"/>
      <c r="F1" s="52"/>
    </row>
    <row r="2" spans="2:6" s="34" customFormat="1" ht="18">
      <c r="B2" s="55">
        <f>Limits!B1</f>
        <v>2014</v>
      </c>
      <c r="C2" s="55"/>
      <c r="D2" s="55"/>
      <c r="E2" s="55"/>
      <c r="F2" s="52"/>
    </row>
    <row r="3" spans="2:6" s="34" customFormat="1" ht="18">
      <c r="B3" s="55" t="s">
        <v>1</v>
      </c>
      <c r="C3" s="55"/>
      <c r="D3" s="55"/>
      <c r="E3" s="55"/>
      <c r="F3" s="52"/>
    </row>
    <row r="4" spans="2:6" s="34" customFormat="1" ht="18">
      <c r="B4" s="55" t="s">
        <v>20</v>
      </c>
      <c r="C4" s="55"/>
      <c r="D4" s="55"/>
      <c r="E4" s="55"/>
      <c r="F4" s="52"/>
    </row>
    <row r="5" spans="2:6" ht="37.5" customHeight="1">
      <c r="B5" s="83" t="s">
        <v>56</v>
      </c>
      <c r="C5" s="56"/>
      <c r="D5" s="56"/>
      <c r="E5" s="56"/>
    </row>
    <row r="6" spans="2:6">
      <c r="B6" s="36" t="s">
        <v>6</v>
      </c>
      <c r="C6" s="36"/>
      <c r="D6" s="37">
        <f>Limits!E8</f>
        <v>67960.5</v>
      </c>
    </row>
    <row r="7" spans="2:6">
      <c r="B7" s="36" t="s">
        <v>7</v>
      </c>
      <c r="C7" s="36"/>
      <c r="D7" s="37">
        <f>Limits!G8</f>
        <v>81552.600000000006</v>
      </c>
    </row>
    <row r="8" spans="2:6">
      <c r="B8" s="36" t="s">
        <v>8</v>
      </c>
      <c r="C8" s="36"/>
      <c r="D8" s="37">
        <f>Limits!I8</f>
        <v>94238.56</v>
      </c>
    </row>
    <row r="9" spans="2:6">
      <c r="B9" s="36"/>
      <c r="C9" s="36"/>
      <c r="D9" s="37"/>
    </row>
    <row r="10" spans="2:6" ht="20.100000000000001" customHeight="1" thickBot="1">
      <c r="B10" s="57" t="s">
        <v>17</v>
      </c>
      <c r="C10" s="57"/>
      <c r="D10" s="57"/>
      <c r="E10" s="57"/>
    </row>
    <row r="11" spans="2:6" ht="14.25" thickTop="1" thickBot="1">
      <c r="B11" s="38" t="s">
        <v>2</v>
      </c>
      <c r="C11" s="39" t="s">
        <v>13</v>
      </c>
      <c r="D11" s="39" t="s">
        <v>14</v>
      </c>
      <c r="E11" s="40" t="s">
        <v>15</v>
      </c>
    </row>
    <row r="12" spans="2:6" ht="13.5" thickTop="1">
      <c r="B12" s="41" t="s">
        <v>3</v>
      </c>
      <c r="C12" s="42">
        <f>D6*0.3*0.3/12</f>
        <v>509.7037499999999</v>
      </c>
      <c r="D12" s="43">
        <f>Limits!$L$5</f>
        <v>149</v>
      </c>
      <c r="E12" s="43">
        <f>C12-D12</f>
        <v>360.7037499999999</v>
      </c>
    </row>
    <row r="13" spans="2:6">
      <c r="B13" s="41" t="s">
        <v>4</v>
      </c>
      <c r="C13" s="42">
        <f>D7*0.3*0.3/12</f>
        <v>611.64449999999999</v>
      </c>
      <c r="D13" s="43">
        <f>Limits!$L$6</f>
        <v>196</v>
      </c>
      <c r="E13" s="43">
        <f>C13-D13</f>
        <v>415.64449999999999</v>
      </c>
    </row>
    <row r="14" spans="2:6">
      <c r="B14" s="41" t="s">
        <v>5</v>
      </c>
      <c r="C14" s="42">
        <f>D8*0.3*0.3/12</f>
        <v>706.78920000000005</v>
      </c>
      <c r="D14" s="43">
        <f>Limits!$L$7</f>
        <v>239</v>
      </c>
      <c r="E14" s="43">
        <f>C14-D14</f>
        <v>467.78920000000005</v>
      </c>
    </row>
    <row r="15" spans="2:6">
      <c r="B15" s="41"/>
      <c r="C15" s="42"/>
      <c r="D15" s="43"/>
      <c r="E15" s="43"/>
    </row>
    <row r="16" spans="2:6" ht="20.100000000000001" customHeight="1" thickBot="1">
      <c r="B16" s="57" t="s">
        <v>19</v>
      </c>
      <c r="C16" s="57"/>
      <c r="D16" s="57"/>
      <c r="E16" s="57"/>
    </row>
    <row r="17" spans="2:6" ht="14.25" thickTop="1" thickBot="1">
      <c r="B17" s="38" t="s">
        <v>2</v>
      </c>
      <c r="C17" s="39" t="s">
        <v>13</v>
      </c>
      <c r="D17" s="39" t="s">
        <v>14</v>
      </c>
      <c r="E17" s="40" t="s">
        <v>15</v>
      </c>
    </row>
    <row r="18" spans="2:6" ht="13.5" thickTop="1">
      <c r="B18" s="41" t="s">
        <v>3</v>
      </c>
      <c r="C18" s="42">
        <f>D6*0.3*0.35/12</f>
        <v>594.65437499999996</v>
      </c>
      <c r="D18" s="43">
        <f>Limits!$L$5</f>
        <v>149</v>
      </c>
      <c r="E18" s="43">
        <f>C18-D18</f>
        <v>445.65437499999996</v>
      </c>
    </row>
    <row r="19" spans="2:6">
      <c r="B19" s="41" t="s">
        <v>4</v>
      </c>
      <c r="C19" s="42">
        <f>D7*0.3*0.35/12</f>
        <v>713.58525000000009</v>
      </c>
      <c r="D19" s="43">
        <f>Limits!$L$6</f>
        <v>196</v>
      </c>
      <c r="E19" s="43">
        <f>C19-D19</f>
        <v>517.58525000000009</v>
      </c>
    </row>
    <row r="20" spans="2:6">
      <c r="B20" s="41" t="s">
        <v>5</v>
      </c>
      <c r="C20" s="42">
        <f>D8*0.3*0.35/12</f>
        <v>824.58739999999989</v>
      </c>
      <c r="D20" s="43">
        <f>Limits!$L$7</f>
        <v>239</v>
      </c>
      <c r="E20" s="43">
        <f>C20-D20</f>
        <v>585.58739999999989</v>
      </c>
    </row>
    <row r="21" spans="2:6">
      <c r="B21" s="41"/>
      <c r="C21" s="42"/>
      <c r="D21" s="43"/>
      <c r="E21" s="43"/>
    </row>
    <row r="22" spans="2:6" ht="20.100000000000001" customHeight="1" thickBot="1">
      <c r="B22" s="57" t="s">
        <v>18</v>
      </c>
      <c r="C22" s="57"/>
      <c r="D22" s="57"/>
      <c r="E22" s="57"/>
      <c r="F22" s="43"/>
    </row>
    <row r="23" spans="2:6" ht="12" customHeight="1" thickTop="1" thickBot="1">
      <c r="B23" s="38" t="s">
        <v>2</v>
      </c>
      <c r="C23" s="39" t="s">
        <v>13</v>
      </c>
      <c r="D23" s="39" t="s">
        <v>14</v>
      </c>
      <c r="E23" s="40" t="s">
        <v>15</v>
      </c>
      <c r="F23" s="43"/>
    </row>
    <row r="24" spans="2:6" ht="12" customHeight="1" thickTop="1">
      <c r="B24" s="41" t="s">
        <v>3</v>
      </c>
      <c r="C24" s="42">
        <f>D6*0.3*0.46/12</f>
        <v>781.54574999999988</v>
      </c>
      <c r="D24" s="43">
        <f>Limits!$L$5</f>
        <v>149</v>
      </c>
      <c r="E24" s="43">
        <f>C24-D24</f>
        <v>632.54574999999988</v>
      </c>
      <c r="F24" s="43"/>
    </row>
    <row r="25" spans="2:6" ht="12" customHeight="1">
      <c r="B25" s="41" t="s">
        <v>4</v>
      </c>
      <c r="C25" s="42">
        <f>D7*0.3*0.46/12</f>
        <v>937.85490000000016</v>
      </c>
      <c r="D25" s="43">
        <f>Limits!$L$6</f>
        <v>196</v>
      </c>
      <c r="E25" s="43">
        <f>C25-D25</f>
        <v>741.85490000000016</v>
      </c>
      <c r="F25" s="43"/>
    </row>
    <row r="26" spans="2:6" ht="12" customHeight="1">
      <c r="B26" s="41" t="s">
        <v>5</v>
      </c>
      <c r="C26" s="42">
        <f>D8*0.3*0.46/12</f>
        <v>1083.74344</v>
      </c>
      <c r="D26" s="43">
        <f>Limits!$L$7</f>
        <v>239</v>
      </c>
      <c r="E26" s="43">
        <f>C26-D26</f>
        <v>844.74343999999996</v>
      </c>
      <c r="F26" s="43"/>
    </row>
    <row r="27" spans="2:6" ht="12" customHeight="1">
      <c r="B27" s="41"/>
      <c r="C27" s="42"/>
      <c r="D27" s="43"/>
      <c r="E27" s="43"/>
      <c r="F27" s="43"/>
    </row>
    <row r="28" spans="2:6" ht="20.100000000000001" customHeight="1" thickBot="1">
      <c r="B28" s="57" t="s">
        <v>16</v>
      </c>
      <c r="C28" s="57"/>
      <c r="D28" s="57"/>
      <c r="E28" s="57"/>
    </row>
    <row r="29" spans="2:6" ht="12" customHeight="1" thickTop="1" thickBot="1">
      <c r="B29" s="38" t="s">
        <v>2</v>
      </c>
      <c r="C29" s="39" t="s">
        <v>13</v>
      </c>
      <c r="D29" s="39" t="s">
        <v>14</v>
      </c>
      <c r="E29" s="40" t="s">
        <v>15</v>
      </c>
    </row>
    <row r="30" spans="2:6" ht="12" customHeight="1" thickTop="1">
      <c r="B30" s="41" t="s">
        <v>3</v>
      </c>
      <c r="C30" s="42">
        <f>D6*0.3*0.6/12</f>
        <v>1019.4074999999998</v>
      </c>
      <c r="D30" s="43">
        <f>Limits!$L$5</f>
        <v>149</v>
      </c>
      <c r="E30" s="43">
        <f>C30-D30</f>
        <v>870.4074999999998</v>
      </c>
      <c r="F30" s="43"/>
    </row>
    <row r="31" spans="2:6" ht="12" customHeight="1">
      <c r="B31" s="41" t="s">
        <v>4</v>
      </c>
      <c r="C31" s="42">
        <f>D7*0.3*0.6/12</f>
        <v>1223.289</v>
      </c>
      <c r="D31" s="43">
        <f>Limits!$L$6</f>
        <v>196</v>
      </c>
      <c r="E31" s="43">
        <f>C31-D31</f>
        <v>1027.289</v>
      </c>
      <c r="F31" s="43"/>
    </row>
    <row r="32" spans="2:6" ht="12" customHeight="1">
      <c r="B32" s="41" t="s">
        <v>5</v>
      </c>
      <c r="C32" s="42">
        <f>D8*0.3*0.6/12</f>
        <v>1413.5784000000001</v>
      </c>
      <c r="D32" s="43">
        <f>Limits!$L$7</f>
        <v>239</v>
      </c>
      <c r="E32" s="43">
        <f>C32-D32</f>
        <v>1174.5784000000001</v>
      </c>
      <c r="F32" s="43"/>
    </row>
    <row r="33" spans="2:6" ht="15" customHeight="1"/>
    <row r="34" spans="2:6" ht="69.95" customHeight="1">
      <c r="B34" s="60" t="s">
        <v>21</v>
      </c>
      <c r="C34" s="60"/>
      <c r="D34" s="60"/>
      <c r="E34" s="60"/>
      <c r="F34" s="50"/>
    </row>
    <row r="35" spans="2:6" ht="18" customHeight="1">
      <c r="C35" s="44"/>
      <c r="D35" s="44"/>
      <c r="E35" s="44"/>
    </row>
    <row r="36" spans="2:6">
      <c r="B36" s="58" t="s">
        <v>9</v>
      </c>
      <c r="C36" s="35" t="s">
        <v>10</v>
      </c>
    </row>
    <row r="37" spans="2:6">
      <c r="B37" s="58"/>
      <c r="C37" s="35" t="s">
        <v>11</v>
      </c>
    </row>
    <row r="38" spans="2:6">
      <c r="B38" s="58"/>
      <c r="C38" s="35" t="s">
        <v>12</v>
      </c>
    </row>
    <row r="40" spans="2:6" ht="30" customHeight="1">
      <c r="B40" s="62" t="s">
        <v>50</v>
      </c>
      <c r="C40" s="62"/>
      <c r="D40" s="62"/>
      <c r="E40" s="62"/>
      <c r="F40" s="49"/>
    </row>
    <row r="41" spans="2:6" ht="25.5" customHeight="1">
      <c r="B41" s="63" t="str">
        <f>'Region 6'!B41:E41</f>
        <v>Examples shown reflect electricity, water, gas heat, gas cooking and gas hot water for a low-rise unit type.  Effective 07/01/2014.</v>
      </c>
      <c r="C41" s="63"/>
      <c r="D41" s="63"/>
      <c r="E41" s="63"/>
    </row>
  </sheetData>
  <sheetProtection password="DACF" sheet="1" objects="1" scenarios="1"/>
  <mergeCells count="13">
    <mergeCell ref="B1:E1"/>
    <mergeCell ref="B2:E2"/>
    <mergeCell ref="B3:E3"/>
    <mergeCell ref="B4:E4"/>
    <mergeCell ref="B41:E41"/>
    <mergeCell ref="B22:E22"/>
    <mergeCell ref="B28:E28"/>
    <mergeCell ref="B36:B38"/>
    <mergeCell ref="B40:E40"/>
    <mergeCell ref="B34:E34"/>
    <mergeCell ref="B10:E10"/>
    <mergeCell ref="B16:E16"/>
    <mergeCell ref="B5:E5"/>
  </mergeCells>
  <pageMargins left="0.75" right="0.7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B1:F41"/>
  <sheetViews>
    <sheetView showRowColHeaders="0" workbookViewId="0">
      <selection activeCell="B5" sqref="B5:E5"/>
    </sheetView>
  </sheetViews>
  <sheetFormatPr defaultRowHeight="12.75"/>
  <cols>
    <col min="1" max="1" width="10.7109375" style="35" customWidth="1"/>
    <col min="2" max="5" width="18.7109375" style="35" customWidth="1"/>
    <col min="6" max="6" width="10.7109375" style="35" customWidth="1"/>
    <col min="7" max="7" width="15.28515625" style="35" customWidth="1"/>
    <col min="8" max="16384" width="9.140625" style="35"/>
  </cols>
  <sheetData>
    <row r="1" spans="2:6" s="34" customFormat="1" ht="18">
      <c r="B1" s="55" t="s">
        <v>0</v>
      </c>
      <c r="C1" s="55"/>
      <c r="D1" s="55"/>
      <c r="E1" s="55"/>
      <c r="F1" s="52"/>
    </row>
    <row r="2" spans="2:6" s="34" customFormat="1" ht="18">
      <c r="B2" s="55">
        <f>Limits!B1</f>
        <v>2014</v>
      </c>
      <c r="C2" s="55"/>
      <c r="D2" s="55"/>
      <c r="E2" s="55"/>
      <c r="F2" s="52"/>
    </row>
    <row r="3" spans="2:6" s="34" customFormat="1" ht="18">
      <c r="B3" s="55" t="s">
        <v>1</v>
      </c>
      <c r="C3" s="55"/>
      <c r="D3" s="55"/>
      <c r="E3" s="55"/>
      <c r="F3" s="52"/>
    </row>
    <row r="4" spans="2:6" s="34" customFormat="1" ht="18">
      <c r="B4" s="55" t="s">
        <v>20</v>
      </c>
      <c r="C4" s="55"/>
      <c r="D4" s="55"/>
      <c r="E4" s="55"/>
      <c r="F4" s="52"/>
    </row>
    <row r="5" spans="2:6" ht="38.1" customHeight="1">
      <c r="B5" s="83" t="s">
        <v>55</v>
      </c>
      <c r="C5" s="56"/>
      <c r="D5" s="56"/>
      <c r="E5" s="56"/>
    </row>
    <row r="6" spans="2:6">
      <c r="B6" s="36" t="s">
        <v>6</v>
      </c>
      <c r="C6" s="36"/>
      <c r="D6" s="37">
        <f>Limits!E12</f>
        <v>78750</v>
      </c>
    </row>
    <row r="7" spans="2:6">
      <c r="B7" s="36" t="s">
        <v>7</v>
      </c>
      <c r="C7" s="36"/>
      <c r="D7" s="37">
        <f>Limits!G12</f>
        <v>94500</v>
      </c>
    </row>
    <row r="8" spans="2:6">
      <c r="B8" s="36" t="s">
        <v>8</v>
      </c>
      <c r="C8" s="36"/>
      <c r="D8" s="37">
        <f>Limits!I12</f>
        <v>109200</v>
      </c>
    </row>
    <row r="9" spans="2:6">
      <c r="B9" s="36"/>
      <c r="C9" s="36"/>
      <c r="D9" s="37"/>
    </row>
    <row r="10" spans="2:6" ht="20.100000000000001" customHeight="1" thickBot="1">
      <c r="B10" s="57" t="s">
        <v>17</v>
      </c>
      <c r="C10" s="57"/>
      <c r="D10" s="57"/>
      <c r="E10" s="57"/>
    </row>
    <row r="11" spans="2:6" ht="14.25" thickTop="1" thickBot="1">
      <c r="B11" s="38" t="s">
        <v>2</v>
      </c>
      <c r="C11" s="39" t="s">
        <v>13</v>
      </c>
      <c r="D11" s="39" t="s">
        <v>14</v>
      </c>
      <c r="E11" s="40" t="s">
        <v>15</v>
      </c>
    </row>
    <row r="12" spans="2:6" ht="13.5" thickTop="1">
      <c r="B12" s="41" t="s">
        <v>3</v>
      </c>
      <c r="C12" s="42">
        <f>D6*0.3*0.3/12</f>
        <v>590.625</v>
      </c>
      <c r="D12" s="43">
        <f>Limits!$L$5</f>
        <v>149</v>
      </c>
      <c r="E12" s="43">
        <f>C12-D12</f>
        <v>441.625</v>
      </c>
    </row>
    <row r="13" spans="2:6">
      <c r="B13" s="41" t="s">
        <v>4</v>
      </c>
      <c r="C13" s="42">
        <f>D7*0.3*0.3/12</f>
        <v>708.75</v>
      </c>
      <c r="D13" s="43">
        <f>Limits!$L$6</f>
        <v>196</v>
      </c>
      <c r="E13" s="43">
        <f>C13-D13</f>
        <v>512.75</v>
      </c>
    </row>
    <row r="14" spans="2:6">
      <c r="B14" s="41" t="s">
        <v>5</v>
      </c>
      <c r="C14" s="42">
        <f>D8*0.3*0.3/12</f>
        <v>819</v>
      </c>
      <c r="D14" s="43">
        <f>Limits!$L$7</f>
        <v>239</v>
      </c>
      <c r="E14" s="43">
        <f>C14-D14</f>
        <v>580</v>
      </c>
    </row>
    <row r="15" spans="2:6">
      <c r="B15" s="41"/>
      <c r="C15" s="42"/>
      <c r="D15" s="43"/>
      <c r="E15" s="43"/>
    </row>
    <row r="16" spans="2:6" ht="20.100000000000001" customHeight="1" thickBot="1">
      <c r="B16" s="57" t="s">
        <v>19</v>
      </c>
      <c r="C16" s="57"/>
      <c r="D16" s="57"/>
      <c r="E16" s="57"/>
    </row>
    <row r="17" spans="2:6" ht="14.25" thickTop="1" thickBot="1">
      <c r="B17" s="38" t="s">
        <v>2</v>
      </c>
      <c r="C17" s="39" t="s">
        <v>13</v>
      </c>
      <c r="D17" s="39" t="s">
        <v>14</v>
      </c>
      <c r="E17" s="40" t="s">
        <v>15</v>
      </c>
    </row>
    <row r="18" spans="2:6" ht="13.5" thickTop="1">
      <c r="B18" s="41" t="s">
        <v>3</v>
      </c>
      <c r="C18" s="42">
        <f>D6*0.3*0.35/12</f>
        <v>689.0625</v>
      </c>
      <c r="D18" s="43">
        <f>Limits!$L$5</f>
        <v>149</v>
      </c>
      <c r="E18" s="43">
        <f>C18-D18</f>
        <v>540.0625</v>
      </c>
    </row>
    <row r="19" spans="2:6">
      <c r="B19" s="41" t="s">
        <v>4</v>
      </c>
      <c r="C19" s="42">
        <f>D7*0.3*0.35/12</f>
        <v>826.875</v>
      </c>
      <c r="D19" s="43">
        <f>Limits!$L$6</f>
        <v>196</v>
      </c>
      <c r="E19" s="43">
        <f>C19-D19</f>
        <v>630.875</v>
      </c>
    </row>
    <row r="20" spans="2:6">
      <c r="B20" s="41" t="s">
        <v>5</v>
      </c>
      <c r="C20" s="42">
        <f>D8*0.3*0.35/12</f>
        <v>955.5</v>
      </c>
      <c r="D20" s="43">
        <f>Limits!$L$7</f>
        <v>239</v>
      </c>
      <c r="E20" s="43">
        <f>C20-D20</f>
        <v>716.5</v>
      </c>
    </row>
    <row r="21" spans="2:6">
      <c r="B21" s="41"/>
      <c r="C21" s="42"/>
      <c r="D21" s="43"/>
      <c r="E21" s="43"/>
    </row>
    <row r="22" spans="2:6" ht="20.100000000000001" customHeight="1" thickBot="1">
      <c r="B22" s="57" t="s">
        <v>18</v>
      </c>
      <c r="C22" s="57"/>
      <c r="D22" s="57"/>
      <c r="E22" s="57"/>
      <c r="F22" s="43"/>
    </row>
    <row r="23" spans="2:6" ht="12" customHeight="1" thickTop="1" thickBot="1">
      <c r="B23" s="38" t="s">
        <v>2</v>
      </c>
      <c r="C23" s="39" t="s">
        <v>13</v>
      </c>
      <c r="D23" s="39" t="s">
        <v>14</v>
      </c>
      <c r="E23" s="40" t="s">
        <v>15</v>
      </c>
      <c r="F23" s="43"/>
    </row>
    <row r="24" spans="2:6" ht="12" customHeight="1" thickTop="1">
      <c r="B24" s="41" t="s">
        <v>3</v>
      </c>
      <c r="C24" s="42">
        <f>D6*0.3*0.46/12</f>
        <v>905.625</v>
      </c>
      <c r="D24" s="43">
        <f>Limits!$L$5</f>
        <v>149</v>
      </c>
      <c r="E24" s="43">
        <f>C24-D24</f>
        <v>756.625</v>
      </c>
      <c r="F24" s="43"/>
    </row>
    <row r="25" spans="2:6" ht="12" customHeight="1">
      <c r="B25" s="41" t="s">
        <v>4</v>
      </c>
      <c r="C25" s="42">
        <f>D7*0.3*0.46/12</f>
        <v>1086.75</v>
      </c>
      <c r="D25" s="43">
        <f>Limits!$L$6</f>
        <v>196</v>
      </c>
      <c r="E25" s="43">
        <f>C25-D25</f>
        <v>890.75</v>
      </c>
      <c r="F25" s="43"/>
    </row>
    <row r="26" spans="2:6" ht="12" customHeight="1">
      <c r="B26" s="41" t="s">
        <v>5</v>
      </c>
      <c r="C26" s="42">
        <f>D8*0.3*0.46/12</f>
        <v>1255.8</v>
      </c>
      <c r="D26" s="43">
        <f>Limits!$L$7</f>
        <v>239</v>
      </c>
      <c r="E26" s="43">
        <f>C26-D26</f>
        <v>1016.8</v>
      </c>
      <c r="F26" s="43"/>
    </row>
    <row r="27" spans="2:6" ht="12" customHeight="1">
      <c r="B27" s="41"/>
      <c r="C27" s="42"/>
      <c r="D27" s="43"/>
      <c r="E27" s="43"/>
      <c r="F27" s="43"/>
    </row>
    <row r="28" spans="2:6" ht="20.100000000000001" customHeight="1" thickBot="1">
      <c r="B28" s="57" t="s">
        <v>16</v>
      </c>
      <c r="C28" s="57"/>
      <c r="D28" s="57"/>
      <c r="E28" s="57"/>
    </row>
    <row r="29" spans="2:6" ht="12" customHeight="1" thickTop="1" thickBot="1">
      <c r="B29" s="38" t="s">
        <v>2</v>
      </c>
      <c r="C29" s="39" t="s">
        <v>13</v>
      </c>
      <c r="D29" s="39" t="s">
        <v>14</v>
      </c>
      <c r="E29" s="40" t="s">
        <v>15</v>
      </c>
    </row>
    <row r="30" spans="2:6" ht="12" customHeight="1" thickTop="1">
      <c r="B30" s="41" t="s">
        <v>3</v>
      </c>
      <c r="C30" s="42">
        <f>D6*0.3*0.6/12</f>
        <v>1181.25</v>
      </c>
      <c r="D30" s="43">
        <f>Limits!$L$5</f>
        <v>149</v>
      </c>
      <c r="E30" s="43">
        <f>C30-D30</f>
        <v>1032.25</v>
      </c>
      <c r="F30" s="43"/>
    </row>
    <row r="31" spans="2:6" ht="12" customHeight="1">
      <c r="B31" s="41" t="s">
        <v>4</v>
      </c>
      <c r="C31" s="42">
        <f>D7*0.3*0.6/12</f>
        <v>1417.5</v>
      </c>
      <c r="D31" s="43">
        <f>Limits!$L$6</f>
        <v>196</v>
      </c>
      <c r="E31" s="43">
        <f>C31-D31</f>
        <v>1221.5</v>
      </c>
      <c r="F31" s="43"/>
    </row>
    <row r="32" spans="2:6" ht="12" customHeight="1">
      <c r="B32" s="41" t="s">
        <v>5</v>
      </c>
      <c r="C32" s="42">
        <f>D8*0.3*0.6/12</f>
        <v>1638</v>
      </c>
      <c r="D32" s="43">
        <f>Limits!$L$7</f>
        <v>239</v>
      </c>
      <c r="E32" s="43">
        <f>C32-D32</f>
        <v>1399</v>
      </c>
      <c r="F32" s="43"/>
    </row>
    <row r="33" spans="2:6" ht="15" customHeight="1"/>
    <row r="34" spans="2:6" ht="69.95" customHeight="1">
      <c r="B34" s="60" t="s">
        <v>21</v>
      </c>
      <c r="C34" s="60"/>
      <c r="D34" s="60"/>
      <c r="E34" s="60"/>
      <c r="F34" s="50"/>
    </row>
    <row r="35" spans="2:6" ht="18" customHeight="1">
      <c r="C35" s="44"/>
      <c r="D35" s="44"/>
      <c r="E35" s="44"/>
    </row>
    <row r="36" spans="2:6">
      <c r="B36" s="58" t="s">
        <v>9</v>
      </c>
      <c r="C36" s="35" t="s">
        <v>10</v>
      </c>
    </row>
    <row r="37" spans="2:6">
      <c r="B37" s="58"/>
      <c r="C37" s="35" t="s">
        <v>11</v>
      </c>
    </row>
    <row r="38" spans="2:6">
      <c r="B38" s="58"/>
      <c r="C38" s="35" t="s">
        <v>12</v>
      </c>
    </row>
    <row r="40" spans="2:6" ht="30" customHeight="1">
      <c r="B40" s="62" t="s">
        <v>50</v>
      </c>
      <c r="C40" s="62"/>
      <c r="D40" s="62"/>
      <c r="E40" s="62"/>
      <c r="F40" s="49"/>
    </row>
    <row r="41" spans="2:6" ht="25.5" customHeight="1">
      <c r="B41" s="63" t="str">
        <f>'Region 6'!B41:E41</f>
        <v>Examples shown reflect electricity, water, gas heat, gas cooking and gas hot water for a low-rise unit type.  Effective 07/01/2014.</v>
      </c>
      <c r="C41" s="63"/>
      <c r="D41" s="63"/>
      <c r="E41" s="63"/>
    </row>
  </sheetData>
  <sheetProtection password="DACF" sheet="1" objects="1" scenarios="1"/>
  <mergeCells count="13">
    <mergeCell ref="B1:E1"/>
    <mergeCell ref="B2:E2"/>
    <mergeCell ref="B3:E3"/>
    <mergeCell ref="B4:E4"/>
    <mergeCell ref="B34:E34"/>
    <mergeCell ref="B10:E10"/>
    <mergeCell ref="B16:E16"/>
    <mergeCell ref="B5:E5"/>
    <mergeCell ref="B41:E41"/>
    <mergeCell ref="B22:E22"/>
    <mergeCell ref="B28:E28"/>
    <mergeCell ref="B36:B38"/>
    <mergeCell ref="B40:E40"/>
  </mergeCells>
  <pageMargins left="0.75" right="0.75" top="0.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B1:F41"/>
  <sheetViews>
    <sheetView showRowColHeaders="0" workbookViewId="0">
      <selection activeCell="B5" sqref="B5:E5"/>
    </sheetView>
  </sheetViews>
  <sheetFormatPr defaultRowHeight="12.75"/>
  <cols>
    <col min="1" max="1" width="10.7109375" style="35" customWidth="1"/>
    <col min="2" max="5" width="18.7109375" style="35" customWidth="1"/>
    <col min="6" max="6" width="10.7109375" style="35" customWidth="1"/>
    <col min="7" max="7" width="15.28515625" style="35" customWidth="1"/>
    <col min="8" max="16384" width="9.140625" style="35"/>
  </cols>
  <sheetData>
    <row r="1" spans="2:6" s="34" customFormat="1" ht="18">
      <c r="B1" s="55" t="s">
        <v>0</v>
      </c>
      <c r="C1" s="55"/>
      <c r="D1" s="55"/>
      <c r="E1" s="55"/>
      <c r="F1" s="52"/>
    </row>
    <row r="2" spans="2:6" s="34" customFormat="1" ht="18">
      <c r="B2" s="55">
        <f>Limits!B1</f>
        <v>2014</v>
      </c>
      <c r="C2" s="55"/>
      <c r="D2" s="55"/>
      <c r="E2" s="55"/>
      <c r="F2" s="52"/>
    </row>
    <row r="3" spans="2:6" s="34" customFormat="1" ht="18">
      <c r="B3" s="55" t="s">
        <v>1</v>
      </c>
      <c r="C3" s="55"/>
      <c r="D3" s="55"/>
      <c r="E3" s="55"/>
      <c r="F3" s="52"/>
    </row>
    <row r="4" spans="2:6" s="34" customFormat="1" ht="18">
      <c r="B4" s="55" t="s">
        <v>20</v>
      </c>
      <c r="C4" s="55"/>
      <c r="D4" s="55"/>
      <c r="E4" s="55"/>
      <c r="F4" s="52"/>
    </row>
    <row r="5" spans="2:6" ht="38.1" customHeight="1">
      <c r="B5" s="83" t="s">
        <v>54</v>
      </c>
      <c r="C5" s="56"/>
      <c r="D5" s="56"/>
      <c r="E5" s="56"/>
    </row>
    <row r="6" spans="2:6">
      <c r="B6" s="36" t="s">
        <v>6</v>
      </c>
      <c r="C6" s="36"/>
      <c r="D6" s="37">
        <f>Limits!E16</f>
        <v>69460.5</v>
      </c>
    </row>
    <row r="7" spans="2:6">
      <c r="B7" s="36" t="s">
        <v>7</v>
      </c>
      <c r="C7" s="36"/>
      <c r="D7" s="37">
        <f>Limits!G16</f>
        <v>83352.600000000006</v>
      </c>
    </row>
    <row r="8" spans="2:6">
      <c r="B8" s="36" t="s">
        <v>8</v>
      </c>
      <c r="C8" s="36"/>
      <c r="D8" s="37">
        <f>Limits!I16</f>
        <v>96318.56</v>
      </c>
    </row>
    <row r="9" spans="2:6">
      <c r="B9" s="36"/>
      <c r="C9" s="36"/>
      <c r="D9" s="37"/>
    </row>
    <row r="10" spans="2:6" ht="20.100000000000001" customHeight="1" thickBot="1">
      <c r="B10" s="57" t="s">
        <v>17</v>
      </c>
      <c r="C10" s="57"/>
      <c r="D10" s="57"/>
      <c r="E10" s="57"/>
    </row>
    <row r="11" spans="2:6" ht="14.25" thickTop="1" thickBot="1">
      <c r="B11" s="38" t="s">
        <v>2</v>
      </c>
      <c r="C11" s="39" t="s">
        <v>13</v>
      </c>
      <c r="D11" s="39" t="s">
        <v>14</v>
      </c>
      <c r="E11" s="40" t="s">
        <v>15</v>
      </c>
    </row>
    <row r="12" spans="2:6" ht="13.5" thickTop="1">
      <c r="B12" s="41" t="s">
        <v>3</v>
      </c>
      <c r="C12" s="42">
        <f>D6*0.3*0.3/12</f>
        <v>520.9537499999999</v>
      </c>
      <c r="D12" s="43">
        <f>Limits!$L$5</f>
        <v>149</v>
      </c>
      <c r="E12" s="43">
        <f>C12-D12</f>
        <v>371.9537499999999</v>
      </c>
    </row>
    <row r="13" spans="2:6">
      <c r="B13" s="41" t="s">
        <v>4</v>
      </c>
      <c r="C13" s="42">
        <f>D7*0.3*0.3/12</f>
        <v>625.14449999999999</v>
      </c>
      <c r="D13" s="43">
        <f>Limits!$L$6</f>
        <v>196</v>
      </c>
      <c r="E13" s="43">
        <f>C13-D13</f>
        <v>429.14449999999999</v>
      </c>
    </row>
    <row r="14" spans="2:6">
      <c r="B14" s="41" t="s">
        <v>5</v>
      </c>
      <c r="C14" s="42">
        <f>D8*0.3*0.3/12</f>
        <v>722.38919999999996</v>
      </c>
      <c r="D14" s="43">
        <f>Limits!$L$7</f>
        <v>239</v>
      </c>
      <c r="E14" s="43">
        <f>C14-D14</f>
        <v>483.38919999999996</v>
      </c>
    </row>
    <row r="15" spans="2:6">
      <c r="B15" s="41"/>
      <c r="C15" s="42"/>
      <c r="D15" s="43"/>
      <c r="E15" s="43"/>
    </row>
    <row r="16" spans="2:6" ht="20.100000000000001" customHeight="1" thickBot="1">
      <c r="B16" s="57" t="s">
        <v>19</v>
      </c>
      <c r="C16" s="57"/>
      <c r="D16" s="57"/>
      <c r="E16" s="57"/>
    </row>
    <row r="17" spans="2:6" ht="14.25" thickTop="1" thickBot="1">
      <c r="B17" s="38" t="s">
        <v>2</v>
      </c>
      <c r="C17" s="39" t="s">
        <v>13</v>
      </c>
      <c r="D17" s="39" t="s">
        <v>14</v>
      </c>
      <c r="E17" s="40" t="s">
        <v>15</v>
      </c>
    </row>
    <row r="18" spans="2:6" ht="13.5" thickTop="1">
      <c r="B18" s="41" t="s">
        <v>3</v>
      </c>
      <c r="C18" s="42">
        <f>D6*0.3*0.35/12</f>
        <v>607.77937499999996</v>
      </c>
      <c r="D18" s="43">
        <f>Limits!$L$5</f>
        <v>149</v>
      </c>
      <c r="E18" s="43">
        <f>C18-D18</f>
        <v>458.77937499999996</v>
      </c>
    </row>
    <row r="19" spans="2:6">
      <c r="B19" s="41" t="s">
        <v>4</v>
      </c>
      <c r="C19" s="42">
        <f>D7*0.3*0.35/12</f>
        <v>729.33525000000009</v>
      </c>
      <c r="D19" s="43">
        <f>Limits!$L$6</f>
        <v>196</v>
      </c>
      <c r="E19" s="43">
        <f>C19-D19</f>
        <v>533.33525000000009</v>
      </c>
    </row>
    <row r="20" spans="2:6">
      <c r="B20" s="41" t="s">
        <v>5</v>
      </c>
      <c r="C20" s="42">
        <f>D8*0.3*0.35/12</f>
        <v>842.78739999999982</v>
      </c>
      <c r="D20" s="43">
        <f>Limits!$L$7</f>
        <v>239</v>
      </c>
      <c r="E20" s="43">
        <f>C20-D20</f>
        <v>603.78739999999982</v>
      </c>
    </row>
    <row r="21" spans="2:6">
      <c r="B21" s="41"/>
      <c r="C21" s="42"/>
      <c r="D21" s="43"/>
      <c r="E21" s="43"/>
    </row>
    <row r="22" spans="2:6" ht="20.100000000000001" customHeight="1" thickBot="1">
      <c r="B22" s="57" t="s">
        <v>18</v>
      </c>
      <c r="C22" s="57"/>
      <c r="D22" s="57"/>
      <c r="E22" s="57"/>
      <c r="F22" s="43"/>
    </row>
    <row r="23" spans="2:6" ht="12" customHeight="1" thickTop="1" thickBot="1">
      <c r="B23" s="38" t="s">
        <v>2</v>
      </c>
      <c r="C23" s="39" t="s">
        <v>13</v>
      </c>
      <c r="D23" s="39" t="s">
        <v>14</v>
      </c>
      <c r="E23" s="40" t="s">
        <v>15</v>
      </c>
      <c r="F23" s="43"/>
    </row>
    <row r="24" spans="2:6" ht="12" customHeight="1" thickTop="1">
      <c r="B24" s="41" t="s">
        <v>3</v>
      </c>
      <c r="C24" s="42">
        <f>D6*0.3*0.46/12</f>
        <v>798.79574999999988</v>
      </c>
      <c r="D24" s="43">
        <f>Limits!$L$5</f>
        <v>149</v>
      </c>
      <c r="E24" s="43">
        <f>C24-D24</f>
        <v>649.79574999999988</v>
      </c>
      <c r="F24" s="43"/>
    </row>
    <row r="25" spans="2:6" ht="12" customHeight="1">
      <c r="B25" s="41" t="s">
        <v>4</v>
      </c>
      <c r="C25" s="42">
        <f>D7*0.3*0.46/12</f>
        <v>958.55490000000009</v>
      </c>
      <c r="D25" s="43">
        <f>Limits!$L$6</f>
        <v>196</v>
      </c>
      <c r="E25" s="43">
        <f>C25-D25</f>
        <v>762.55490000000009</v>
      </c>
      <c r="F25" s="43"/>
    </row>
    <row r="26" spans="2:6" ht="12" customHeight="1">
      <c r="B26" s="41" t="s">
        <v>5</v>
      </c>
      <c r="C26" s="42">
        <f>D8*0.3*0.46/12</f>
        <v>1107.66344</v>
      </c>
      <c r="D26" s="43">
        <f>Limits!$L$7</f>
        <v>239</v>
      </c>
      <c r="E26" s="43">
        <f>C26-D26</f>
        <v>868.66344000000004</v>
      </c>
      <c r="F26" s="43"/>
    </row>
    <row r="27" spans="2:6" ht="12" customHeight="1">
      <c r="B27" s="41"/>
      <c r="C27" s="42"/>
      <c r="D27" s="43"/>
      <c r="E27" s="43"/>
      <c r="F27" s="43"/>
    </row>
    <row r="28" spans="2:6" ht="20.100000000000001" customHeight="1" thickBot="1">
      <c r="B28" s="57" t="s">
        <v>16</v>
      </c>
      <c r="C28" s="57"/>
      <c r="D28" s="57"/>
      <c r="E28" s="57"/>
    </row>
    <row r="29" spans="2:6" ht="12" customHeight="1" thickTop="1" thickBot="1">
      <c r="B29" s="38" t="s">
        <v>2</v>
      </c>
      <c r="C29" s="39" t="s">
        <v>13</v>
      </c>
      <c r="D29" s="39" t="s">
        <v>14</v>
      </c>
      <c r="E29" s="40" t="s">
        <v>15</v>
      </c>
    </row>
    <row r="30" spans="2:6" ht="12" customHeight="1" thickTop="1">
      <c r="B30" s="41" t="s">
        <v>3</v>
      </c>
      <c r="C30" s="42">
        <f>D6*0.3*0.6/12</f>
        <v>1041.9074999999998</v>
      </c>
      <c r="D30" s="43">
        <f>Limits!$L$5</f>
        <v>149</v>
      </c>
      <c r="E30" s="43">
        <f>C30-D30</f>
        <v>892.9074999999998</v>
      </c>
      <c r="F30" s="43"/>
    </row>
    <row r="31" spans="2:6" ht="12" customHeight="1">
      <c r="B31" s="41" t="s">
        <v>4</v>
      </c>
      <c r="C31" s="42">
        <f>D7*0.3*0.6/12</f>
        <v>1250.289</v>
      </c>
      <c r="D31" s="43">
        <f>Limits!$L$6</f>
        <v>196</v>
      </c>
      <c r="E31" s="43">
        <f>C31-D31</f>
        <v>1054.289</v>
      </c>
      <c r="F31" s="43"/>
    </row>
    <row r="32" spans="2:6" ht="12" customHeight="1">
      <c r="B32" s="41" t="s">
        <v>5</v>
      </c>
      <c r="C32" s="42">
        <f>D8*0.3*0.6/12</f>
        <v>1444.7783999999999</v>
      </c>
      <c r="D32" s="43">
        <f>Limits!$L$7</f>
        <v>239</v>
      </c>
      <c r="E32" s="43">
        <f>C32-D32</f>
        <v>1205.7783999999999</v>
      </c>
      <c r="F32" s="43"/>
    </row>
    <row r="33" spans="2:6" ht="15" customHeight="1"/>
    <row r="34" spans="2:6" ht="69.95" customHeight="1">
      <c r="B34" s="60" t="s">
        <v>21</v>
      </c>
      <c r="C34" s="60"/>
      <c r="D34" s="60"/>
      <c r="E34" s="60"/>
      <c r="F34" s="50"/>
    </row>
    <row r="35" spans="2:6" ht="18" customHeight="1">
      <c r="C35" s="44"/>
      <c r="D35" s="44"/>
      <c r="E35" s="44"/>
    </row>
    <row r="36" spans="2:6">
      <c r="B36" s="58" t="s">
        <v>9</v>
      </c>
      <c r="C36" s="35" t="s">
        <v>10</v>
      </c>
    </row>
    <row r="37" spans="2:6">
      <c r="B37" s="58"/>
      <c r="C37" s="35" t="s">
        <v>11</v>
      </c>
    </row>
    <row r="38" spans="2:6">
      <c r="B38" s="58"/>
      <c r="C38" s="35" t="s">
        <v>12</v>
      </c>
    </row>
    <row r="40" spans="2:6" ht="30" customHeight="1">
      <c r="B40" s="62" t="s">
        <v>50</v>
      </c>
      <c r="C40" s="62"/>
      <c r="D40" s="62"/>
      <c r="E40" s="62"/>
      <c r="F40" s="49"/>
    </row>
    <row r="41" spans="2:6" ht="25.5" customHeight="1">
      <c r="B41" s="63" t="str">
        <f>'Region 6'!B41:E41</f>
        <v>Examples shown reflect electricity, water, gas heat, gas cooking and gas hot water for a low-rise unit type.  Effective 07/01/2014.</v>
      </c>
      <c r="C41" s="63"/>
      <c r="D41" s="63"/>
      <c r="E41" s="63"/>
    </row>
  </sheetData>
  <sheetProtection password="DACF" sheet="1" objects="1" scenarios="1"/>
  <mergeCells count="13">
    <mergeCell ref="B41:E41"/>
    <mergeCell ref="B10:E10"/>
    <mergeCell ref="B40:E40"/>
    <mergeCell ref="B1:E1"/>
    <mergeCell ref="B2:E2"/>
    <mergeCell ref="B3:E3"/>
    <mergeCell ref="B28:E28"/>
    <mergeCell ref="B36:B38"/>
    <mergeCell ref="B4:E4"/>
    <mergeCell ref="B34:E34"/>
    <mergeCell ref="B16:E16"/>
    <mergeCell ref="B22:E22"/>
    <mergeCell ref="B5:E5"/>
  </mergeCells>
  <pageMargins left="0.75" right="0.7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70C0"/>
  </sheetPr>
  <dimension ref="B1:F41"/>
  <sheetViews>
    <sheetView showRowColHeaders="0" workbookViewId="0">
      <selection activeCell="B5" sqref="B5:E5"/>
    </sheetView>
  </sheetViews>
  <sheetFormatPr defaultRowHeight="12.75"/>
  <cols>
    <col min="1" max="1" width="10.7109375" style="35" customWidth="1"/>
    <col min="2" max="5" width="18.7109375" style="35" customWidth="1"/>
    <col min="6" max="6" width="10.7109375" style="35" customWidth="1"/>
    <col min="7" max="7" width="15.28515625" style="35" customWidth="1"/>
    <col min="8" max="16384" width="9.140625" style="35"/>
  </cols>
  <sheetData>
    <row r="1" spans="2:6" s="34" customFormat="1" ht="18">
      <c r="B1" s="55" t="s">
        <v>0</v>
      </c>
      <c r="C1" s="55"/>
      <c r="D1" s="55"/>
      <c r="E1" s="55"/>
      <c r="F1" s="52"/>
    </row>
    <row r="2" spans="2:6" s="34" customFormat="1" ht="18">
      <c r="B2" s="55">
        <f>Limits!B1</f>
        <v>2014</v>
      </c>
      <c r="C2" s="55"/>
      <c r="D2" s="55"/>
      <c r="E2" s="55"/>
      <c r="F2" s="52"/>
    </row>
    <row r="3" spans="2:6" s="34" customFormat="1" ht="18">
      <c r="B3" s="55" t="s">
        <v>1</v>
      </c>
      <c r="C3" s="55"/>
      <c r="D3" s="55"/>
      <c r="E3" s="55"/>
      <c r="F3" s="52"/>
    </row>
    <row r="4" spans="2:6" s="34" customFormat="1" ht="18">
      <c r="B4" s="55" t="s">
        <v>20</v>
      </c>
      <c r="C4" s="55"/>
      <c r="D4" s="55"/>
      <c r="E4" s="55"/>
      <c r="F4" s="52"/>
    </row>
    <row r="5" spans="2:6" ht="37.5" customHeight="1">
      <c r="B5" s="83" t="s">
        <v>52</v>
      </c>
      <c r="C5" s="56"/>
      <c r="D5" s="56"/>
      <c r="E5" s="56"/>
    </row>
    <row r="6" spans="2:6">
      <c r="B6" s="36" t="s">
        <v>6</v>
      </c>
      <c r="C6" s="36"/>
      <c r="D6" s="37">
        <f>Limits!E20</f>
        <v>61125</v>
      </c>
    </row>
    <row r="7" spans="2:6">
      <c r="B7" s="36" t="s">
        <v>7</v>
      </c>
      <c r="C7" s="36"/>
      <c r="D7" s="37">
        <f>Limits!G20</f>
        <v>73350</v>
      </c>
    </row>
    <row r="8" spans="2:6">
      <c r="B8" s="36" t="s">
        <v>8</v>
      </c>
      <c r="C8" s="36"/>
      <c r="D8" s="37">
        <f>Limits!I20</f>
        <v>84760</v>
      </c>
    </row>
    <row r="9" spans="2:6">
      <c r="B9" s="36"/>
      <c r="C9" s="36"/>
      <c r="D9" s="37"/>
    </row>
    <row r="10" spans="2:6" ht="20.100000000000001" customHeight="1" thickBot="1">
      <c r="B10" s="57" t="s">
        <v>17</v>
      </c>
      <c r="C10" s="57"/>
      <c r="D10" s="57"/>
      <c r="E10" s="57"/>
    </row>
    <row r="11" spans="2:6" ht="14.25" thickTop="1" thickBot="1">
      <c r="B11" s="38" t="s">
        <v>2</v>
      </c>
      <c r="C11" s="39" t="s">
        <v>13</v>
      </c>
      <c r="D11" s="39" t="s">
        <v>14</v>
      </c>
      <c r="E11" s="40" t="s">
        <v>15</v>
      </c>
    </row>
    <row r="12" spans="2:6" ht="13.5" thickTop="1">
      <c r="B12" s="41" t="s">
        <v>3</v>
      </c>
      <c r="C12" s="42">
        <f>D6*0.3*0.3/12</f>
        <v>458.4375</v>
      </c>
      <c r="D12" s="43">
        <f>Limits!$L$5</f>
        <v>149</v>
      </c>
      <c r="E12" s="43">
        <f>C12-D12</f>
        <v>309.4375</v>
      </c>
    </row>
    <row r="13" spans="2:6">
      <c r="B13" s="41" t="s">
        <v>4</v>
      </c>
      <c r="C13" s="42">
        <f>D7*0.3*0.3/12</f>
        <v>550.125</v>
      </c>
      <c r="D13" s="43">
        <f>Limits!$L$6</f>
        <v>196</v>
      </c>
      <c r="E13" s="43">
        <f>C13-D13</f>
        <v>354.125</v>
      </c>
    </row>
    <row r="14" spans="2:6">
      <c r="B14" s="41" t="s">
        <v>5</v>
      </c>
      <c r="C14" s="42">
        <f>D8*0.3*0.3/12</f>
        <v>635.69999999999993</v>
      </c>
      <c r="D14" s="43">
        <f>Limits!$L$7</f>
        <v>239</v>
      </c>
      <c r="E14" s="43">
        <f>C14-D14</f>
        <v>396.69999999999993</v>
      </c>
    </row>
    <row r="15" spans="2:6">
      <c r="B15" s="41"/>
      <c r="C15" s="42"/>
      <c r="D15" s="43"/>
      <c r="E15" s="43"/>
    </row>
    <row r="16" spans="2:6" ht="20.100000000000001" customHeight="1" thickBot="1">
      <c r="B16" s="57" t="s">
        <v>19</v>
      </c>
      <c r="C16" s="57"/>
      <c r="D16" s="57"/>
      <c r="E16" s="57"/>
    </row>
    <row r="17" spans="2:6" ht="14.25" thickTop="1" thickBot="1">
      <c r="B17" s="38" t="s">
        <v>2</v>
      </c>
      <c r="C17" s="39" t="s">
        <v>13</v>
      </c>
      <c r="D17" s="39" t="s">
        <v>14</v>
      </c>
      <c r="E17" s="40" t="s">
        <v>15</v>
      </c>
    </row>
    <row r="18" spans="2:6" ht="13.5" thickTop="1">
      <c r="B18" s="41" t="s">
        <v>3</v>
      </c>
      <c r="C18" s="42">
        <f>D6*0.3*0.35/12</f>
        <v>534.84375</v>
      </c>
      <c r="D18" s="43">
        <f>Limits!$L$5</f>
        <v>149</v>
      </c>
      <c r="E18" s="43">
        <f>C18-D18</f>
        <v>385.84375</v>
      </c>
    </row>
    <row r="19" spans="2:6">
      <c r="B19" s="41" t="s">
        <v>4</v>
      </c>
      <c r="C19" s="42">
        <f>D7*0.3*0.35/12</f>
        <v>641.81249999999989</v>
      </c>
      <c r="D19" s="43">
        <f>Limits!$L$6</f>
        <v>196</v>
      </c>
      <c r="E19" s="43">
        <f>C19-D19</f>
        <v>445.81249999999989</v>
      </c>
    </row>
    <row r="20" spans="2:6">
      <c r="B20" s="41" t="s">
        <v>5</v>
      </c>
      <c r="C20" s="42">
        <f>D8*0.3*0.35/12</f>
        <v>741.65</v>
      </c>
      <c r="D20" s="43">
        <f>Limits!$L$7</f>
        <v>239</v>
      </c>
      <c r="E20" s="43">
        <f>C20-D20</f>
        <v>502.65</v>
      </c>
    </row>
    <row r="21" spans="2:6">
      <c r="B21" s="41"/>
      <c r="C21" s="42"/>
      <c r="D21" s="43"/>
      <c r="E21" s="43"/>
    </row>
    <row r="22" spans="2:6" ht="20.100000000000001" customHeight="1" thickBot="1">
      <c r="B22" s="57" t="s">
        <v>18</v>
      </c>
      <c r="C22" s="57"/>
      <c r="D22" s="57"/>
      <c r="E22" s="57"/>
      <c r="F22" s="43"/>
    </row>
    <row r="23" spans="2:6" ht="12" customHeight="1" thickTop="1" thickBot="1">
      <c r="B23" s="38" t="s">
        <v>2</v>
      </c>
      <c r="C23" s="39" t="s">
        <v>13</v>
      </c>
      <c r="D23" s="39" t="s">
        <v>14</v>
      </c>
      <c r="E23" s="40" t="s">
        <v>15</v>
      </c>
      <c r="F23" s="43"/>
    </row>
    <row r="24" spans="2:6" ht="12" customHeight="1" thickTop="1">
      <c r="B24" s="41" t="s">
        <v>3</v>
      </c>
      <c r="C24" s="42">
        <f>D6*0.3*0.46/12</f>
        <v>702.9375</v>
      </c>
      <c r="D24" s="43">
        <f>Limits!$L$5</f>
        <v>149</v>
      </c>
      <c r="E24" s="43">
        <f>C24-D24</f>
        <v>553.9375</v>
      </c>
      <c r="F24" s="43"/>
    </row>
    <row r="25" spans="2:6" ht="12" customHeight="1">
      <c r="B25" s="41" t="s">
        <v>4</v>
      </c>
      <c r="C25" s="42">
        <f>D7*0.3*0.46/12</f>
        <v>843.52500000000009</v>
      </c>
      <c r="D25" s="43">
        <f>Limits!$L$6</f>
        <v>196</v>
      </c>
      <c r="E25" s="43">
        <f>C25-D25</f>
        <v>647.52500000000009</v>
      </c>
      <c r="F25" s="43"/>
    </row>
    <row r="26" spans="2:6" ht="12" customHeight="1">
      <c r="B26" s="41" t="s">
        <v>5</v>
      </c>
      <c r="C26" s="42">
        <f>D8*0.3*0.46/12</f>
        <v>974.74000000000012</v>
      </c>
      <c r="D26" s="43">
        <f>Limits!$L$7</f>
        <v>239</v>
      </c>
      <c r="E26" s="43">
        <f>C26-D26</f>
        <v>735.74000000000012</v>
      </c>
      <c r="F26" s="43"/>
    </row>
    <row r="27" spans="2:6" ht="12" customHeight="1">
      <c r="B27" s="41"/>
      <c r="C27" s="42"/>
      <c r="D27" s="43"/>
      <c r="E27" s="43"/>
      <c r="F27" s="43"/>
    </row>
    <row r="28" spans="2:6" ht="20.100000000000001" customHeight="1" thickBot="1">
      <c r="B28" s="57" t="s">
        <v>16</v>
      </c>
      <c r="C28" s="57"/>
      <c r="D28" s="57"/>
      <c r="E28" s="57"/>
    </row>
    <row r="29" spans="2:6" ht="12" customHeight="1" thickTop="1" thickBot="1">
      <c r="B29" s="38" t="s">
        <v>2</v>
      </c>
      <c r="C29" s="39" t="s">
        <v>13</v>
      </c>
      <c r="D29" s="39" t="s">
        <v>14</v>
      </c>
      <c r="E29" s="40" t="s">
        <v>15</v>
      </c>
    </row>
    <row r="30" spans="2:6" ht="12" customHeight="1" thickTop="1">
      <c r="B30" s="41" t="s">
        <v>3</v>
      </c>
      <c r="C30" s="42">
        <f>D6*0.3*0.6/12</f>
        <v>916.875</v>
      </c>
      <c r="D30" s="43">
        <f>Limits!$L$5</f>
        <v>149</v>
      </c>
      <c r="E30" s="43">
        <f>C30-D30</f>
        <v>767.875</v>
      </c>
      <c r="F30" s="43"/>
    </row>
    <row r="31" spans="2:6" ht="12" customHeight="1">
      <c r="B31" s="41" t="s">
        <v>4</v>
      </c>
      <c r="C31" s="42">
        <f>D7*0.3*0.6/12</f>
        <v>1100.25</v>
      </c>
      <c r="D31" s="43">
        <f>Limits!$L$6</f>
        <v>196</v>
      </c>
      <c r="E31" s="43">
        <f>C31-D31</f>
        <v>904.25</v>
      </c>
      <c r="F31" s="43"/>
    </row>
    <row r="32" spans="2:6" ht="12" customHeight="1">
      <c r="B32" s="41" t="s">
        <v>5</v>
      </c>
      <c r="C32" s="42">
        <f>D8*0.3*0.6/12</f>
        <v>1271.3999999999999</v>
      </c>
      <c r="D32" s="43">
        <f>Limits!$L$7</f>
        <v>239</v>
      </c>
      <c r="E32" s="43">
        <f>C32-D32</f>
        <v>1032.3999999999999</v>
      </c>
      <c r="F32" s="43"/>
    </row>
    <row r="33" spans="2:6" ht="15" customHeight="1"/>
    <row r="34" spans="2:6" ht="69.95" customHeight="1">
      <c r="B34" s="64" t="s">
        <v>21</v>
      </c>
      <c r="C34" s="64"/>
      <c r="D34" s="64"/>
      <c r="E34" s="64"/>
      <c r="F34" s="50"/>
    </row>
    <row r="35" spans="2:6" ht="18" customHeight="1">
      <c r="C35" s="44"/>
      <c r="D35" s="44"/>
      <c r="E35" s="44"/>
    </row>
    <row r="36" spans="2:6">
      <c r="B36" s="58" t="s">
        <v>9</v>
      </c>
      <c r="C36" s="35" t="s">
        <v>10</v>
      </c>
    </row>
    <row r="37" spans="2:6">
      <c r="B37" s="58"/>
      <c r="C37" s="35" t="s">
        <v>11</v>
      </c>
    </row>
    <row r="38" spans="2:6">
      <c r="B38" s="58"/>
      <c r="C38" s="35" t="s">
        <v>12</v>
      </c>
    </row>
    <row r="40" spans="2:6" ht="30" customHeight="1">
      <c r="B40" s="62" t="s">
        <v>50</v>
      </c>
      <c r="C40" s="62"/>
      <c r="D40" s="62"/>
      <c r="E40" s="62"/>
      <c r="F40" s="49"/>
    </row>
    <row r="41" spans="2:6" ht="26.25" customHeight="1">
      <c r="B41" s="63" t="str">
        <f>'Region 6'!B41:E41</f>
        <v>Examples shown reflect electricity, water, gas heat, gas cooking and gas hot water for a low-rise unit type.  Effective 07/01/2014.</v>
      </c>
      <c r="C41" s="63"/>
      <c r="D41" s="63"/>
      <c r="E41" s="63"/>
    </row>
  </sheetData>
  <sheetProtection password="DACF" sheet="1" objects="1" scenarios="1"/>
  <mergeCells count="13">
    <mergeCell ref="B1:E1"/>
    <mergeCell ref="B2:E2"/>
    <mergeCell ref="B3:E3"/>
    <mergeCell ref="B4:E4"/>
    <mergeCell ref="B5:E5"/>
    <mergeCell ref="B10:E10"/>
    <mergeCell ref="B16:E16"/>
    <mergeCell ref="B41:E41"/>
    <mergeCell ref="B22:E22"/>
    <mergeCell ref="B28:E28"/>
    <mergeCell ref="B36:B38"/>
    <mergeCell ref="B34:E34"/>
    <mergeCell ref="B40:E40"/>
  </mergeCells>
  <pageMargins left="0.75" right="0.75" top="0.5" bottom="0.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7030A0"/>
  </sheetPr>
  <dimension ref="B1:F41"/>
  <sheetViews>
    <sheetView showRowColHeaders="0" workbookViewId="0">
      <selection activeCell="B5" sqref="B5:E5"/>
    </sheetView>
  </sheetViews>
  <sheetFormatPr defaultRowHeight="12.75"/>
  <cols>
    <col min="1" max="1" width="10.7109375" style="35" customWidth="1"/>
    <col min="2" max="5" width="18.7109375" style="35" customWidth="1"/>
    <col min="6" max="6" width="10.7109375" style="35" customWidth="1"/>
    <col min="7" max="7" width="15.28515625" style="35" customWidth="1"/>
    <col min="8" max="16384" width="9.140625" style="35"/>
  </cols>
  <sheetData>
    <row r="1" spans="2:6" s="34" customFormat="1" ht="18">
      <c r="B1" s="55" t="s">
        <v>0</v>
      </c>
      <c r="C1" s="55"/>
      <c r="D1" s="55"/>
      <c r="E1" s="55"/>
      <c r="F1" s="52"/>
    </row>
    <row r="2" spans="2:6" s="34" customFormat="1" ht="18">
      <c r="B2" s="55">
        <f>Limits!B1</f>
        <v>2014</v>
      </c>
      <c r="C2" s="55"/>
      <c r="D2" s="55"/>
      <c r="E2" s="55"/>
      <c r="F2" s="52"/>
    </row>
    <row r="3" spans="2:6" s="34" customFormat="1" ht="18">
      <c r="B3" s="55" t="s">
        <v>1</v>
      </c>
      <c r="C3" s="55"/>
      <c r="D3" s="55"/>
      <c r="E3" s="55"/>
      <c r="F3" s="52"/>
    </row>
    <row r="4" spans="2:6" s="34" customFormat="1" ht="18">
      <c r="B4" s="55" t="s">
        <v>20</v>
      </c>
      <c r="C4" s="55"/>
      <c r="D4" s="55"/>
      <c r="E4" s="55"/>
      <c r="F4" s="52"/>
    </row>
    <row r="5" spans="2:6" ht="38.1" customHeight="1">
      <c r="B5" s="83" t="s">
        <v>53</v>
      </c>
      <c r="C5" s="56"/>
      <c r="D5" s="56"/>
      <c r="E5" s="56"/>
    </row>
    <row r="6" spans="2:6">
      <c r="B6" s="36" t="s">
        <v>6</v>
      </c>
      <c r="C6" s="36"/>
      <c r="D6" s="37">
        <f>Limits!E24</f>
        <v>54734.25</v>
      </c>
    </row>
    <row r="7" spans="2:6">
      <c r="B7" s="36" t="s">
        <v>7</v>
      </c>
      <c r="C7" s="36"/>
      <c r="D7" s="37">
        <f>Limits!G24</f>
        <v>65681.100000000006</v>
      </c>
    </row>
    <row r="8" spans="2:6">
      <c r="B8" s="36" t="s">
        <v>8</v>
      </c>
      <c r="C8" s="36"/>
      <c r="D8" s="37">
        <f>Limits!I24</f>
        <v>75898.16</v>
      </c>
    </row>
    <row r="9" spans="2:6">
      <c r="B9" s="36"/>
      <c r="C9" s="36"/>
      <c r="D9" s="37"/>
    </row>
    <row r="10" spans="2:6" ht="20.100000000000001" customHeight="1" thickBot="1">
      <c r="B10" s="57" t="s">
        <v>17</v>
      </c>
      <c r="C10" s="57"/>
      <c r="D10" s="57"/>
      <c r="E10" s="57"/>
    </row>
    <row r="11" spans="2:6" ht="14.25" thickTop="1" thickBot="1">
      <c r="B11" s="38" t="s">
        <v>2</v>
      </c>
      <c r="C11" s="39" t="s">
        <v>13</v>
      </c>
      <c r="D11" s="39" t="s">
        <v>14</v>
      </c>
      <c r="E11" s="40" t="s">
        <v>15</v>
      </c>
    </row>
    <row r="12" spans="2:6" ht="13.5" thickTop="1">
      <c r="B12" s="41" t="s">
        <v>3</v>
      </c>
      <c r="C12" s="42">
        <f>D6*0.3*0.3/12</f>
        <v>410.50687499999998</v>
      </c>
      <c r="D12" s="43">
        <f>Limits!$L$5</f>
        <v>149</v>
      </c>
      <c r="E12" s="43">
        <f>C12-D12</f>
        <v>261.50687499999998</v>
      </c>
    </row>
    <row r="13" spans="2:6">
      <c r="B13" s="41" t="s">
        <v>4</v>
      </c>
      <c r="C13" s="42">
        <f>D7*0.3*0.3/12</f>
        <v>492.60825</v>
      </c>
      <c r="D13" s="43">
        <f>Limits!$L$6</f>
        <v>196</v>
      </c>
      <c r="E13" s="43">
        <f>C13-D13</f>
        <v>296.60825</v>
      </c>
    </row>
    <row r="14" spans="2:6">
      <c r="B14" s="41" t="s">
        <v>5</v>
      </c>
      <c r="C14" s="42">
        <f>D8*0.3*0.3/12</f>
        <v>569.23619999999994</v>
      </c>
      <c r="D14" s="43">
        <f>Limits!$L$7</f>
        <v>239</v>
      </c>
      <c r="E14" s="43">
        <f>C14-D14</f>
        <v>330.23619999999994</v>
      </c>
    </row>
    <row r="15" spans="2:6">
      <c r="B15" s="41"/>
      <c r="C15" s="42"/>
      <c r="D15" s="43"/>
      <c r="E15" s="43"/>
    </row>
    <row r="16" spans="2:6" ht="20.100000000000001" customHeight="1" thickBot="1">
      <c r="B16" s="57" t="s">
        <v>19</v>
      </c>
      <c r="C16" s="57"/>
      <c r="D16" s="57"/>
      <c r="E16" s="57"/>
    </row>
    <row r="17" spans="2:6" ht="14.25" thickTop="1" thickBot="1">
      <c r="B17" s="38" t="s">
        <v>2</v>
      </c>
      <c r="C17" s="39" t="s">
        <v>13</v>
      </c>
      <c r="D17" s="39" t="s">
        <v>14</v>
      </c>
      <c r="E17" s="40" t="s">
        <v>15</v>
      </c>
    </row>
    <row r="18" spans="2:6" ht="13.5" thickTop="1">
      <c r="B18" s="41" t="s">
        <v>3</v>
      </c>
      <c r="C18" s="42">
        <f>D6*0.3*0.35/12</f>
        <v>478.92468749999989</v>
      </c>
      <c r="D18" s="43">
        <f>Limits!$L$5</f>
        <v>149</v>
      </c>
      <c r="E18" s="43">
        <f>C18-D18</f>
        <v>329.92468749999989</v>
      </c>
    </row>
    <row r="19" spans="2:6">
      <c r="B19" s="41" t="s">
        <v>4</v>
      </c>
      <c r="C19" s="42">
        <f>D7*0.3*0.35/12</f>
        <v>574.70962500000007</v>
      </c>
      <c r="D19" s="43">
        <f>Limits!$L$6</f>
        <v>196</v>
      </c>
      <c r="E19" s="43">
        <f>C19-D19</f>
        <v>378.70962500000007</v>
      </c>
    </row>
    <row r="20" spans="2:6">
      <c r="B20" s="41" t="s">
        <v>5</v>
      </c>
      <c r="C20" s="42">
        <f>D8*0.3*0.35/12</f>
        <v>664.10889999999995</v>
      </c>
      <c r="D20" s="43">
        <f>Limits!$L$7</f>
        <v>239</v>
      </c>
      <c r="E20" s="43">
        <f>C20-D20</f>
        <v>425.10889999999995</v>
      </c>
    </row>
    <row r="21" spans="2:6">
      <c r="B21" s="41"/>
      <c r="C21" s="42"/>
      <c r="D21" s="43"/>
      <c r="E21" s="43"/>
    </row>
    <row r="22" spans="2:6" ht="20.100000000000001" customHeight="1" thickBot="1">
      <c r="B22" s="57" t="s">
        <v>18</v>
      </c>
      <c r="C22" s="57"/>
      <c r="D22" s="57"/>
      <c r="E22" s="57"/>
      <c r="F22" s="43"/>
    </row>
    <row r="23" spans="2:6" ht="12" customHeight="1" thickTop="1" thickBot="1">
      <c r="B23" s="38" t="s">
        <v>2</v>
      </c>
      <c r="C23" s="39" t="s">
        <v>13</v>
      </c>
      <c r="D23" s="39" t="s">
        <v>14</v>
      </c>
      <c r="E23" s="40" t="s">
        <v>15</v>
      </c>
      <c r="F23" s="43"/>
    </row>
    <row r="24" spans="2:6" ht="12" customHeight="1" thickTop="1">
      <c r="B24" s="41" t="s">
        <v>3</v>
      </c>
      <c r="C24" s="42">
        <f>D6*0.3*0.46/12</f>
        <v>629.44387499999993</v>
      </c>
      <c r="D24" s="43">
        <f>Limits!$L$5</f>
        <v>149</v>
      </c>
      <c r="E24" s="43">
        <f>C24-D24</f>
        <v>480.44387499999993</v>
      </c>
      <c r="F24" s="43"/>
    </row>
    <row r="25" spans="2:6" ht="12" customHeight="1">
      <c r="B25" s="41" t="s">
        <v>4</v>
      </c>
      <c r="C25" s="42">
        <f>D7*0.3*0.46/12</f>
        <v>755.33265000000017</v>
      </c>
      <c r="D25" s="43">
        <f>Limits!$L$6</f>
        <v>196</v>
      </c>
      <c r="E25" s="43">
        <f>C25-D25</f>
        <v>559.33265000000017</v>
      </c>
      <c r="F25" s="43"/>
    </row>
    <row r="26" spans="2:6" ht="12" customHeight="1">
      <c r="B26" s="41" t="s">
        <v>5</v>
      </c>
      <c r="C26" s="42">
        <f>D8*0.3*0.46/12</f>
        <v>872.82884000000001</v>
      </c>
      <c r="D26" s="43">
        <f>Limits!$L$7</f>
        <v>239</v>
      </c>
      <c r="E26" s="43">
        <f>C26-D26</f>
        <v>633.82884000000001</v>
      </c>
      <c r="F26" s="43"/>
    </row>
    <row r="27" spans="2:6" ht="12" customHeight="1">
      <c r="B27" s="41"/>
      <c r="C27" s="42"/>
      <c r="D27" s="43"/>
      <c r="E27" s="43"/>
      <c r="F27" s="43"/>
    </row>
    <row r="28" spans="2:6" ht="20.100000000000001" customHeight="1" thickBot="1">
      <c r="B28" s="57" t="s">
        <v>16</v>
      </c>
      <c r="C28" s="57"/>
      <c r="D28" s="57"/>
      <c r="E28" s="57"/>
    </row>
    <row r="29" spans="2:6" ht="12" customHeight="1" thickTop="1" thickBot="1">
      <c r="B29" s="38" t="s">
        <v>2</v>
      </c>
      <c r="C29" s="39" t="s">
        <v>13</v>
      </c>
      <c r="D29" s="39" t="s">
        <v>14</v>
      </c>
      <c r="E29" s="40" t="s">
        <v>15</v>
      </c>
    </row>
    <row r="30" spans="2:6" ht="12" customHeight="1" thickTop="1">
      <c r="B30" s="41" t="s">
        <v>3</v>
      </c>
      <c r="C30" s="42">
        <f>D6*0.3*0.6/12</f>
        <v>821.01374999999996</v>
      </c>
      <c r="D30" s="43">
        <f>Limits!$L$5</f>
        <v>149</v>
      </c>
      <c r="E30" s="43">
        <f>C30-D30</f>
        <v>672.01374999999996</v>
      </c>
      <c r="F30" s="43"/>
    </row>
    <row r="31" spans="2:6" ht="12" customHeight="1">
      <c r="B31" s="41" t="s">
        <v>4</v>
      </c>
      <c r="C31" s="42">
        <f>D7*0.3*0.6/12</f>
        <v>985.2165</v>
      </c>
      <c r="D31" s="43">
        <f>Limits!$L$6</f>
        <v>196</v>
      </c>
      <c r="E31" s="43">
        <f>C31-D31</f>
        <v>789.2165</v>
      </c>
      <c r="F31" s="43"/>
    </row>
    <row r="32" spans="2:6" ht="12" customHeight="1">
      <c r="B32" s="41" t="s">
        <v>5</v>
      </c>
      <c r="C32" s="42">
        <f>D8*0.3*0.6/12</f>
        <v>1138.4723999999999</v>
      </c>
      <c r="D32" s="43">
        <f>Limits!$L$7</f>
        <v>239</v>
      </c>
      <c r="E32" s="43">
        <f>C32-D32</f>
        <v>899.47239999999988</v>
      </c>
      <c r="F32" s="43"/>
    </row>
    <row r="33" spans="2:6" ht="15" customHeight="1"/>
    <row r="34" spans="2:6" ht="69.95" customHeight="1">
      <c r="B34" s="65" t="s">
        <v>21</v>
      </c>
      <c r="C34" s="65"/>
      <c r="D34" s="65"/>
      <c r="E34" s="65"/>
      <c r="F34" s="50"/>
    </row>
    <row r="35" spans="2:6" ht="18" customHeight="1">
      <c r="C35" s="44"/>
      <c r="D35" s="44"/>
      <c r="E35" s="44"/>
    </row>
    <row r="36" spans="2:6">
      <c r="B36" s="58" t="s">
        <v>9</v>
      </c>
      <c r="C36" s="61" t="s">
        <v>10</v>
      </c>
      <c r="D36" s="61"/>
      <c r="E36" s="61"/>
    </row>
    <row r="37" spans="2:6">
      <c r="B37" s="58"/>
      <c r="C37" s="61" t="s">
        <v>11</v>
      </c>
      <c r="D37" s="61"/>
      <c r="E37" s="61"/>
    </row>
    <row r="38" spans="2:6">
      <c r="B38" s="58"/>
      <c r="C38" s="61" t="s">
        <v>12</v>
      </c>
      <c r="D38" s="61"/>
      <c r="E38" s="61"/>
    </row>
    <row r="40" spans="2:6" ht="30" customHeight="1">
      <c r="B40" s="62" t="s">
        <v>50</v>
      </c>
      <c r="C40" s="62"/>
      <c r="D40" s="62"/>
      <c r="E40" s="62"/>
      <c r="F40" s="51"/>
    </row>
    <row r="41" spans="2:6" ht="26.25" customHeight="1">
      <c r="B41" s="63" t="str">
        <f>"Examples shown reflect electricity, water, gas heat, gas cooking and gas hot water for a low-rise unit type.  Effective "&amp; Limits!K3&amp;"."</f>
        <v>Examples shown reflect electricity, water, gas heat, gas cooking and gas hot water for a low-rise unit type.  Effective 07/01/2014.</v>
      </c>
      <c r="C41" s="63"/>
      <c r="D41" s="63"/>
      <c r="E41" s="63"/>
    </row>
  </sheetData>
  <sheetProtection password="DACF" sheet="1" objects="1" scenarios="1"/>
  <mergeCells count="16">
    <mergeCell ref="B41:E41"/>
    <mergeCell ref="B10:E10"/>
    <mergeCell ref="B34:E34"/>
    <mergeCell ref="C36:E36"/>
    <mergeCell ref="C37:E37"/>
    <mergeCell ref="C38:E38"/>
    <mergeCell ref="B40:E40"/>
    <mergeCell ref="B16:E16"/>
    <mergeCell ref="B22:E22"/>
    <mergeCell ref="B28:E28"/>
    <mergeCell ref="B36:B38"/>
    <mergeCell ref="B1:E1"/>
    <mergeCell ref="B2:E2"/>
    <mergeCell ref="B3:E3"/>
    <mergeCell ref="B4:E4"/>
    <mergeCell ref="B5:E5"/>
  </mergeCells>
  <pageMargins left="0.75" right="0.75" top="0.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6"/>
  <sheetViews>
    <sheetView topLeftCell="G1" workbookViewId="0">
      <selection activeCell="L13" sqref="L13"/>
    </sheetView>
  </sheetViews>
  <sheetFormatPr defaultRowHeight="12.75"/>
  <cols>
    <col min="1" max="1" width="1.42578125" style="15" customWidth="1"/>
    <col min="2" max="2" width="18.7109375" style="15" customWidth="1"/>
    <col min="3" max="3" width="10.5703125" style="33" customWidth="1"/>
    <col min="4" max="13" width="13.85546875" style="15" customWidth="1"/>
    <col min="14" max="16384" width="9.140625" style="15"/>
  </cols>
  <sheetData>
    <row r="1" spans="1:13" s="1" customFormat="1" ht="31.5" customHeight="1" thickBot="1">
      <c r="B1" s="45">
        <v>2014</v>
      </c>
      <c r="C1" s="46" t="s">
        <v>48</v>
      </c>
      <c r="D1" s="46"/>
      <c r="F1" s="47" t="s">
        <v>45</v>
      </c>
      <c r="G1" s="46"/>
      <c r="H1" s="46"/>
      <c r="I1" s="46"/>
      <c r="J1" s="46"/>
      <c r="K1" s="66" t="s">
        <v>46</v>
      </c>
      <c r="L1" s="66"/>
      <c r="M1" s="46"/>
    </row>
    <row r="2" spans="1:13" s="5" customFormat="1" ht="47.25" customHeight="1">
      <c r="A2" s="2"/>
      <c r="B2" s="3"/>
      <c r="C2" s="4"/>
      <c r="D2" s="71" t="s">
        <v>22</v>
      </c>
      <c r="E2" s="73" t="s">
        <v>23</v>
      </c>
      <c r="F2" s="73" t="s">
        <v>24</v>
      </c>
      <c r="G2" s="73" t="s">
        <v>25</v>
      </c>
      <c r="H2" s="73" t="s">
        <v>26</v>
      </c>
      <c r="I2" s="73" t="s">
        <v>27</v>
      </c>
      <c r="J2" s="73"/>
      <c r="K2" s="77" t="s">
        <v>47</v>
      </c>
      <c r="L2" s="77"/>
      <c r="M2" s="75"/>
    </row>
    <row r="3" spans="1:13" s="5" customFormat="1" ht="16.5" customHeight="1" thickBot="1">
      <c r="A3" s="6"/>
      <c r="B3" s="7"/>
      <c r="C3" s="8"/>
      <c r="D3" s="72"/>
      <c r="E3" s="74"/>
      <c r="F3" s="74"/>
      <c r="G3" s="74"/>
      <c r="H3" s="74"/>
      <c r="I3" s="74"/>
      <c r="J3" s="74"/>
      <c r="K3" s="78" t="s">
        <v>51</v>
      </c>
      <c r="L3" s="78"/>
      <c r="M3" s="76"/>
    </row>
    <row r="4" spans="1:13" ht="19.5" customHeight="1" thickTop="1">
      <c r="A4" s="9"/>
      <c r="B4" s="10" t="s">
        <v>28</v>
      </c>
      <c r="C4" s="11" t="s">
        <v>29</v>
      </c>
      <c r="D4" s="12">
        <f>(H4*0.7)</f>
        <v>59095.399999999994</v>
      </c>
      <c r="E4" s="13">
        <f>(H4*0.75)</f>
        <v>63316.5</v>
      </c>
      <c r="F4" s="13">
        <f>(H4*0.8)</f>
        <v>67537.600000000006</v>
      </c>
      <c r="G4" s="13">
        <f>(H4*0.9)</f>
        <v>75979.8</v>
      </c>
      <c r="H4" s="53">
        <v>84422</v>
      </c>
      <c r="I4" s="13">
        <f>(H4*1.04)</f>
        <v>87798.88</v>
      </c>
      <c r="J4" s="13"/>
      <c r="K4" s="13"/>
      <c r="L4" s="13"/>
      <c r="M4" s="14"/>
    </row>
    <row r="5" spans="1:13" s="18" customFormat="1" ht="19.5" customHeight="1">
      <c r="A5" s="16"/>
      <c r="B5" s="67" t="s">
        <v>30</v>
      </c>
      <c r="C5" s="11" t="s">
        <v>31</v>
      </c>
      <c r="D5" s="12">
        <f t="shared" ref="D5:I5" si="0">(D4*0.8)</f>
        <v>47276.32</v>
      </c>
      <c r="E5" s="13">
        <f t="shared" si="0"/>
        <v>50653.200000000004</v>
      </c>
      <c r="F5" s="13">
        <f t="shared" si="0"/>
        <v>54030.080000000009</v>
      </c>
      <c r="G5" s="13">
        <f t="shared" si="0"/>
        <v>60783.840000000004</v>
      </c>
      <c r="H5" s="53">
        <v>67538</v>
      </c>
      <c r="I5" s="13">
        <f t="shared" si="0"/>
        <v>70239.104000000007</v>
      </c>
      <c r="J5" s="13"/>
      <c r="K5" s="41" t="s">
        <v>3</v>
      </c>
      <c r="L5" s="43">
        <v>149</v>
      </c>
      <c r="M5" s="17"/>
    </row>
    <row r="6" spans="1:13" s="18" customFormat="1" ht="19.5" customHeight="1">
      <c r="A6" s="16"/>
      <c r="B6" s="67"/>
      <c r="C6" s="11" t="s">
        <v>32</v>
      </c>
      <c r="D6" s="12">
        <f t="shared" ref="D6:I6" si="1">(D4*0.5)</f>
        <v>29547.699999999997</v>
      </c>
      <c r="E6" s="13">
        <f t="shared" si="1"/>
        <v>31658.25</v>
      </c>
      <c r="F6" s="13">
        <f t="shared" si="1"/>
        <v>33768.800000000003</v>
      </c>
      <c r="G6" s="13">
        <f t="shared" si="1"/>
        <v>37989.9</v>
      </c>
      <c r="H6" s="53">
        <v>42211</v>
      </c>
      <c r="I6" s="13">
        <f t="shared" si="1"/>
        <v>43899.44</v>
      </c>
      <c r="J6" s="13"/>
      <c r="K6" s="41" t="s">
        <v>4</v>
      </c>
      <c r="L6" s="43">
        <v>196</v>
      </c>
      <c r="M6" s="17"/>
    </row>
    <row r="7" spans="1:13" s="18" customFormat="1" ht="19.5" customHeight="1">
      <c r="A7" s="19"/>
      <c r="B7" s="68"/>
      <c r="C7" s="20" t="s">
        <v>33</v>
      </c>
      <c r="D7" s="21">
        <f t="shared" ref="D7:I7" si="2">(D4*0.3)</f>
        <v>17728.62</v>
      </c>
      <c r="E7" s="22">
        <f t="shared" si="2"/>
        <v>18994.95</v>
      </c>
      <c r="F7" s="22">
        <f t="shared" si="2"/>
        <v>20261.280000000002</v>
      </c>
      <c r="G7" s="22">
        <f t="shared" si="2"/>
        <v>22793.94</v>
      </c>
      <c r="H7" s="54">
        <v>25327</v>
      </c>
      <c r="I7" s="22">
        <f t="shared" si="2"/>
        <v>26339.664000000001</v>
      </c>
      <c r="J7" s="22"/>
      <c r="K7" s="41" t="s">
        <v>5</v>
      </c>
      <c r="L7" s="43">
        <v>239</v>
      </c>
      <c r="M7" s="17"/>
    </row>
    <row r="8" spans="1:13" ht="19.5" customHeight="1">
      <c r="A8" s="9"/>
      <c r="B8" s="10" t="s">
        <v>34</v>
      </c>
      <c r="C8" s="11" t="s">
        <v>29</v>
      </c>
      <c r="D8" s="12">
        <f>(H8*0.7)</f>
        <v>63429.799999999996</v>
      </c>
      <c r="E8" s="13">
        <f>(H8*0.75)</f>
        <v>67960.5</v>
      </c>
      <c r="F8" s="13">
        <f>(H8*0.8)</f>
        <v>72491.199999999997</v>
      </c>
      <c r="G8" s="13">
        <f>(H8*0.9)</f>
        <v>81552.600000000006</v>
      </c>
      <c r="H8" s="53">
        <v>90614</v>
      </c>
      <c r="I8" s="13">
        <f>(H8*1.04)</f>
        <v>94238.56</v>
      </c>
      <c r="J8" s="13"/>
      <c r="K8" s="13"/>
      <c r="L8" s="13"/>
      <c r="M8" s="17"/>
    </row>
    <row r="9" spans="1:13" s="18" customFormat="1" ht="19.5" customHeight="1">
      <c r="A9" s="16"/>
      <c r="B9" s="67" t="s">
        <v>35</v>
      </c>
      <c r="C9" s="11" t="s">
        <v>31</v>
      </c>
      <c r="D9" s="12">
        <f t="shared" ref="D9:I9" si="3">(D8*0.8)</f>
        <v>50743.839999999997</v>
      </c>
      <c r="E9" s="13">
        <f t="shared" si="3"/>
        <v>54368.4</v>
      </c>
      <c r="F9" s="13">
        <f t="shared" si="3"/>
        <v>57992.959999999999</v>
      </c>
      <c r="G9" s="13">
        <f t="shared" si="3"/>
        <v>65242.080000000009</v>
      </c>
      <c r="H9" s="53">
        <v>72492</v>
      </c>
      <c r="I9" s="13">
        <f t="shared" si="3"/>
        <v>75390.847999999998</v>
      </c>
      <c r="J9" s="13"/>
      <c r="K9" s="81" t="s">
        <v>49</v>
      </c>
      <c r="L9" s="82"/>
      <c r="M9" s="17"/>
    </row>
    <row r="10" spans="1:13" s="18" customFormat="1" ht="19.5" customHeight="1">
      <c r="A10" s="16"/>
      <c r="B10" s="69"/>
      <c r="C10" s="11" t="s">
        <v>32</v>
      </c>
      <c r="D10" s="12">
        <f t="shared" ref="D10:I10" si="4">(D8*0.5)</f>
        <v>31714.899999999998</v>
      </c>
      <c r="E10" s="13">
        <f t="shared" si="4"/>
        <v>33980.25</v>
      </c>
      <c r="F10" s="13">
        <f t="shared" si="4"/>
        <v>36245.599999999999</v>
      </c>
      <c r="G10" s="13">
        <f t="shared" si="4"/>
        <v>40776.300000000003</v>
      </c>
      <c r="H10" s="53">
        <v>45307</v>
      </c>
      <c r="I10" s="13">
        <f t="shared" si="4"/>
        <v>47119.28</v>
      </c>
      <c r="J10" s="13"/>
      <c r="K10" s="82"/>
      <c r="L10" s="82"/>
      <c r="M10" s="17"/>
    </row>
    <row r="11" spans="1:13" s="18" customFormat="1" ht="19.5" customHeight="1">
      <c r="A11" s="19"/>
      <c r="B11" s="70"/>
      <c r="C11" s="24" t="s">
        <v>33</v>
      </c>
      <c r="D11" s="22">
        <f t="shared" ref="D11:I11" si="5">(D8*0.3)</f>
        <v>19028.939999999999</v>
      </c>
      <c r="E11" s="22">
        <f t="shared" si="5"/>
        <v>20388.149999999998</v>
      </c>
      <c r="F11" s="22">
        <f t="shared" si="5"/>
        <v>21747.359999999997</v>
      </c>
      <c r="G11" s="22">
        <f t="shared" si="5"/>
        <v>24465.780000000002</v>
      </c>
      <c r="H11" s="54">
        <v>27184</v>
      </c>
      <c r="I11" s="22">
        <f t="shared" si="5"/>
        <v>28271.567999999999</v>
      </c>
      <c r="J11" s="22"/>
      <c r="K11" s="22"/>
      <c r="L11" s="22"/>
      <c r="M11" s="23"/>
    </row>
    <row r="12" spans="1:13" ht="19.5" customHeight="1">
      <c r="A12" s="9"/>
      <c r="B12" s="10" t="s">
        <v>36</v>
      </c>
      <c r="C12" s="11" t="s">
        <v>29</v>
      </c>
      <c r="D12" s="12">
        <f>(H12*0.7)</f>
        <v>73500</v>
      </c>
      <c r="E12" s="13">
        <f>(H12*0.75)</f>
        <v>78750</v>
      </c>
      <c r="F12" s="13">
        <f>(H12*0.8)</f>
        <v>84000</v>
      </c>
      <c r="G12" s="13">
        <f>(H12*0.9)</f>
        <v>94500</v>
      </c>
      <c r="H12" s="53">
        <v>105000</v>
      </c>
      <c r="I12" s="13">
        <f>(H12*1.04)</f>
        <v>109200</v>
      </c>
      <c r="J12" s="13"/>
      <c r="K12" s="13"/>
      <c r="L12" s="13"/>
      <c r="M12" s="17"/>
    </row>
    <row r="13" spans="1:13" s="18" customFormat="1" ht="19.5" customHeight="1">
      <c r="A13" s="16"/>
      <c r="B13" s="79" t="s">
        <v>37</v>
      </c>
      <c r="C13" s="11" t="s">
        <v>31</v>
      </c>
      <c r="D13" s="12">
        <f t="shared" ref="D13:I13" si="6">(D12*0.8)</f>
        <v>58800</v>
      </c>
      <c r="E13" s="13">
        <f t="shared" si="6"/>
        <v>63000</v>
      </c>
      <c r="F13" s="13">
        <f t="shared" si="6"/>
        <v>67200</v>
      </c>
      <c r="G13" s="13">
        <f t="shared" si="6"/>
        <v>75600</v>
      </c>
      <c r="H13" s="53">
        <v>84000</v>
      </c>
      <c r="I13" s="13">
        <f t="shared" si="6"/>
        <v>87360</v>
      </c>
      <c r="J13" s="13"/>
      <c r="K13" s="13"/>
      <c r="L13" s="13"/>
      <c r="M13" s="17"/>
    </row>
    <row r="14" spans="1:13" s="18" customFormat="1" ht="19.5" customHeight="1">
      <c r="A14" s="16"/>
      <c r="B14" s="79"/>
      <c r="C14" s="11" t="s">
        <v>38</v>
      </c>
      <c r="D14" s="12">
        <f t="shared" ref="D14:I14" si="7">(D12*0.5)</f>
        <v>36750</v>
      </c>
      <c r="E14" s="13">
        <f t="shared" si="7"/>
        <v>39375</v>
      </c>
      <c r="F14" s="13">
        <f t="shared" si="7"/>
        <v>42000</v>
      </c>
      <c r="G14" s="13">
        <f t="shared" si="7"/>
        <v>47250</v>
      </c>
      <c r="H14" s="53">
        <v>52500</v>
      </c>
      <c r="I14" s="13">
        <f t="shared" si="7"/>
        <v>54600</v>
      </c>
      <c r="J14" s="13"/>
      <c r="K14" s="13"/>
      <c r="L14" s="13"/>
      <c r="M14" s="17"/>
    </row>
    <row r="15" spans="1:13" s="18" customFormat="1" ht="19.5" customHeight="1">
      <c r="A15" s="19"/>
      <c r="B15" s="80"/>
      <c r="C15" s="24" t="s">
        <v>33</v>
      </c>
      <c r="D15" s="21">
        <f t="shared" ref="D15:I15" si="8">(D12*0.3)</f>
        <v>22050</v>
      </c>
      <c r="E15" s="22">
        <f t="shared" si="8"/>
        <v>23625</v>
      </c>
      <c r="F15" s="22">
        <f t="shared" si="8"/>
        <v>25200</v>
      </c>
      <c r="G15" s="22">
        <f t="shared" si="8"/>
        <v>28350</v>
      </c>
      <c r="H15" s="54">
        <v>31500</v>
      </c>
      <c r="I15" s="22">
        <f t="shared" si="8"/>
        <v>32760</v>
      </c>
      <c r="J15" s="22"/>
      <c r="K15" s="22"/>
      <c r="L15" s="22"/>
      <c r="M15" s="23"/>
    </row>
    <row r="16" spans="1:13" ht="19.5" customHeight="1">
      <c r="A16" s="9"/>
      <c r="B16" s="10" t="s">
        <v>39</v>
      </c>
      <c r="C16" s="11" t="s">
        <v>29</v>
      </c>
      <c r="D16" s="12">
        <f>(H16*0.7)</f>
        <v>64829.799999999996</v>
      </c>
      <c r="E16" s="13">
        <f>(H16*0.75)</f>
        <v>69460.5</v>
      </c>
      <c r="F16" s="13">
        <f>(H16*0.8)</f>
        <v>74091.199999999997</v>
      </c>
      <c r="G16" s="13">
        <f>(H16*0.9)</f>
        <v>83352.600000000006</v>
      </c>
      <c r="H16" s="53">
        <v>92614</v>
      </c>
      <c r="I16" s="13">
        <f>(H16*1.04)</f>
        <v>96318.56</v>
      </c>
      <c r="J16" s="13"/>
      <c r="K16" s="13"/>
      <c r="L16" s="13"/>
      <c r="M16" s="17"/>
    </row>
    <row r="17" spans="1:13" s="18" customFormat="1" ht="19.5" customHeight="1">
      <c r="A17" s="16"/>
      <c r="B17" s="67" t="s">
        <v>40</v>
      </c>
      <c r="C17" s="11" t="s">
        <v>31</v>
      </c>
      <c r="D17" s="12">
        <f t="shared" ref="D17:I17" si="9">(D16*0.8)</f>
        <v>51863.839999999997</v>
      </c>
      <c r="E17" s="13">
        <f t="shared" si="9"/>
        <v>55568.4</v>
      </c>
      <c r="F17" s="13">
        <f t="shared" si="9"/>
        <v>59272.959999999999</v>
      </c>
      <c r="G17" s="13">
        <f t="shared" si="9"/>
        <v>66682.080000000002</v>
      </c>
      <c r="H17" s="53">
        <v>74091</v>
      </c>
      <c r="I17" s="13">
        <f t="shared" si="9"/>
        <v>77054.847999999998</v>
      </c>
      <c r="J17" s="13"/>
      <c r="K17" s="13"/>
      <c r="L17" s="13"/>
      <c r="M17" s="17"/>
    </row>
    <row r="18" spans="1:13" s="18" customFormat="1" ht="19.5" customHeight="1">
      <c r="A18" s="16"/>
      <c r="B18" s="67"/>
      <c r="C18" s="11" t="s">
        <v>32</v>
      </c>
      <c r="D18" s="12">
        <f t="shared" ref="D18:I18" si="10">(D16*0.5)</f>
        <v>32414.899999999998</v>
      </c>
      <c r="E18" s="13">
        <f t="shared" si="10"/>
        <v>34730.25</v>
      </c>
      <c r="F18" s="13">
        <f t="shared" si="10"/>
        <v>37045.599999999999</v>
      </c>
      <c r="G18" s="13">
        <f t="shared" si="10"/>
        <v>41676.300000000003</v>
      </c>
      <c r="H18" s="53">
        <v>46307</v>
      </c>
      <c r="I18" s="13">
        <f t="shared" si="10"/>
        <v>48159.28</v>
      </c>
      <c r="J18" s="13"/>
      <c r="K18" s="13"/>
      <c r="L18" s="13"/>
      <c r="M18" s="17"/>
    </row>
    <row r="19" spans="1:13" s="18" customFormat="1" ht="19.5" customHeight="1">
      <c r="A19" s="19"/>
      <c r="B19" s="68"/>
      <c r="C19" s="25" t="s">
        <v>33</v>
      </c>
      <c r="D19" s="21">
        <f t="shared" ref="D19:I19" si="11">(D16*0.3)</f>
        <v>19448.939999999999</v>
      </c>
      <c r="E19" s="22">
        <f t="shared" si="11"/>
        <v>20838.149999999998</v>
      </c>
      <c r="F19" s="22">
        <f t="shared" si="11"/>
        <v>22227.359999999997</v>
      </c>
      <c r="G19" s="22">
        <f t="shared" si="11"/>
        <v>25005.780000000002</v>
      </c>
      <c r="H19" s="54">
        <v>27784</v>
      </c>
      <c r="I19" s="22">
        <f t="shared" si="11"/>
        <v>28895.567999999999</v>
      </c>
      <c r="J19" s="22"/>
      <c r="K19" s="22"/>
      <c r="L19" s="22"/>
      <c r="M19" s="23"/>
    </row>
    <row r="20" spans="1:13" ht="19.5" customHeight="1">
      <c r="A20" s="9"/>
      <c r="B20" s="10" t="s">
        <v>41</v>
      </c>
      <c r="C20" s="11" t="s">
        <v>29</v>
      </c>
      <c r="D20" s="12">
        <f>(H20*0.7)</f>
        <v>57050</v>
      </c>
      <c r="E20" s="13">
        <f>(H20*0.75)</f>
        <v>61125</v>
      </c>
      <c r="F20" s="13">
        <f>(H20*0.8)</f>
        <v>65200</v>
      </c>
      <c r="G20" s="13">
        <f>(H20*0.9)</f>
        <v>73350</v>
      </c>
      <c r="H20" s="53">
        <v>81500</v>
      </c>
      <c r="I20" s="13">
        <f>(H20*1.04)</f>
        <v>84760</v>
      </c>
      <c r="J20" s="13"/>
      <c r="K20" s="13"/>
      <c r="L20" s="13"/>
      <c r="M20" s="17"/>
    </row>
    <row r="21" spans="1:13" s="18" customFormat="1" ht="19.5" customHeight="1">
      <c r="A21" s="16"/>
      <c r="B21" s="67" t="s">
        <v>42</v>
      </c>
      <c r="C21" s="11" t="s">
        <v>31</v>
      </c>
      <c r="D21" s="12">
        <f t="shared" ref="D21:I21" si="12">(D20*0.8)</f>
        <v>45640</v>
      </c>
      <c r="E21" s="13">
        <f t="shared" si="12"/>
        <v>48900</v>
      </c>
      <c r="F21" s="13">
        <f t="shared" si="12"/>
        <v>52160</v>
      </c>
      <c r="G21" s="13">
        <f t="shared" si="12"/>
        <v>58680</v>
      </c>
      <c r="H21" s="53">
        <v>65200</v>
      </c>
      <c r="I21" s="13">
        <f t="shared" si="12"/>
        <v>67808</v>
      </c>
      <c r="J21" s="13"/>
      <c r="K21" s="13"/>
      <c r="L21" s="13"/>
      <c r="M21" s="17"/>
    </row>
    <row r="22" spans="1:13" s="18" customFormat="1" ht="19.5" customHeight="1">
      <c r="A22" s="16"/>
      <c r="B22" s="67"/>
      <c r="C22" s="11" t="s">
        <v>32</v>
      </c>
      <c r="D22" s="12">
        <f t="shared" ref="D22:I22" si="13">(D20*0.5)</f>
        <v>28525</v>
      </c>
      <c r="E22" s="13">
        <f t="shared" si="13"/>
        <v>30562.5</v>
      </c>
      <c r="F22" s="13">
        <f t="shared" si="13"/>
        <v>32600</v>
      </c>
      <c r="G22" s="13">
        <f t="shared" si="13"/>
        <v>36675</v>
      </c>
      <c r="H22" s="53">
        <v>40750</v>
      </c>
      <c r="I22" s="13">
        <f t="shared" si="13"/>
        <v>42380</v>
      </c>
      <c r="J22" s="13"/>
      <c r="K22" s="13"/>
      <c r="L22" s="13"/>
      <c r="M22" s="17"/>
    </row>
    <row r="23" spans="1:13" s="18" customFormat="1" ht="19.5" customHeight="1">
      <c r="A23" s="19"/>
      <c r="B23" s="68"/>
      <c r="C23" s="24" t="s">
        <v>33</v>
      </c>
      <c r="D23" s="21">
        <f t="shared" ref="D23:I23" si="14">(D20*0.3)</f>
        <v>17115</v>
      </c>
      <c r="E23" s="22">
        <f t="shared" si="14"/>
        <v>18337.5</v>
      </c>
      <c r="F23" s="22">
        <f t="shared" si="14"/>
        <v>19560</v>
      </c>
      <c r="G23" s="22">
        <f t="shared" si="14"/>
        <v>22005</v>
      </c>
      <c r="H23" s="54">
        <v>24450</v>
      </c>
      <c r="I23" s="22">
        <f t="shared" si="14"/>
        <v>25428</v>
      </c>
      <c r="J23" s="22"/>
      <c r="K23" s="22"/>
      <c r="L23" s="22"/>
      <c r="M23" s="23"/>
    </row>
    <row r="24" spans="1:13" ht="19.5" customHeight="1">
      <c r="A24" s="9"/>
      <c r="B24" s="10" t="s">
        <v>43</v>
      </c>
      <c r="C24" s="11" t="s">
        <v>29</v>
      </c>
      <c r="D24" s="12">
        <f>(H24*0.7)</f>
        <v>51085.299999999996</v>
      </c>
      <c r="E24" s="13">
        <f>(H24*0.75)</f>
        <v>54734.25</v>
      </c>
      <c r="F24" s="13">
        <f>(H24*0.8)</f>
        <v>58383.200000000004</v>
      </c>
      <c r="G24" s="13">
        <f>(H24*0.9)</f>
        <v>65681.100000000006</v>
      </c>
      <c r="H24" s="53">
        <v>72979</v>
      </c>
      <c r="I24" s="13">
        <f>(H24*1.04)</f>
        <v>75898.16</v>
      </c>
      <c r="J24" s="13"/>
      <c r="K24" s="13"/>
      <c r="L24" s="13"/>
      <c r="M24" s="17"/>
    </row>
    <row r="25" spans="1:13" s="18" customFormat="1" ht="19.5" customHeight="1">
      <c r="A25" s="16"/>
      <c r="B25" s="67" t="s">
        <v>44</v>
      </c>
      <c r="C25" s="11" t="s">
        <v>31</v>
      </c>
      <c r="D25" s="12">
        <f t="shared" ref="D25:I25" si="15">(D24*0.8)</f>
        <v>40868.239999999998</v>
      </c>
      <c r="E25" s="13">
        <f t="shared" si="15"/>
        <v>43787.4</v>
      </c>
      <c r="F25" s="13">
        <f t="shared" si="15"/>
        <v>46706.560000000005</v>
      </c>
      <c r="G25" s="13">
        <f t="shared" si="15"/>
        <v>52544.880000000005</v>
      </c>
      <c r="H25" s="53">
        <v>58383</v>
      </c>
      <c r="I25" s="13">
        <f t="shared" si="15"/>
        <v>60718.528000000006</v>
      </c>
      <c r="J25" s="13"/>
      <c r="K25" s="13"/>
      <c r="L25" s="13"/>
      <c r="M25" s="17"/>
    </row>
    <row r="26" spans="1:13" s="18" customFormat="1" ht="19.5" customHeight="1">
      <c r="A26" s="16"/>
      <c r="B26" s="67"/>
      <c r="C26" s="11" t="s">
        <v>32</v>
      </c>
      <c r="D26" s="12">
        <f t="shared" ref="D26:I26" si="16">(D24*0.5)</f>
        <v>25542.649999999998</v>
      </c>
      <c r="E26" s="13">
        <f t="shared" si="16"/>
        <v>27367.125</v>
      </c>
      <c r="F26" s="13">
        <f t="shared" si="16"/>
        <v>29191.600000000002</v>
      </c>
      <c r="G26" s="13">
        <f t="shared" si="16"/>
        <v>32840.550000000003</v>
      </c>
      <c r="H26" s="53">
        <v>36940</v>
      </c>
      <c r="I26" s="13">
        <f t="shared" si="16"/>
        <v>37949.08</v>
      </c>
      <c r="J26" s="13"/>
      <c r="K26" s="13"/>
      <c r="L26" s="13"/>
      <c r="M26" s="17"/>
    </row>
    <row r="27" spans="1:13" s="18" customFormat="1" ht="19.5" customHeight="1">
      <c r="A27" s="16"/>
      <c r="B27" s="67"/>
      <c r="C27" s="26" t="s">
        <v>33</v>
      </c>
      <c r="D27" s="12">
        <f t="shared" ref="D27:I27" si="17">(D24*0.3)</f>
        <v>15325.589999999998</v>
      </c>
      <c r="E27" s="13">
        <f t="shared" si="17"/>
        <v>16420.274999999998</v>
      </c>
      <c r="F27" s="13">
        <f t="shared" si="17"/>
        <v>17514.96</v>
      </c>
      <c r="G27" s="13">
        <f t="shared" si="17"/>
        <v>19704.330000000002</v>
      </c>
      <c r="H27" s="53">
        <v>21894</v>
      </c>
      <c r="I27" s="13">
        <f t="shared" si="17"/>
        <v>22769.448</v>
      </c>
      <c r="J27" s="13"/>
      <c r="K27" s="13"/>
      <c r="L27" s="13"/>
      <c r="M27" s="17"/>
    </row>
    <row r="28" spans="1:13" ht="13.5" thickBot="1">
      <c r="A28" s="27"/>
      <c r="B28" s="28"/>
      <c r="C28" s="29"/>
      <c r="D28" s="30"/>
      <c r="E28" s="31"/>
      <c r="F28" s="31"/>
      <c r="G28" s="31"/>
      <c r="H28" s="31"/>
      <c r="I28" s="31"/>
      <c r="J28" s="31"/>
      <c r="K28" s="31"/>
      <c r="L28" s="31"/>
      <c r="M28" s="32"/>
    </row>
    <row r="30" spans="1:13" ht="15.75" customHeight="1">
      <c r="C30" s="15"/>
    </row>
    <row r="31" spans="1:13">
      <c r="C31" s="15"/>
    </row>
    <row r="32" spans="1:13">
      <c r="B32" s="5"/>
    </row>
    <row r="38" spans="7:7">
      <c r="G38" s="48"/>
    </row>
    <row r="39" spans="7:7">
      <c r="G39" s="48"/>
    </row>
    <row r="40" spans="7:7">
      <c r="G40" s="48"/>
    </row>
    <row r="41" spans="7:7">
      <c r="G41" s="48"/>
    </row>
    <row r="42" spans="7:7">
      <c r="G42" s="48"/>
    </row>
    <row r="43" spans="7:7">
      <c r="G43" s="48"/>
    </row>
    <row r="44" spans="7:7">
      <c r="G44" s="48"/>
    </row>
    <row r="45" spans="7:7">
      <c r="G45" s="48"/>
    </row>
    <row r="46" spans="7:7">
      <c r="G46" s="48"/>
    </row>
  </sheetData>
  <mergeCells count="18">
    <mergeCell ref="B17:B19"/>
    <mergeCell ref="B21:B23"/>
    <mergeCell ref="B25:B27"/>
    <mergeCell ref="M2:M3"/>
    <mergeCell ref="J2:J3"/>
    <mergeCell ref="K2:L2"/>
    <mergeCell ref="K3:L3"/>
    <mergeCell ref="B13:B15"/>
    <mergeCell ref="K9:L10"/>
    <mergeCell ref="K1:L1"/>
    <mergeCell ref="B5:B7"/>
    <mergeCell ref="B9:B11"/>
    <mergeCell ref="D2:D3"/>
    <mergeCell ref="E2:E3"/>
    <mergeCell ref="F2:F3"/>
    <mergeCell ref="G2:G3"/>
    <mergeCell ref="H2:H3"/>
    <mergeCell ref="I2:I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Region 1</vt:lpstr>
      <vt:lpstr>Region 2</vt:lpstr>
      <vt:lpstr>Region 3</vt:lpstr>
      <vt:lpstr>Region 4</vt:lpstr>
      <vt:lpstr>Region 5</vt:lpstr>
      <vt:lpstr>Region 6</vt:lpstr>
      <vt:lpstr>Limits</vt:lpstr>
    </vt:vector>
  </TitlesOfParts>
  <Company>DCA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jwiggins</dc:creator>
  <cp:lastModifiedBy>Henderson, Keith</cp:lastModifiedBy>
  <cp:lastPrinted>2008-06-18T13:59:33Z</cp:lastPrinted>
  <dcterms:created xsi:type="dcterms:W3CDTF">2002-07-29T17:37:58Z</dcterms:created>
  <dcterms:modified xsi:type="dcterms:W3CDTF">2015-05-08T13:58:00Z</dcterms:modified>
</cp:coreProperties>
</file>