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95" tabRatio="328" activeTab="0"/>
  </bookViews>
  <sheets>
    <sheet name="EPH Calculator" sheetId="1" r:id="rId1"/>
    <sheet name="NDCorrections" sheetId="2" state="veryHidden" r:id="rId2"/>
    <sheet name="ToxicityFactors" sheetId="3" state="veryHidden" r:id="rId3"/>
    <sheet name="PercentComposition" sheetId="4" state="veryHidden" r:id="rId4"/>
    <sheet name="TestData" sheetId="5" state="veryHidden" r:id="rId5"/>
  </sheets>
  <definedNames>
    <definedName name="ContaminantList">#REF!</definedName>
    <definedName name="EPHType">'EPH Calculator'!$B$17</definedName>
    <definedName name="njdep_air_conv">#REF!</definedName>
    <definedName name="ResNonres">'EPH Calculator'!$B$14</definedName>
    <definedName name="Setting">'EPH Calculator'!$B$14</definedName>
    <definedName name="VOCContaminantList">#REF!</definedName>
    <definedName name="zRISK153Range1">#REF!</definedName>
    <definedName name="zRISK153Range10">#REF!</definedName>
    <definedName name="zRISK153Range11">#REF!</definedName>
    <definedName name="zRISK153Range12">#REF!</definedName>
    <definedName name="zRISK153Range13">#REF!</definedName>
    <definedName name="zRISK153Range14">#REF!</definedName>
    <definedName name="zRISK153Range15">#REF!</definedName>
    <definedName name="zRISK153Range16">#REF!</definedName>
    <definedName name="zRISK153Range17">#REF!</definedName>
    <definedName name="zRISK153Range18">#REF!</definedName>
    <definedName name="zRISK153Range19">#REF!</definedName>
    <definedName name="zRISK153Range2">#REF!</definedName>
    <definedName name="zRISK153Range20">#REF!</definedName>
    <definedName name="zRISK153Range21">#REF!</definedName>
    <definedName name="zRISK153Range3">#REF!</definedName>
    <definedName name="zRISK153Range4">#REF!</definedName>
    <definedName name="zRISK153Range5">#REF!</definedName>
    <definedName name="zRISK153Range6">#REF!</definedName>
    <definedName name="zRISK153Range7">#REF!</definedName>
    <definedName name="zRISK153Range8">#REF!</definedName>
    <definedName name="zRISK153Range9">#REF!</definedName>
    <definedName name="zRISK808Range1">#REF!</definedName>
    <definedName name="zRISK808Range10">#REF!</definedName>
    <definedName name="zRISK808Range11">#REF!</definedName>
    <definedName name="zRISK808Range12">#REF!</definedName>
    <definedName name="zRISK808Range13">#REF!</definedName>
    <definedName name="zRISK808Range14">#REF!</definedName>
    <definedName name="zRISK808Range15">#REF!</definedName>
    <definedName name="zRISK808Range16">#REF!</definedName>
    <definedName name="zRISK808Range17">#REF!</definedName>
    <definedName name="zRISK808Range18">#REF!</definedName>
    <definedName name="zRISK808Range19">#REF!</definedName>
    <definedName name="zRISK808Range2">#REF!</definedName>
    <definedName name="zRISK808Range20">#REF!</definedName>
    <definedName name="zRISK808Range21">#REF!</definedName>
    <definedName name="zRISK808Range3">#REF!</definedName>
    <definedName name="zRISK808Range4">#REF!</definedName>
    <definedName name="zRISK808Range5">#REF!</definedName>
    <definedName name="zRISK808Range6">#REF!</definedName>
    <definedName name="zRISK808Range7">#REF!</definedName>
    <definedName name="zRISK808Range8">#REF!</definedName>
    <definedName name="zRISK808Range9">#REF!</definedName>
  </definedNames>
  <calcPr fullCalcOnLoad="1"/>
</workbook>
</file>

<file path=xl/sharedStrings.xml><?xml version="1.0" encoding="utf-8"?>
<sst xmlns="http://schemas.openxmlformats.org/spreadsheetml/2006/main" count="352" uniqueCount="110">
  <si>
    <t>EC10-EC12</t>
  </si>
  <si>
    <t>EC12-EC16</t>
  </si>
  <si>
    <t>EC16-EC21</t>
  </si>
  <si>
    <t>EC21-EC34</t>
  </si>
  <si>
    <t>ABOVE/BELOW RBSL</t>
  </si>
  <si>
    <t>ND</t>
  </si>
  <si>
    <t>M66620-1Near</t>
  </si>
  <si>
    <t>M66591-3Far</t>
  </si>
  <si>
    <t>M66620-3Far</t>
  </si>
  <si>
    <t>CHANGE ALL "ND" ENTRIES TO "0"</t>
  </si>
  <si>
    <t>CALCULATE PERCENT COMPOSITION ("WEIGHT PERCENT") FOR EACH EQUIVALENT CARBON RANGE</t>
  </si>
  <si>
    <t>M66334-3Far</t>
  </si>
  <si>
    <t>M66148-1Near</t>
  </si>
  <si>
    <t>M66148-2Far</t>
  </si>
  <si>
    <t>M66149-1Near</t>
  </si>
  <si>
    <t>M66149-2Far</t>
  </si>
  <si>
    <t>M66334-1Near</t>
  </si>
  <si>
    <t>M66554-1Near</t>
  </si>
  <si>
    <t>M66554-3Far</t>
  </si>
  <si>
    <t>M66591-1Near</t>
  </si>
  <si>
    <t>M66592-2Near</t>
  </si>
  <si>
    <t>M66592-1Far</t>
  </si>
  <si>
    <t>M66621-1Near</t>
  </si>
  <si>
    <t>M66621-3Far</t>
  </si>
  <si>
    <t>M66705-1Near</t>
  </si>
  <si>
    <t>M66705-3Far</t>
  </si>
  <si>
    <t>M66706-1Near</t>
  </si>
  <si>
    <t>M66706-3Far</t>
  </si>
  <si>
    <t>M66836-1Near</t>
  </si>
  <si>
    <t>M66836-3Far</t>
  </si>
  <si>
    <t>M67046-3Near</t>
  </si>
  <si>
    <t>M67046-2Far</t>
  </si>
  <si>
    <t>M67047-2Near</t>
  </si>
  <si>
    <t>M67047-1Far</t>
  </si>
  <si>
    <t>M67048-1Near</t>
  </si>
  <si>
    <t>M67048-3Far</t>
  </si>
  <si>
    <t xml:space="preserve">   ENTER ALL CONCENTRATIONS AS MILLIGRAMS/KILOGRAM (mg/kg)</t>
  </si>
  <si>
    <t>Total Concentration (mg/kg)</t>
  </si>
  <si>
    <t>ALIPHATICS               EC8-EC10</t>
  </si>
  <si>
    <t>AROMATICS               EC8-EC10</t>
  </si>
  <si>
    <t>DATA FROM TPH/EPH FIELD STUDY (CONDUCTED JULY 2007)</t>
  </si>
  <si>
    <t>Calculated RBSL# (mg/kg)</t>
  </si>
  <si>
    <t>* = Equivalent Carbon</t>
  </si>
  <si>
    <t># = Risk Based Screening Level</t>
  </si>
  <si>
    <r>
      <t>EC* RANGE</t>
    </r>
    <r>
      <rPr>
        <b/>
        <sz val="18"/>
        <rFont val="Arial"/>
        <family val="2"/>
      </rPr>
      <t xml:space="preserve"> / </t>
    </r>
    <r>
      <rPr>
        <b/>
        <vertAlign val="superscript"/>
        <sz val="18"/>
        <rFont val="Arial"/>
        <family val="2"/>
      </rPr>
      <t>SAMPLE ID</t>
    </r>
  </si>
  <si>
    <r>
      <t>EC* RANGE</t>
    </r>
  </si>
  <si>
    <t>THQ</t>
  </si>
  <si>
    <t>BW</t>
  </si>
  <si>
    <t>AT</t>
  </si>
  <si>
    <t>EF</t>
  </si>
  <si>
    <t>ED</t>
  </si>
  <si>
    <t>IR</t>
  </si>
  <si>
    <t>AF</t>
  </si>
  <si>
    <t>ABSd</t>
  </si>
  <si>
    <t>EV</t>
  </si>
  <si>
    <t>SA</t>
  </si>
  <si>
    <t>RBSL INPUT PARAMETERS</t>
  </si>
  <si>
    <t>Parameter</t>
  </si>
  <si>
    <t>Residential</t>
  </si>
  <si>
    <t>Nonresidential</t>
  </si>
  <si>
    <t>CALCULATE RESIDENTIAL/NONRESIDENTIAL RBSLs FOR "EACH FRACTION = 100% OF SAMPLE"</t>
  </si>
  <si>
    <t xml:space="preserve">   FOR NON DETECT VALUES, ENTER "0" or "ND" (without the quotation marks)</t>
  </si>
  <si>
    <t>Enter Residential or Non-Residential</t>
  </si>
  <si>
    <t>BELOW</t>
  </si>
  <si>
    <t>ABOVE</t>
  </si>
  <si>
    <t>INPUT PARAMETERS FOR CALCULATING TOXICITY FACTORS FOR PETROLEUM PRODUCTS</t>
  </si>
  <si>
    <t>% = Accounts for residual product</t>
  </si>
  <si>
    <t>Non-Residential</t>
  </si>
  <si>
    <t>Other</t>
  </si>
  <si>
    <t xml:space="preserve">   DATA ENTRY CELLS</t>
  </si>
  <si>
    <t>#2 Fuel Oil/Diesel</t>
  </si>
  <si>
    <t>Enter "#2 Fuel Oil/Diesel" or "Other"</t>
  </si>
  <si>
    <t>#2 FUEL OIL/DIESEL TOXICITY FACTOR</t>
  </si>
  <si>
    <t>"OTHER" TOXICITY FACTOR</t>
  </si>
  <si>
    <r>
      <t>Calculated EPH SRC</t>
    </r>
    <r>
      <rPr>
        <b/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 xml:space="preserve"> (mg/kg)</t>
    </r>
  </si>
  <si>
    <r>
      <t>Allowable</t>
    </r>
    <r>
      <rPr>
        <b/>
        <vertAlign val="superscript"/>
        <sz val="10"/>
        <rFont val="Arial"/>
        <family val="2"/>
      </rPr>
      <t>%</t>
    </r>
    <r>
      <rPr>
        <b/>
        <sz val="10"/>
        <rFont val="Arial"/>
        <family val="2"/>
      </rPr>
      <t xml:space="preserve"> EPH SRC (mg/kg)</t>
    </r>
  </si>
  <si>
    <t># = Soil Remediation Criterion</t>
  </si>
  <si>
    <t xml:space="preserve">   ALL DATA MUST BE ENTERED FOR EACH SAMPLE FOR THE EPH CRITERION TO BE CALCULATED</t>
  </si>
  <si>
    <t xml:space="preserve">   IF YOU CHANGE ANY INPUT DATA, YOU MUST CLICK ON "CALCULATE EPH SRC" AGAIN TO RECALCULATE THE SOIL REMEDIATION CRITERION</t>
  </si>
  <si>
    <t xml:space="preserve">   CLICK ON THE "CALCULATE EPH SRC" BUTTON TO CALCULATE THE SAMPLE-SPECIFIC EPH SOIL REMEDIATION CRITERION</t>
  </si>
  <si>
    <t>SAMPLE 5</t>
  </si>
  <si>
    <t xml:space="preserve">   REMEMBER TO ENTER ACTUAL SAMPLE IDENTIFICATION IN PLACE OF "SAMPLE 1", ETC.</t>
  </si>
  <si>
    <t>CALCULATE RESIDENTIAL EXTRACTABLE PETROLEUM HYDROCARBON SOIL REMEDATION CRITERION (EPH SRC) FOR ENTIRE SAMPLE = #2 FUEL OIL/DIESEL</t>
  </si>
  <si>
    <t>CALCULATE NONRESIDENTIAL EXTRACTABLE PETROLEUM HYDROCARBON SOIL REMEDATION CRITERION (EPH SRC) FOR ENTIRE SAMPLE = #2 FUEL OIL/DIESEL</t>
  </si>
  <si>
    <t>CALCULATE RESIDENTIAL EXTRACTABLE PETROLEUM HYDROCARBON SOIL REMEDATION CRITERION (EPH SRC) FOR ENTIRE SAMPLE = "OTHER"</t>
  </si>
  <si>
    <t>CALCULATE NONRESIDENTIAL EXTRACTABLE PETROLEUM HYDROCARBON SOIL REMEDATION CRITERION (EPH SRC) FOR ENTIRE SAMPLE = "OTHER"</t>
  </si>
  <si>
    <r>
      <t xml:space="preserve">CALCULATED #2 FUEL OIL/DIESEL RESIDENTIAL EPH SRC </t>
    </r>
    <r>
      <rPr>
        <vertAlign val="superscript"/>
        <sz val="10"/>
        <rFont val="Arial"/>
        <family val="2"/>
      </rPr>
      <t>#</t>
    </r>
  </si>
  <si>
    <r>
      <t xml:space="preserve">CALCULATED #2 FUEL OIL/DIESEL NONRESIDENTIAL EPH SRC </t>
    </r>
    <r>
      <rPr>
        <vertAlign val="superscript"/>
        <sz val="10"/>
        <rFont val="Arial"/>
        <family val="2"/>
      </rPr>
      <t>#</t>
    </r>
  </si>
  <si>
    <r>
      <t xml:space="preserve">CALCULATED "OTHER" RESIDENTIAL EPH SRC </t>
    </r>
    <r>
      <rPr>
        <vertAlign val="superscript"/>
        <sz val="10"/>
        <rFont val="Arial"/>
        <family val="2"/>
      </rPr>
      <t>#</t>
    </r>
  </si>
  <si>
    <r>
      <t xml:space="preserve">CALCULATED "OTHER" NONRESIDENTIAL EPH SRC </t>
    </r>
    <r>
      <rPr>
        <vertAlign val="superscript"/>
        <sz val="10"/>
        <rFont val="Arial"/>
        <family val="2"/>
      </rPr>
      <t>#</t>
    </r>
  </si>
  <si>
    <t># = Extractable Petroleum Hydrocarbon Soil Remediation Criterion</t>
  </si>
  <si>
    <t>WEIGHT PERCENT
EPH SRC 1</t>
  </si>
  <si>
    <t>WEIGHT PERCENT
EPH SRC 2</t>
  </si>
  <si>
    <t>WEIGHT PERCENT
EPH SRC 3</t>
  </si>
  <si>
    <t>WEIGHT PERCENT
EPH SRC  4</t>
  </si>
  <si>
    <t>WEIGHT PERCENT
EPH SRC 5</t>
  </si>
  <si>
    <t>Calculated EPH SRC# (mg/kg)</t>
  </si>
  <si>
    <t xml:space="preserve">   REMEMBER TO INDICATE WHETHER THE SAMPLE IS "RESIDENTIAL" (R) OR "NON-RESIDENTIAL" (N)    [OR USE DROP-DOWN LIST]</t>
  </si>
  <si>
    <t>ABOVE/BELOW ALLOWABLE EPH SRC (i.e., PASS or FAIL)</t>
  </si>
  <si>
    <t>ALIPHATICS                   EC9-EC12</t>
  </si>
  <si>
    <t>EC21-EC40</t>
  </si>
  <si>
    <t>AROMATICS                 EC10-EC12</t>
  </si>
  <si>
    <t>EC21-EC36</t>
  </si>
  <si>
    <t>17,000^ = Default maximum value for all non-#2 fuel oil/diesel oil petroleum hydrocarbon mixtures</t>
  </si>
  <si>
    <t xml:space="preserve">   IF THE RESULTS FROM THE GC ANALYSIS INDICATE AN EPH CONCENTRATION LESS THAN 1,700 mg/kg, IT IS NOT NECESSARY TO USE THIS CALCULATOR</t>
  </si>
  <si>
    <t>SAMPLE 2</t>
  </si>
  <si>
    <t>SAMPLE 3</t>
  </si>
  <si>
    <t>SAMPLE 4</t>
  </si>
  <si>
    <t>SAMPLE 1</t>
  </si>
  <si>
    <t>COMPOSITION-SPECIFIC EXTRACTABLE PETROLEUM HYDROCARBON (EPH) SOIL REMEDIATION CRITERION (SRC) CALCULATOR
FOR NON-#2 FUEL OIL/DIESEL OIL PETROLEUM HYDRCARBON MIXTURES (Version 3.0, October 18, 2017)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</si>
</sst>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"/>
    <numFmt numFmtId="166" formatCode="0.0E+00"/>
    <numFmt numFmtId="167" formatCode="0.000000"/>
    <numFmt numFmtId="168" formatCode="0.0"/>
    <numFmt numFmtId="169" formatCode="0.0000"/>
    <numFmt numFmtId="170" formatCode="0.000000000"/>
    <numFmt numFmtId="171" formatCode="0.0000000000"/>
    <numFmt numFmtId="172" formatCode="0.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00000000000"/>
    <numFmt numFmtId="180" formatCode="#,##0.0"/>
    <numFmt numFmtId="181" formatCode="#,##0.00000"/>
    <numFmt numFmtId="182" formatCode="#,##0.0000000000"/>
    <numFmt numFmtId="183" formatCode="#,##0.00000000"/>
    <numFmt numFmtId="184" formatCode="0.000000000000000E+00"/>
    <numFmt numFmtId="185" formatCode="0.00000000000000E+00"/>
    <numFmt numFmtId="186" formatCode="0.000%"/>
    <numFmt numFmtId="187" formatCode="0.00000E+00"/>
    <numFmt numFmtId="188" formatCode="0.000000000000000000000000000000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* #,##0_-;\-* #,##0_-;_-* &quot;-&quot;_-;_-@_-"/>
    <numFmt numFmtId="195" formatCode="_-&quot;$&quot;* #,##0.00_-;\-&quot;$&quot;* #,##0.00_-;_-&quot;$&quot;* &quot;-&quot;??_-;_-@_-"/>
    <numFmt numFmtId="196" formatCode="_-* #,##0.00_-;\-* #,##0.00_-;_-* &quot;-&quot;??_-;_-@_-"/>
    <numFmt numFmtId="197" formatCode="[$-409]dddd\,\ mmmm\ dd\,\ yyyy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vertAlign val="superscript"/>
      <sz val="10"/>
      <name val="Arial"/>
      <family val="2"/>
    </font>
    <font>
      <b/>
      <sz val="10"/>
      <color indexed="47"/>
      <name val="Arial"/>
      <family val="2"/>
    </font>
    <font>
      <b/>
      <sz val="10"/>
      <color indexed="51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 wrapText="1"/>
      <protection hidden="1"/>
    </xf>
    <xf numFmtId="182" fontId="4" fillId="34" borderId="11" xfId="0" applyNumberFormat="1" applyFont="1" applyFill="1" applyBorder="1" applyAlignment="1" applyProtection="1">
      <alignment horizontal="center"/>
      <protection hidden="1"/>
    </xf>
    <xf numFmtId="182" fontId="4" fillId="34" borderId="12" xfId="0" applyNumberFormat="1" applyFont="1" applyFill="1" applyBorder="1" applyAlignment="1" applyProtection="1">
      <alignment horizontal="center"/>
      <protection hidden="1"/>
    </xf>
    <xf numFmtId="181" fontId="5" fillId="35" borderId="10" xfId="0" applyNumberFormat="1" applyFont="1" applyFill="1" applyBorder="1" applyAlignment="1" applyProtection="1">
      <alignment horizontal="center" vertical="center"/>
      <protection hidden="1"/>
    </xf>
    <xf numFmtId="180" fontId="5" fillId="36" borderId="10" xfId="0" applyNumberFormat="1" applyFont="1" applyFill="1" applyBorder="1" applyAlignment="1" applyProtection="1">
      <alignment horizontal="center"/>
      <protection hidden="1"/>
    </xf>
    <xf numFmtId="0" fontId="5" fillId="37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right" vertical="center"/>
      <protection hidden="1"/>
    </xf>
    <xf numFmtId="0" fontId="5" fillId="33" borderId="12" xfId="0" applyFont="1" applyFill="1" applyBorder="1" applyAlignment="1" applyProtection="1">
      <alignment horizontal="right" vertical="center"/>
      <protection hidden="1"/>
    </xf>
    <xf numFmtId="0" fontId="5" fillId="3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5" fillId="38" borderId="10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 horizontal="center"/>
      <protection hidden="1"/>
    </xf>
    <xf numFmtId="0" fontId="4" fillId="39" borderId="11" xfId="0" applyFont="1" applyFill="1" applyBorder="1" applyAlignment="1">
      <alignment horizontal="center"/>
    </xf>
    <xf numFmtId="3" fontId="4" fillId="39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left" indent="1"/>
    </xf>
    <xf numFmtId="0" fontId="5" fillId="35" borderId="10" xfId="0" applyFont="1" applyFill="1" applyBorder="1" applyAlignment="1">
      <alignment horizontal="left" vertical="center" indent="1"/>
    </xf>
    <xf numFmtId="0" fontId="5" fillId="36" borderId="11" xfId="0" applyNumberFormat="1" applyFont="1" applyFill="1" applyBorder="1" applyAlignment="1">
      <alignment horizontal="center"/>
    </xf>
    <xf numFmtId="0" fontId="5" fillId="36" borderId="12" xfId="0" applyNumberFormat="1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6" borderId="12" xfId="0" applyNumberFormat="1" applyFont="1" applyFill="1" applyBorder="1" applyAlignment="1" applyProtection="1">
      <alignment horizontal="center"/>
      <protection hidden="1"/>
    </xf>
    <xf numFmtId="171" fontId="4" fillId="34" borderId="11" xfId="0" applyNumberFormat="1" applyFont="1" applyFill="1" applyBorder="1" applyAlignment="1" applyProtection="1">
      <alignment horizontal="center"/>
      <protection hidden="1"/>
    </xf>
    <xf numFmtId="171" fontId="4" fillId="34" borderId="12" xfId="0" applyNumberFormat="1" applyFont="1" applyFill="1" applyBorder="1" applyAlignment="1" applyProtection="1">
      <alignment horizontal="center"/>
      <protection hidden="1"/>
    </xf>
    <xf numFmtId="0" fontId="5" fillId="38" borderId="10" xfId="0" applyFont="1" applyFill="1" applyBorder="1" applyAlignment="1" applyProtection="1">
      <alignment horizontal="left" indent="1"/>
      <protection hidden="1"/>
    </xf>
    <xf numFmtId="0" fontId="5" fillId="35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/>
      <protection hidden="1"/>
    </xf>
    <xf numFmtId="0" fontId="12" fillId="38" borderId="10" xfId="0" applyFont="1" applyFill="1" applyBorder="1" applyAlignment="1" applyProtection="1">
      <alignment horizontal="center" vertical="center"/>
      <protection hidden="1"/>
    </xf>
    <xf numFmtId="180" fontId="4" fillId="34" borderId="11" xfId="0" applyNumberFormat="1" applyFont="1" applyFill="1" applyBorder="1" applyAlignment="1" applyProtection="1">
      <alignment horizontal="center"/>
      <protection hidden="1"/>
    </xf>
    <xf numFmtId="180" fontId="4" fillId="34" borderId="12" xfId="0" applyNumberFormat="1" applyFont="1" applyFill="1" applyBorder="1" applyAlignment="1" applyProtection="1">
      <alignment horizontal="center"/>
      <protection hidden="1"/>
    </xf>
    <xf numFmtId="0" fontId="5" fillId="36" borderId="10" xfId="0" applyFont="1" applyFill="1" applyBorder="1" applyAlignment="1" applyProtection="1">
      <alignment horizontal="center" vertical="center"/>
      <protection hidden="1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5" fillId="37" borderId="10" xfId="0" applyFont="1" applyFill="1" applyBorder="1" applyAlignment="1" applyProtection="1">
      <alignment horizontal="center" vertical="center"/>
      <protection hidden="1"/>
    </xf>
    <xf numFmtId="0" fontId="4" fillId="40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4" fillId="40" borderId="0" xfId="0" applyFont="1" applyFill="1" applyAlignment="1" applyProtection="1">
      <alignment vertical="center"/>
      <protection hidden="1"/>
    </xf>
    <xf numFmtId="0" fontId="4" fillId="4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80" fontId="0" fillId="0" borderId="0" xfId="0" applyNumberFormat="1" applyAlignment="1" applyProtection="1">
      <alignment/>
      <protection hidden="1"/>
    </xf>
    <xf numFmtId="0" fontId="5" fillId="41" borderId="10" xfId="0" applyFont="1" applyFill="1" applyBorder="1" applyAlignment="1" applyProtection="1">
      <alignment horizontal="center" vertical="center" wrapText="1"/>
      <protection hidden="1" locked="0"/>
    </xf>
    <xf numFmtId="0" fontId="5" fillId="41" borderId="12" xfId="0" applyFont="1" applyFill="1" applyBorder="1" applyAlignment="1" applyProtection="1">
      <alignment horizontal="center" vertical="center" wrapText="1"/>
      <protection hidden="1" locked="0"/>
    </xf>
    <xf numFmtId="0" fontId="1" fillId="41" borderId="10" xfId="0" applyFont="1" applyFill="1" applyBorder="1" applyAlignment="1" applyProtection="1">
      <alignment horizontal="center"/>
      <protection hidden="1" locked="0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 vertical="center" indent="1"/>
      <protection hidden="1"/>
    </xf>
    <xf numFmtId="180" fontId="15" fillId="41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40" borderId="0" xfId="0" applyFont="1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5" fillId="33" borderId="13" xfId="0" applyFont="1" applyFill="1" applyBorder="1" applyAlignment="1" applyProtection="1">
      <alignment vertical="center" wrapText="1"/>
      <protection hidden="1"/>
    </xf>
    <xf numFmtId="0" fontId="4" fillId="40" borderId="0" xfId="0" applyFont="1" applyFill="1" applyBorder="1" applyAlignment="1" applyProtection="1">
      <alignment/>
      <protection hidden="1"/>
    </xf>
    <xf numFmtId="0" fontId="5" fillId="41" borderId="10" xfId="0" applyFont="1" applyFill="1" applyBorder="1" applyAlignment="1" applyProtection="1">
      <alignment vertical="center" wrapText="1"/>
      <protection hidden="1"/>
    </xf>
    <xf numFmtId="3" fontId="5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16" fillId="35" borderId="10" xfId="0" applyFont="1" applyFill="1" applyBorder="1" applyAlignment="1" applyProtection="1">
      <alignment horizontal="center" vertical="center"/>
      <protection hidden="1" locked="0"/>
    </xf>
    <xf numFmtId="0" fontId="5" fillId="35" borderId="10" xfId="0" applyFont="1" applyFill="1" applyBorder="1" applyAlignment="1" applyProtection="1">
      <alignment horizontal="center" vertical="center"/>
      <protection hidden="1" locked="0"/>
    </xf>
    <xf numFmtId="0" fontId="5" fillId="36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 applyProtection="1">
      <alignment horizontal="right" vertical="center"/>
      <protection hidden="1"/>
    </xf>
    <xf numFmtId="0" fontId="5" fillId="36" borderId="15" xfId="0" applyNumberFormat="1" applyFont="1" applyFill="1" applyBorder="1" applyAlignment="1">
      <alignment horizontal="center"/>
    </xf>
    <xf numFmtId="0" fontId="5" fillId="36" borderId="16" xfId="0" applyNumberFormat="1" applyFont="1" applyFill="1" applyBorder="1" applyAlignment="1">
      <alignment horizontal="center"/>
    </xf>
    <xf numFmtId="0" fontId="5" fillId="36" borderId="17" xfId="0" applyNumberFormat="1" applyFont="1" applyFill="1" applyBorder="1" applyAlignment="1">
      <alignment horizontal="center"/>
    </xf>
    <xf numFmtId="0" fontId="5" fillId="33" borderId="14" xfId="0" applyFont="1" applyFill="1" applyBorder="1" applyAlignment="1" applyProtection="1">
      <alignment horizontal="center" wrapText="1"/>
      <protection hidden="1"/>
    </xf>
    <xf numFmtId="2" fontId="4" fillId="34" borderId="11" xfId="0" applyNumberFormat="1" applyFont="1" applyFill="1" applyBorder="1" applyAlignment="1" applyProtection="1">
      <alignment horizontal="center"/>
      <protection hidden="1"/>
    </xf>
    <xf numFmtId="2" fontId="4" fillId="34" borderId="12" xfId="0" applyNumberFormat="1" applyFont="1" applyFill="1" applyBorder="1" applyAlignment="1" applyProtection="1">
      <alignment horizontal="center"/>
      <protection hidden="1"/>
    </xf>
    <xf numFmtId="2" fontId="6" fillId="42" borderId="11" xfId="0" applyNumberFormat="1" applyFont="1" applyFill="1" applyBorder="1" applyAlignment="1" applyProtection="1">
      <alignment horizontal="center"/>
      <protection hidden="1"/>
    </xf>
    <xf numFmtId="2" fontId="6" fillId="42" borderId="12" xfId="0" applyNumberFormat="1" applyFont="1" applyFill="1" applyBorder="1" applyAlignment="1" applyProtection="1">
      <alignment horizontal="center"/>
      <protection hidden="1"/>
    </xf>
    <xf numFmtId="2" fontId="4" fillId="34" borderId="14" xfId="0" applyNumberFormat="1" applyFont="1" applyFill="1" applyBorder="1" applyAlignment="1" applyProtection="1">
      <alignment horizontal="center"/>
      <protection hidden="1"/>
    </xf>
    <xf numFmtId="171" fontId="4" fillId="34" borderId="14" xfId="0" applyNumberFormat="1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left" vertical="center" indent="1"/>
      <protection hidden="1"/>
    </xf>
    <xf numFmtId="0" fontId="5" fillId="38" borderId="14" xfId="0" applyFont="1" applyFill="1" applyBorder="1" applyAlignment="1">
      <alignment horizontal="left" indent="1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180" fontId="4" fillId="34" borderId="11" xfId="0" applyNumberFormat="1" applyFont="1" applyFill="1" applyBorder="1" applyAlignment="1" applyProtection="1">
      <alignment horizontal="center"/>
      <protection locked="0"/>
    </xf>
    <xf numFmtId="180" fontId="4" fillId="34" borderId="12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1" fillId="41" borderId="10" xfId="0" applyFont="1" applyFill="1" applyBorder="1" applyAlignment="1" applyProtection="1">
      <alignment horizontal="center"/>
      <protection hidden="1"/>
    </xf>
    <xf numFmtId="0" fontId="18" fillId="43" borderId="20" xfId="0" applyFont="1" applyFill="1" applyBorder="1" applyAlignment="1" applyProtection="1">
      <alignment horizontal="left" vertical="center" wrapText="1" indent="1"/>
      <protection hidden="1"/>
    </xf>
    <xf numFmtId="0" fontId="18" fillId="43" borderId="19" xfId="0" applyFont="1" applyFill="1" applyBorder="1" applyAlignment="1" applyProtection="1">
      <alignment horizontal="left" vertical="center" wrapText="1" indent="1"/>
      <protection hidden="1"/>
    </xf>
    <xf numFmtId="0" fontId="5" fillId="33" borderId="16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5" fillId="33" borderId="13" xfId="0" applyFont="1" applyFill="1" applyBorder="1" applyAlignment="1" applyProtection="1">
      <alignment vertical="center" wrapText="1"/>
      <protection hidden="1"/>
    </xf>
    <xf numFmtId="0" fontId="19" fillId="36" borderId="20" xfId="0" applyFont="1" applyFill="1" applyBorder="1" applyAlignment="1" applyProtection="1">
      <alignment horizontal="center" vertical="center" wrapText="1"/>
      <protection hidden="1"/>
    </xf>
    <xf numFmtId="0" fontId="19" fillId="36" borderId="18" xfId="0" applyFont="1" applyFill="1" applyBorder="1" applyAlignment="1" applyProtection="1">
      <alignment horizontal="center" vertical="center" wrapText="1"/>
      <protection hidden="1"/>
    </xf>
    <xf numFmtId="0" fontId="19" fillId="36" borderId="19" xfId="0" applyFont="1" applyFill="1" applyBorder="1" applyAlignment="1" applyProtection="1">
      <alignment horizontal="center" vertical="center" wrapText="1"/>
      <protection hidden="1"/>
    </xf>
    <xf numFmtId="0" fontId="5" fillId="33" borderId="17" xfId="0" applyFont="1" applyFill="1" applyBorder="1" applyAlignment="1" applyProtection="1">
      <alignment vertical="center" wrapText="1"/>
      <protection hidden="1"/>
    </xf>
    <xf numFmtId="0" fontId="5" fillId="33" borderId="21" xfId="0" applyFont="1" applyFill="1" applyBorder="1" applyAlignment="1" applyProtection="1">
      <alignment vertical="center" wrapText="1"/>
      <protection hidden="1"/>
    </xf>
    <xf numFmtId="0" fontId="5" fillId="33" borderId="22" xfId="0" applyFont="1" applyFill="1" applyBorder="1" applyAlignment="1" applyProtection="1">
      <alignment vertical="center" wrapText="1"/>
      <protection hidden="1"/>
    </xf>
    <xf numFmtId="0" fontId="5" fillId="43" borderId="20" xfId="0" applyFont="1" applyFill="1" applyBorder="1" applyAlignment="1" applyProtection="1">
      <alignment wrapText="1"/>
      <protection hidden="1"/>
    </xf>
    <xf numFmtId="0" fontId="5" fillId="43" borderId="18" xfId="0" applyFont="1" applyFill="1" applyBorder="1" applyAlignment="1" applyProtection="1">
      <alignment wrapText="1"/>
      <protection hidden="1"/>
    </xf>
    <xf numFmtId="0" fontId="5" fillId="43" borderId="19" xfId="0" applyFont="1" applyFill="1" applyBorder="1" applyAlignment="1" applyProtection="1">
      <alignment wrapText="1"/>
      <protection hidden="1"/>
    </xf>
    <xf numFmtId="0" fontId="5" fillId="39" borderId="10" xfId="0" applyFont="1" applyFill="1" applyBorder="1" applyAlignment="1">
      <alignment horizontal="center"/>
    </xf>
    <xf numFmtId="0" fontId="5" fillId="43" borderId="20" xfId="0" applyFont="1" applyFill="1" applyBorder="1" applyAlignment="1" applyProtection="1">
      <alignment horizontal="left" wrapText="1"/>
      <protection hidden="1"/>
    </xf>
    <xf numFmtId="0" fontId="5" fillId="43" borderId="18" xfId="0" applyFont="1" applyFill="1" applyBorder="1" applyAlignment="1" applyProtection="1">
      <alignment horizontal="left" wrapText="1"/>
      <protection hidden="1"/>
    </xf>
    <xf numFmtId="0" fontId="5" fillId="43" borderId="19" xfId="0" applyFont="1" applyFill="1" applyBorder="1" applyAlignment="1" applyProtection="1">
      <alignment horizontal="left" wrapText="1"/>
      <protection hidden="1"/>
    </xf>
    <xf numFmtId="0" fontId="5" fillId="43" borderId="17" xfId="0" applyFont="1" applyFill="1" applyBorder="1" applyAlignment="1" applyProtection="1">
      <alignment horizontal="left" wrapText="1"/>
      <protection hidden="1"/>
    </xf>
    <xf numFmtId="0" fontId="5" fillId="43" borderId="21" xfId="0" applyFont="1" applyFill="1" applyBorder="1" applyAlignment="1" applyProtection="1">
      <alignment horizontal="lef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indexed="10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bgColor indexed="22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ont>
        <color indexed="8"/>
      </font>
    </dxf>
    <dxf>
      <font>
        <b/>
        <i val="0"/>
        <strike val="0"/>
        <color auto="1"/>
      </font>
      <fill>
        <patternFill>
          <bgColor indexed="14"/>
        </patternFill>
      </fill>
    </dxf>
    <dxf>
      <font>
        <b/>
        <i val="0"/>
        <strike val="0"/>
        <color auto="1"/>
      </font>
      <fill>
        <patternFill>
          <bgColor rgb="FFFF00FF"/>
        </patternFill>
      </fill>
      <border/>
    </dxf>
    <dxf>
      <font>
        <color rgb="FF000000"/>
      </font>
      <border/>
    </dxf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EAEAEA"/>
        </patternFill>
      </fill>
      <border/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31</xdr:row>
      <xdr:rowOff>9525</xdr:rowOff>
    </xdr:from>
    <xdr:to>
      <xdr:col>3</xdr:col>
      <xdr:colOff>790575</xdr:colOff>
      <xdr:row>33</xdr:row>
      <xdr:rowOff>123825</xdr:rowOff>
    </xdr:to>
    <xdr:pic>
      <xdr:nvPicPr>
        <xdr:cNvPr id="1" name="btnCALCULATERB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4810125"/>
          <a:ext cx="2028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31</xdr:row>
      <xdr:rowOff>9525</xdr:rowOff>
    </xdr:from>
    <xdr:to>
      <xdr:col>5</xdr:col>
      <xdr:colOff>66675</xdr:colOff>
      <xdr:row>33</xdr:row>
      <xdr:rowOff>123825</xdr:rowOff>
    </xdr:to>
    <xdr:pic>
      <xdr:nvPicPr>
        <xdr:cNvPr id="2" name="btnPRINTRESULT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362700" y="4810125"/>
          <a:ext cx="2028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34</xdr:row>
      <xdr:rowOff>47625</xdr:rowOff>
    </xdr:from>
    <xdr:to>
      <xdr:col>3</xdr:col>
      <xdr:colOff>790575</xdr:colOff>
      <xdr:row>36</xdr:row>
      <xdr:rowOff>0</xdr:rowOff>
    </xdr:to>
    <xdr:pic>
      <xdr:nvPicPr>
        <xdr:cNvPr id="3" name="btnRESET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5334000"/>
          <a:ext cx="2028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34</xdr:row>
      <xdr:rowOff>190500</xdr:rowOff>
    </xdr:from>
    <xdr:to>
      <xdr:col>6</xdr:col>
      <xdr:colOff>247650</xdr:colOff>
      <xdr:row>35</xdr:row>
      <xdr:rowOff>57150</xdr:rowOff>
    </xdr:to>
    <xdr:pic>
      <xdr:nvPicPr>
        <xdr:cNvPr id="4" name="RunDateLab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76875"/>
          <a:ext cx="1495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34</xdr:row>
      <xdr:rowOff>47625</xdr:rowOff>
    </xdr:from>
    <xdr:to>
      <xdr:col>5</xdr:col>
      <xdr:colOff>66675</xdr:colOff>
      <xdr:row>36</xdr:row>
      <xdr:rowOff>0</xdr:rowOff>
    </xdr:to>
    <xdr:pic>
      <xdr:nvPicPr>
        <xdr:cNvPr id="5" name="btnINSTRUCTIONS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362700" y="5334000"/>
          <a:ext cx="2028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31</xdr:row>
      <xdr:rowOff>76200</xdr:rowOff>
    </xdr:from>
    <xdr:to>
      <xdr:col>6</xdr:col>
      <xdr:colOff>171450</xdr:colOff>
      <xdr:row>33</xdr:row>
      <xdr:rowOff>57150</xdr:rowOff>
    </xdr:to>
    <xdr:pic>
      <xdr:nvPicPr>
        <xdr:cNvPr id="6" name="btnINTRO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72500" y="4876800"/>
          <a:ext cx="1409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>
    <pageSetUpPr fitToPage="1"/>
  </sheetPr>
  <dimension ref="A1:F35"/>
  <sheetViews>
    <sheetView tabSelected="1" zoomScale="90" zoomScaleNormal="90" zoomScalePageLayoutView="0" workbookViewId="0" topLeftCell="A1">
      <selection activeCell="A1" sqref="A1:F1"/>
    </sheetView>
  </sheetViews>
  <sheetFormatPr defaultColWidth="9.140625" defaultRowHeight="12.75"/>
  <cols>
    <col min="1" max="1" width="35.7109375" style="40" customWidth="1"/>
    <col min="2" max="6" width="22.28125" style="40" bestFit="1" customWidth="1"/>
    <col min="7" max="16384" width="9.140625" style="40" customWidth="1"/>
  </cols>
  <sheetData>
    <row r="1" spans="1:6" ht="30" customHeight="1">
      <c r="A1" s="86" t="s">
        <v>109</v>
      </c>
      <c r="B1" s="87"/>
      <c r="C1" s="87"/>
      <c r="D1" s="87"/>
      <c r="E1" s="87"/>
      <c r="F1" s="88"/>
    </row>
    <row r="2" spans="1:6" s="56" customFormat="1" ht="12.75">
      <c r="A2" s="57" t="s">
        <v>69</v>
      </c>
      <c r="B2" s="54"/>
      <c r="C2" s="54"/>
      <c r="D2" s="54"/>
      <c r="E2" s="54"/>
      <c r="F2" s="55"/>
    </row>
    <row r="3" spans="1:6" ht="12.75">
      <c r="A3" s="83" t="s">
        <v>36</v>
      </c>
      <c r="B3" s="84"/>
      <c r="C3" s="84"/>
      <c r="D3" s="84"/>
      <c r="E3" s="84"/>
      <c r="F3" s="85"/>
    </row>
    <row r="4" spans="1:6" ht="12.75">
      <c r="A4" s="83" t="s">
        <v>61</v>
      </c>
      <c r="B4" s="84"/>
      <c r="C4" s="84"/>
      <c r="D4" s="84"/>
      <c r="E4" s="84"/>
      <c r="F4" s="85"/>
    </row>
    <row r="5" spans="1:6" ht="12.75">
      <c r="A5" s="83" t="s">
        <v>81</v>
      </c>
      <c r="B5" s="84"/>
      <c r="C5" s="84"/>
      <c r="D5" s="84"/>
      <c r="E5" s="84"/>
      <c r="F5" s="85"/>
    </row>
    <row r="6" spans="1:6" ht="12.75">
      <c r="A6" s="83" t="s">
        <v>97</v>
      </c>
      <c r="B6" s="84"/>
      <c r="C6" s="84"/>
      <c r="D6" s="84"/>
      <c r="E6" s="84"/>
      <c r="F6" s="85"/>
    </row>
    <row r="7" spans="1:6" ht="12.75" customHeight="1">
      <c r="A7" s="83" t="s">
        <v>77</v>
      </c>
      <c r="B7" s="84"/>
      <c r="C7" s="84"/>
      <c r="D7" s="84"/>
      <c r="E7" s="84"/>
      <c r="F7" s="85"/>
    </row>
    <row r="8" spans="1:6" ht="12.75" customHeight="1">
      <c r="A8" s="83" t="s">
        <v>79</v>
      </c>
      <c r="B8" s="84"/>
      <c r="C8" s="84"/>
      <c r="D8" s="84"/>
      <c r="E8" s="84"/>
      <c r="F8" s="85"/>
    </row>
    <row r="9" spans="1:6" s="56" customFormat="1" ht="12.75" customHeight="1">
      <c r="A9" s="83" t="s">
        <v>78</v>
      </c>
      <c r="B9" s="84"/>
      <c r="C9" s="84"/>
      <c r="D9" s="84"/>
      <c r="E9" s="84"/>
      <c r="F9" s="85"/>
    </row>
    <row r="10" spans="1:6" ht="12.75" customHeight="1">
      <c r="A10" s="89" t="s">
        <v>104</v>
      </c>
      <c r="B10" s="90"/>
      <c r="C10" s="90"/>
      <c r="D10" s="90"/>
      <c r="E10" s="90"/>
      <c r="F10" s="91"/>
    </row>
    <row r="11" spans="1:6" ht="26.25">
      <c r="A11" s="49" t="s">
        <v>44</v>
      </c>
      <c r="B11" s="46" t="s">
        <v>108</v>
      </c>
      <c r="C11" s="47" t="s">
        <v>105</v>
      </c>
      <c r="D11" s="47" t="s">
        <v>106</v>
      </c>
      <c r="E11" s="47" t="s">
        <v>107</v>
      </c>
      <c r="F11" s="47" t="s">
        <v>80</v>
      </c>
    </row>
    <row r="12" spans="1:6" ht="12.75" customHeight="1" hidden="1">
      <c r="A12" s="49"/>
      <c r="B12" s="53" t="s">
        <v>58</v>
      </c>
      <c r="C12" s="53" t="s">
        <v>58</v>
      </c>
      <c r="D12" s="53" t="s">
        <v>58</v>
      </c>
      <c r="E12" s="53" t="s">
        <v>58</v>
      </c>
      <c r="F12" s="53" t="s">
        <v>58</v>
      </c>
    </row>
    <row r="13" spans="1:6" ht="12.75" customHeight="1" hidden="1">
      <c r="A13" s="49"/>
      <c r="B13" s="53" t="s">
        <v>67</v>
      </c>
      <c r="C13" s="53" t="s">
        <v>67</v>
      </c>
      <c r="D13" s="53" t="s">
        <v>67</v>
      </c>
      <c r="E13" s="53" t="s">
        <v>67</v>
      </c>
      <c r="F13" s="53" t="s">
        <v>67</v>
      </c>
    </row>
    <row r="14" spans="1:6" s="41" customFormat="1" ht="12.75">
      <c r="A14" s="51" t="s">
        <v>62</v>
      </c>
      <c r="B14" s="48"/>
      <c r="C14" s="48"/>
      <c r="D14" s="48"/>
      <c r="E14" s="48"/>
      <c r="F14" s="48"/>
    </row>
    <row r="15" spans="1:6" s="41" customFormat="1" ht="12.75" customHeight="1" hidden="1">
      <c r="A15" s="51"/>
      <c r="B15" s="53" t="s">
        <v>70</v>
      </c>
      <c r="C15" s="53" t="s">
        <v>70</v>
      </c>
      <c r="D15" s="53" t="s">
        <v>70</v>
      </c>
      <c r="E15" s="53" t="s">
        <v>70</v>
      </c>
      <c r="F15" s="53" t="s">
        <v>70</v>
      </c>
    </row>
    <row r="16" spans="1:6" s="41" customFormat="1" ht="12.75" customHeight="1" hidden="1">
      <c r="A16" s="51"/>
      <c r="B16" s="53" t="s">
        <v>68</v>
      </c>
      <c r="C16" s="53" t="s">
        <v>68</v>
      </c>
      <c r="D16" s="53" t="s">
        <v>68</v>
      </c>
      <c r="E16" s="53" t="s">
        <v>68</v>
      </c>
      <c r="F16" s="53" t="s">
        <v>68</v>
      </c>
    </row>
    <row r="17" spans="1:6" s="41" customFormat="1" ht="12.75" hidden="1">
      <c r="A17" s="51" t="s">
        <v>71</v>
      </c>
      <c r="B17" s="80" t="s">
        <v>68</v>
      </c>
      <c r="C17" s="80" t="s">
        <v>68</v>
      </c>
      <c r="D17" s="80" t="s">
        <v>68</v>
      </c>
      <c r="E17" s="80" t="s">
        <v>68</v>
      </c>
      <c r="F17" s="80" t="s">
        <v>68</v>
      </c>
    </row>
    <row r="18" spans="1:6" ht="12.75">
      <c r="A18" s="9" t="s">
        <v>99</v>
      </c>
      <c r="B18" s="77"/>
      <c r="C18" s="77"/>
      <c r="D18" s="77"/>
      <c r="E18" s="77"/>
      <c r="F18" s="77"/>
    </row>
    <row r="19" spans="1:6" ht="12.75">
      <c r="A19" s="9" t="s">
        <v>1</v>
      </c>
      <c r="B19" s="77"/>
      <c r="C19" s="77"/>
      <c r="D19" s="77"/>
      <c r="E19" s="77"/>
      <c r="F19" s="77"/>
    </row>
    <row r="20" spans="1:6" ht="12.75">
      <c r="A20" s="9" t="s">
        <v>2</v>
      </c>
      <c r="B20" s="77"/>
      <c r="C20" s="77"/>
      <c r="D20" s="77"/>
      <c r="E20" s="77"/>
      <c r="F20" s="77"/>
    </row>
    <row r="21" spans="1:6" ht="12.75">
      <c r="A21" s="10" t="s">
        <v>100</v>
      </c>
      <c r="B21" s="78"/>
      <c r="C21" s="78"/>
      <c r="D21" s="78"/>
      <c r="E21" s="78"/>
      <c r="F21" s="78"/>
    </row>
    <row r="22" spans="1:6" ht="12.75">
      <c r="A22" s="9" t="s">
        <v>101</v>
      </c>
      <c r="B22" s="77"/>
      <c r="C22" s="77"/>
      <c r="D22" s="77"/>
      <c r="E22" s="77"/>
      <c r="F22" s="77"/>
    </row>
    <row r="23" spans="1:6" ht="12.75">
      <c r="A23" s="9" t="s">
        <v>1</v>
      </c>
      <c r="B23" s="77"/>
      <c r="C23" s="77"/>
      <c r="D23" s="77"/>
      <c r="E23" s="77"/>
      <c r="F23" s="77"/>
    </row>
    <row r="24" spans="1:6" ht="12.75">
      <c r="A24" s="9" t="s">
        <v>2</v>
      </c>
      <c r="B24" s="77"/>
      <c r="C24" s="77"/>
      <c r="D24" s="77"/>
      <c r="E24" s="77"/>
      <c r="F24" s="77"/>
    </row>
    <row r="25" spans="1:6" ht="12.75">
      <c r="A25" s="10" t="s">
        <v>102</v>
      </c>
      <c r="B25" s="78"/>
      <c r="C25" s="78"/>
      <c r="D25" s="78"/>
      <c r="E25" s="78"/>
      <c r="F25" s="78"/>
    </row>
    <row r="26" spans="1:6" ht="12.75">
      <c r="A26" s="50" t="s">
        <v>37</v>
      </c>
      <c r="B26" s="52"/>
      <c r="C26" s="52"/>
      <c r="D26" s="52"/>
      <c r="E26" s="52"/>
      <c r="F26" s="52"/>
    </row>
    <row r="27" spans="1:6" ht="12.75">
      <c r="A27" s="42"/>
      <c r="B27" s="43"/>
      <c r="C27" s="43"/>
      <c r="D27" s="43"/>
      <c r="E27" s="43"/>
      <c r="F27" s="43"/>
    </row>
    <row r="28" spans="1:6" ht="14.25">
      <c r="A28" s="38" t="s">
        <v>74</v>
      </c>
      <c r="B28" s="58"/>
      <c r="C28" s="58"/>
      <c r="D28" s="58"/>
      <c r="E28" s="58"/>
      <c r="F28" s="58"/>
    </row>
    <row r="29" spans="1:6" ht="14.25">
      <c r="A29" s="38" t="s">
        <v>75</v>
      </c>
      <c r="B29" s="58"/>
      <c r="C29" s="58"/>
      <c r="D29" s="58"/>
      <c r="E29" s="58"/>
      <c r="F29" s="58"/>
    </row>
    <row r="30" spans="1:6" ht="25.5">
      <c r="A30" s="79" t="s">
        <v>98</v>
      </c>
      <c r="B30" s="59"/>
      <c r="C30" s="59"/>
      <c r="D30" s="59"/>
      <c r="E30" s="59"/>
      <c r="F30" s="60"/>
    </row>
    <row r="32" ht="12.75">
      <c r="A32" s="51" t="s">
        <v>42</v>
      </c>
    </row>
    <row r="33" spans="1:5" ht="12.75">
      <c r="A33" s="51" t="s">
        <v>76</v>
      </c>
      <c r="D33" s="41"/>
      <c r="E33" s="41"/>
    </row>
    <row r="34" spans="1:5" ht="12.75">
      <c r="A34" s="73" t="s">
        <v>66</v>
      </c>
      <c r="D34" s="41"/>
      <c r="E34" s="41"/>
    </row>
    <row r="35" spans="1:5" ht="25.5" customHeight="1">
      <c r="A35" s="81" t="s">
        <v>103</v>
      </c>
      <c r="B35" s="82"/>
      <c r="D35" s="41"/>
      <c r="E35" s="41"/>
    </row>
    <row r="36" ht="12.75"/>
  </sheetData>
  <sheetProtection password="9906" sheet="1" objects="1" scenarios="1"/>
  <mergeCells count="10">
    <mergeCell ref="A35:B35"/>
    <mergeCell ref="A7:F7"/>
    <mergeCell ref="A1:F1"/>
    <mergeCell ref="A3:F3"/>
    <mergeCell ref="A4:F4"/>
    <mergeCell ref="A10:F10"/>
    <mergeCell ref="A5:F5"/>
    <mergeCell ref="A6:F6"/>
    <mergeCell ref="A8:F8"/>
    <mergeCell ref="A9:F9"/>
  </mergeCells>
  <conditionalFormatting sqref="A35">
    <cfRule type="expression" priority="4" dxfId="9" stopIfTrue="1">
      <formula>"if (range.(""b22"") =8000 or range.(""c22"")=8000 or range.(""D22"")=8000)"</formula>
    </cfRule>
  </conditionalFormatting>
  <conditionalFormatting sqref="B26:F26">
    <cfRule type="cellIs" priority="5" dxfId="10" operator="greaterThan" stopIfTrue="1">
      <formula>0</formula>
    </cfRule>
  </conditionalFormatting>
  <conditionalFormatting sqref="B29:F29">
    <cfRule type="cellIs" priority="6" dxfId="6" operator="equal" stopIfTrue="1">
      <formula>"8,000^"</formula>
    </cfRule>
    <cfRule type="cellIs" priority="7" dxfId="5" operator="equal" stopIfTrue="1">
      <formula>"17,000^"</formula>
    </cfRule>
    <cfRule type="cellIs" priority="8" dxfId="4" operator="equal" stopIfTrue="1">
      <formula>"5,100^"</formula>
    </cfRule>
  </conditionalFormatting>
  <conditionalFormatting sqref="B30:F30">
    <cfRule type="cellIs" priority="9" dxfId="11" operator="equal" stopIfTrue="1">
      <formula>"ABOVE (FAIL)"</formula>
    </cfRule>
    <cfRule type="cellIs" priority="10" dxfId="12" operator="equal" stopIfTrue="1">
      <formula>"BELOW (PASS)"</formula>
    </cfRule>
    <cfRule type="cellIs" priority="11" dxfId="13" operator="equal" stopIfTrue="1">
      <formula>"EQUAL"</formula>
    </cfRule>
  </conditionalFormatting>
  <dataValidations count="1">
    <dataValidation type="list" allowBlank="1" showInputMessage="1" showErrorMessage="1" sqref="B14:F14">
      <formula1>$B$12:$B$13</formula1>
    </dataValidation>
  </dataValidations>
  <printOptions horizontalCentered="1" verticalCentered="1"/>
  <pageMargins left="0.75" right="0.75" top="1" bottom="1" header="0.5" footer="0.5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0.7109375" style="1" bestFit="1" customWidth="1"/>
    <col min="2" max="6" width="18.7109375" style="1" customWidth="1"/>
    <col min="7" max="16384" width="9.140625" style="1" customWidth="1"/>
  </cols>
  <sheetData>
    <row r="1" spans="1:6" ht="12.75" customHeight="1">
      <c r="A1" s="92" t="s">
        <v>9</v>
      </c>
      <c r="B1" s="93"/>
      <c r="C1" s="93"/>
      <c r="D1" s="93"/>
      <c r="E1" s="93"/>
      <c r="F1" s="94"/>
    </row>
    <row r="2" spans="1:6" ht="26.25">
      <c r="A2" s="13" t="s">
        <v>44</v>
      </c>
      <c r="B2" s="27" t="str">
        <f>'EPH Calculator'!B11</f>
        <v>SAMPLE 1</v>
      </c>
      <c r="C2" s="27" t="str">
        <f>'EPH Calculator'!C11</f>
        <v>SAMPLE 2</v>
      </c>
      <c r="D2" s="27" t="str">
        <f>'EPH Calculator'!D11</f>
        <v>SAMPLE 3</v>
      </c>
      <c r="E2" s="27" t="str">
        <f>'EPH Calculator'!E11</f>
        <v>SAMPLE 4</v>
      </c>
      <c r="F2" s="27" t="str">
        <f>'EPH Calculator'!F11</f>
        <v>SAMPLE 5</v>
      </c>
    </row>
    <row r="3" spans="1:6" ht="12.75">
      <c r="A3" s="9" t="str">
        <f>'EPH Calculator'!A18</f>
        <v>ALIPHATICS                   EC9-EC12</v>
      </c>
      <c r="B3" s="17">
        <f>IF('EPH Calculator'!B18="",0,IF(('EPH Calculator'!B18)="ND",0,'EPH Calculator'!B18))</f>
        <v>0</v>
      </c>
      <c r="C3" s="17">
        <f>IF('EPH Calculator'!C18="",0,IF(('EPH Calculator'!C18)="ND",0,'EPH Calculator'!C18))</f>
        <v>0</v>
      </c>
      <c r="D3" s="17">
        <f>IF('EPH Calculator'!D18="",0,IF(('EPH Calculator'!D18)="ND",0,'EPH Calculator'!D18))</f>
        <v>0</v>
      </c>
      <c r="E3" s="17">
        <f>IF('EPH Calculator'!E18="",0,IF(('EPH Calculator'!E18)="ND",0,'EPH Calculator'!E18))</f>
        <v>0</v>
      </c>
      <c r="F3" s="17">
        <f>IF('EPH Calculator'!F18="",0,IF(('EPH Calculator'!F18)="ND",0,'EPH Calculator'!F18))</f>
        <v>0</v>
      </c>
    </row>
    <row r="4" spans="1:6" ht="12.75">
      <c r="A4" s="9" t="str">
        <f>'EPH Calculator'!A19</f>
        <v>EC12-EC16</v>
      </c>
      <c r="B4" s="17">
        <f>IF('EPH Calculator'!B19="",0,IF(('EPH Calculator'!B19)="ND",0,'EPH Calculator'!B19))</f>
        <v>0</v>
      </c>
      <c r="C4" s="17">
        <f>IF('EPH Calculator'!C19="",0,IF(('EPH Calculator'!C19)="ND",0,'EPH Calculator'!C19))</f>
        <v>0</v>
      </c>
      <c r="D4" s="17">
        <f>IF('EPH Calculator'!D19="",0,IF(('EPH Calculator'!D19)="ND",0,'EPH Calculator'!D19))</f>
        <v>0</v>
      </c>
      <c r="E4" s="17">
        <f>IF('EPH Calculator'!E19="",0,IF(('EPH Calculator'!E19)="ND",0,'EPH Calculator'!E19))</f>
        <v>0</v>
      </c>
      <c r="F4" s="17">
        <f>IF('EPH Calculator'!F19="",0,IF(('EPH Calculator'!F19)="ND",0,'EPH Calculator'!F19))</f>
        <v>0</v>
      </c>
    </row>
    <row r="5" spans="1:6" ht="12.75">
      <c r="A5" s="9" t="str">
        <f>'EPH Calculator'!A20</f>
        <v>EC16-EC21</v>
      </c>
      <c r="B5" s="17">
        <f>IF('EPH Calculator'!B20="",0,IF(('EPH Calculator'!B20)="ND",0,'EPH Calculator'!B20))</f>
        <v>0</v>
      </c>
      <c r="C5" s="17">
        <f>IF('EPH Calculator'!C20="",0,IF(('EPH Calculator'!C20)="ND",0,'EPH Calculator'!C20))</f>
        <v>0</v>
      </c>
      <c r="D5" s="17">
        <f>IF('EPH Calculator'!D20="",0,IF(('EPH Calculator'!D20)="ND",0,'EPH Calculator'!D20))</f>
        <v>0</v>
      </c>
      <c r="E5" s="17">
        <f>IF('EPH Calculator'!E20="",0,IF(('EPH Calculator'!E20)="ND",0,'EPH Calculator'!E20))</f>
        <v>0</v>
      </c>
      <c r="F5" s="17">
        <f>IF('EPH Calculator'!F20="",0,IF(('EPH Calculator'!F20)="ND",0,'EPH Calculator'!F20))</f>
        <v>0</v>
      </c>
    </row>
    <row r="6" spans="1:6" ht="12.75">
      <c r="A6" s="10" t="str">
        <f>'EPH Calculator'!A21</f>
        <v>EC21-EC40</v>
      </c>
      <c r="B6" s="18">
        <f>IF('EPH Calculator'!B21="",0,IF(('EPH Calculator'!B21)="ND",0,'EPH Calculator'!B21))</f>
        <v>0</v>
      </c>
      <c r="C6" s="18">
        <f>IF('EPH Calculator'!C21="",0,IF(('EPH Calculator'!C21)="ND",0,'EPH Calculator'!C21))</f>
        <v>0</v>
      </c>
      <c r="D6" s="18">
        <f>IF('EPH Calculator'!D21="",0,IF(('EPH Calculator'!D21)="ND",0,'EPH Calculator'!D21))</f>
        <v>0</v>
      </c>
      <c r="E6" s="18">
        <f>IF('EPH Calculator'!E21="",0,IF(('EPH Calculator'!E21)="ND",0,'EPH Calculator'!E21))</f>
        <v>0</v>
      </c>
      <c r="F6" s="18">
        <f>IF('EPH Calculator'!F21="",0,IF(('EPH Calculator'!F21)="ND",0,'EPH Calculator'!F21))</f>
        <v>0</v>
      </c>
    </row>
    <row r="7" spans="1:6" ht="12.75">
      <c r="A7" s="9" t="str">
        <f>'EPH Calculator'!A22</f>
        <v>AROMATICS                 EC10-EC12</v>
      </c>
      <c r="B7" s="17">
        <f>IF('EPH Calculator'!B22="",0,IF(('EPH Calculator'!B22)="ND",0,'EPH Calculator'!B22))</f>
        <v>0</v>
      </c>
      <c r="C7" s="17">
        <f>IF('EPH Calculator'!C22="",0,IF(('EPH Calculator'!C22)="ND",0,'EPH Calculator'!C22))</f>
        <v>0</v>
      </c>
      <c r="D7" s="17">
        <f>IF('EPH Calculator'!D22="",0,IF(('EPH Calculator'!D22)="ND",0,'EPH Calculator'!D22))</f>
        <v>0</v>
      </c>
      <c r="E7" s="17">
        <f>IF('EPH Calculator'!E22="",0,IF(('EPH Calculator'!E22)="ND",0,'EPH Calculator'!E22))</f>
        <v>0</v>
      </c>
      <c r="F7" s="17">
        <f>IF('EPH Calculator'!F22="",0,IF(('EPH Calculator'!F22)="ND",0,'EPH Calculator'!F22))</f>
        <v>0</v>
      </c>
    </row>
    <row r="8" spans="1:6" ht="12.75">
      <c r="A8" s="9" t="str">
        <f>'EPH Calculator'!A23</f>
        <v>EC12-EC16</v>
      </c>
      <c r="B8" s="17">
        <f>IF('EPH Calculator'!B23="",0,IF(('EPH Calculator'!B23)="ND",0,'EPH Calculator'!B23))</f>
        <v>0</v>
      </c>
      <c r="C8" s="17">
        <f>IF('EPH Calculator'!C23="",0,IF(('EPH Calculator'!C23)="ND",0,'EPH Calculator'!C23))</f>
        <v>0</v>
      </c>
      <c r="D8" s="17">
        <f>IF('EPH Calculator'!D23="",0,IF(('EPH Calculator'!D23)="ND",0,'EPH Calculator'!D23))</f>
        <v>0</v>
      </c>
      <c r="E8" s="17">
        <f>IF('EPH Calculator'!E23="",0,IF(('EPH Calculator'!E23)="ND",0,'EPH Calculator'!E23))</f>
        <v>0</v>
      </c>
      <c r="F8" s="17">
        <f>IF('EPH Calculator'!F23="",0,IF(('EPH Calculator'!F23)="ND",0,'EPH Calculator'!F23))</f>
        <v>0</v>
      </c>
    </row>
    <row r="9" spans="1:6" ht="12.75">
      <c r="A9" s="9" t="str">
        <f>'EPH Calculator'!A24</f>
        <v>EC16-EC21</v>
      </c>
      <c r="B9" s="17">
        <f>IF('EPH Calculator'!B24="",0,IF(('EPH Calculator'!B24)="ND",0,'EPH Calculator'!B24))</f>
        <v>0</v>
      </c>
      <c r="C9" s="17">
        <f>IF('EPH Calculator'!C24="",0,IF(('EPH Calculator'!C24)="ND",0,'EPH Calculator'!C24))</f>
        <v>0</v>
      </c>
      <c r="D9" s="17">
        <f>IF('EPH Calculator'!D24="",0,IF(('EPH Calculator'!D24)="ND",0,'EPH Calculator'!D24))</f>
        <v>0</v>
      </c>
      <c r="E9" s="17">
        <f>IF('EPH Calculator'!E24="",0,IF(('EPH Calculator'!E24)="ND",0,'EPH Calculator'!E24))</f>
        <v>0</v>
      </c>
      <c r="F9" s="17">
        <f>IF('EPH Calculator'!F24="",0,IF(('EPH Calculator'!F24)="ND",0,'EPH Calculator'!F24))</f>
        <v>0</v>
      </c>
    </row>
    <row r="10" spans="1:6" ht="12.75">
      <c r="A10" s="9" t="str">
        <f>'EPH Calculator'!A25</f>
        <v>EC21-EC36</v>
      </c>
      <c r="B10" s="18">
        <f>IF('EPH Calculator'!B25="",0,IF(('EPH Calculator'!B25)="ND",0,'EPH Calculator'!B25))</f>
        <v>0</v>
      </c>
      <c r="C10" s="18">
        <f>IF('EPH Calculator'!C25="",0,IF(('EPH Calculator'!C25)="ND",0,'EPH Calculator'!C25))</f>
        <v>0</v>
      </c>
      <c r="D10" s="18">
        <f>IF('EPH Calculator'!D25="",0,IF(('EPH Calculator'!D25)="ND",0,'EPH Calculator'!D25))</f>
        <v>0</v>
      </c>
      <c r="E10" s="18">
        <f>IF('EPH Calculator'!E25="",0,IF(('EPH Calculator'!E25)="ND",0,'EPH Calculator'!E25))</f>
        <v>0</v>
      </c>
      <c r="F10" s="18">
        <f>IF('EPH Calculator'!F25="",0,IF(('EPH Calculator'!F25)="ND",0,'EPH Calculator'!F25))</f>
        <v>0</v>
      </c>
    </row>
    <row r="11" spans="1:6" ht="12.75">
      <c r="A11" s="11" t="s">
        <v>37</v>
      </c>
      <c r="B11" s="28">
        <f>IF(B3+B4+B5+B6+B7+B8+B9+B10=0,"",B3+B4+B5+B6+B7+B8+B9+B10)</f>
      </c>
      <c r="C11" s="28">
        <f>IF(C3+C4+C5+C6+C7+C8+C9+C10=0,"",C3+C4+C5+C6+C7+C8+C9+C10)</f>
      </c>
      <c r="D11" s="28">
        <f>IF(D3+D4+D5+D6+D7+D8+D9+D10=0,"",D3+D4+D5+D6+D7+D8+D9+D10)</f>
      </c>
      <c r="E11" s="28">
        <f>IF(E3+E4+E5+E6+E7+E8+E9+E10=0,"",E3+E4+E5+E6+E7+E8+E9+E10)</f>
      </c>
      <c r="F11" s="28">
        <f>IF(F3+F4+F5+F6+F7+F8+F9+F10=0,"",F3+F4+F5+F6+F7+F8+F9+F10)</f>
      </c>
    </row>
    <row r="13" spans="1:3" ht="12.75">
      <c r="A13" s="23" t="s">
        <v>42</v>
      </c>
      <c r="C13"/>
    </row>
  </sheetData>
  <sheetProtection password="9906" sheet="1" objects="1" scenarios="1"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26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32.7109375" style="1" bestFit="1" customWidth="1"/>
    <col min="2" max="2" width="21.7109375" style="1" customWidth="1"/>
    <col min="3" max="3" width="27.00390625" style="1" bestFit="1" customWidth="1"/>
    <col min="4" max="4" width="23.7109375" style="1" customWidth="1"/>
    <col min="5" max="5" width="26.140625" style="1" bestFit="1" customWidth="1"/>
    <col min="6" max="6" width="21.7109375" style="0" customWidth="1"/>
    <col min="7" max="7" width="14.140625" style="1" bestFit="1" customWidth="1"/>
    <col min="8" max="16384" width="9.140625" style="1" customWidth="1"/>
  </cols>
  <sheetData>
    <row r="1" spans="1:7" ht="12.75" customHeight="1">
      <c r="A1" s="99" t="s">
        <v>65</v>
      </c>
      <c r="B1" s="100"/>
      <c r="C1" s="100"/>
      <c r="D1" s="100"/>
      <c r="E1" s="100"/>
      <c r="F1" s="100"/>
      <c r="G1" s="100"/>
    </row>
    <row r="2" spans="1:7" ht="25.5">
      <c r="A2" s="16" t="s">
        <v>45</v>
      </c>
      <c r="B2" s="14" t="s">
        <v>72</v>
      </c>
      <c r="C2" s="14" t="s">
        <v>73</v>
      </c>
      <c r="D2" s="27" t="s">
        <v>53</v>
      </c>
      <c r="E2" s="95" t="s">
        <v>56</v>
      </c>
      <c r="F2" s="95"/>
      <c r="G2" s="95"/>
    </row>
    <row r="3" spans="1:7" ht="12.75">
      <c r="A3" s="62" t="str">
        <f>'EPH Calculator'!A18</f>
        <v>ALIPHATICS                   EC9-EC12</v>
      </c>
      <c r="B3" s="71">
        <v>0.1</v>
      </c>
      <c r="C3" s="67">
        <v>0.1</v>
      </c>
      <c r="D3" s="69">
        <v>0.1</v>
      </c>
      <c r="E3" s="22" t="s">
        <v>57</v>
      </c>
      <c r="F3" s="22" t="s">
        <v>58</v>
      </c>
      <c r="G3" s="22" t="s">
        <v>59</v>
      </c>
    </row>
    <row r="4" spans="1:7" ht="12.75">
      <c r="A4" s="9" t="str">
        <f>'EPH Calculator'!A19</f>
        <v>EC12-EC16</v>
      </c>
      <c r="B4" s="67">
        <v>0.1</v>
      </c>
      <c r="C4" s="67">
        <v>0.1</v>
      </c>
      <c r="D4" s="69">
        <v>0.1</v>
      </c>
      <c r="E4" s="19" t="s">
        <v>46</v>
      </c>
      <c r="F4" s="19">
        <v>1</v>
      </c>
      <c r="G4" s="19">
        <v>1</v>
      </c>
    </row>
    <row r="5" spans="1:7" ht="12.75">
      <c r="A5" s="9" t="str">
        <f>'EPH Calculator'!A20</f>
        <v>EC16-EC21</v>
      </c>
      <c r="B5" s="67">
        <v>2</v>
      </c>
      <c r="C5" s="67">
        <v>2</v>
      </c>
      <c r="D5" s="69">
        <v>0.1</v>
      </c>
      <c r="E5" s="19" t="s">
        <v>47</v>
      </c>
      <c r="F5" s="19">
        <v>15</v>
      </c>
      <c r="G5" s="19">
        <v>70</v>
      </c>
    </row>
    <row r="6" spans="1:7" ht="12.75">
      <c r="A6" s="10" t="str">
        <f>'EPH Calculator'!A21</f>
        <v>EC21-EC40</v>
      </c>
      <c r="B6" s="68">
        <v>2</v>
      </c>
      <c r="C6" s="68">
        <v>2</v>
      </c>
      <c r="D6" s="70">
        <v>0.1</v>
      </c>
      <c r="E6" s="19" t="s">
        <v>48</v>
      </c>
      <c r="F6" s="19">
        <v>6</v>
      </c>
      <c r="G6" s="19">
        <v>25</v>
      </c>
    </row>
    <row r="7" spans="1:7" ht="12.75">
      <c r="A7" s="62" t="str">
        <f>'EPH Calculator'!A22</f>
        <v>AROMATICS                 EC10-EC12</v>
      </c>
      <c r="B7" s="67">
        <v>0.04</v>
      </c>
      <c r="C7" s="67">
        <v>0.04</v>
      </c>
      <c r="D7" s="69">
        <v>0.13</v>
      </c>
      <c r="E7" s="19" t="s">
        <v>49</v>
      </c>
      <c r="F7" s="19">
        <v>350</v>
      </c>
      <c r="G7" s="19">
        <v>225</v>
      </c>
    </row>
    <row r="8" spans="1:7" ht="12.75">
      <c r="A8" s="9" t="str">
        <f>'EPH Calculator'!A23</f>
        <v>EC12-EC16</v>
      </c>
      <c r="B8" s="67">
        <v>0.06</v>
      </c>
      <c r="C8" s="67">
        <v>0.05</v>
      </c>
      <c r="D8" s="69">
        <v>0.13</v>
      </c>
      <c r="E8" s="19" t="s">
        <v>50</v>
      </c>
      <c r="F8" s="19">
        <v>6</v>
      </c>
      <c r="G8" s="19">
        <v>25</v>
      </c>
    </row>
    <row r="9" spans="1:7" ht="12.75">
      <c r="A9" s="9" t="str">
        <f>'EPH Calculator'!A24</f>
        <v>EC16-EC21</v>
      </c>
      <c r="B9" s="67">
        <v>0.04</v>
      </c>
      <c r="C9" s="67">
        <v>0.03</v>
      </c>
      <c r="D9" s="69">
        <v>0.13</v>
      </c>
      <c r="E9" s="19" t="s">
        <v>51</v>
      </c>
      <c r="F9" s="19">
        <v>200</v>
      </c>
      <c r="G9" s="19">
        <v>100</v>
      </c>
    </row>
    <row r="10" spans="1:7" ht="12.75">
      <c r="A10" s="10" t="str">
        <f>'EPH Calculator'!A25</f>
        <v>EC21-EC36</v>
      </c>
      <c r="B10" s="68">
        <v>0.04</v>
      </c>
      <c r="C10" s="68">
        <v>0.03</v>
      </c>
      <c r="D10" s="70">
        <v>0.13</v>
      </c>
      <c r="E10" s="19" t="s">
        <v>52</v>
      </c>
      <c r="F10" s="19">
        <v>0.2</v>
      </c>
      <c r="G10" s="19">
        <v>0.2</v>
      </c>
    </row>
    <row r="11" spans="5:7" ht="12.75">
      <c r="E11" s="19" t="s">
        <v>54</v>
      </c>
      <c r="F11" s="19">
        <v>1</v>
      </c>
      <c r="G11" s="19">
        <v>1</v>
      </c>
    </row>
    <row r="12" spans="5:7" ht="12.75">
      <c r="E12" s="21" t="s">
        <v>55</v>
      </c>
      <c r="F12" s="20">
        <v>2800</v>
      </c>
      <c r="G12" s="20">
        <v>3300</v>
      </c>
    </row>
    <row r="13" ht="12.75"/>
    <row r="14" spans="1:6" ht="27.75" customHeight="1">
      <c r="A14" s="96" t="s">
        <v>60</v>
      </c>
      <c r="B14" s="97"/>
      <c r="C14" s="98"/>
      <c r="F14" s="1"/>
    </row>
    <row r="15" spans="1:5" ht="52.5">
      <c r="A15" s="16" t="s">
        <v>45</v>
      </c>
      <c r="B15" s="14" t="s">
        <v>86</v>
      </c>
      <c r="C15" s="14" t="s">
        <v>87</v>
      </c>
      <c r="D15" s="66" t="s">
        <v>88</v>
      </c>
      <c r="E15" s="66" t="s">
        <v>89</v>
      </c>
    </row>
    <row r="16" spans="1:5" ht="12.75">
      <c r="A16" s="62" t="str">
        <f>'EPH Calculator'!A18</f>
        <v>ALIPHATICS                   EC9-EC12</v>
      </c>
      <c r="B16" s="61">
        <f aca="true" t="shared" si="0" ref="B16:B23">($F$4*$F$5*$F$6*365)/(($F$7*$F$8*0.000001)*(((1/$B3)*$F$9)+((1/$B3)*$F$10*$D3*$F$11*$F$12)))</f>
        <v>6110.4910714285725</v>
      </c>
      <c r="C16" s="63">
        <f aca="true" t="shared" si="1" ref="C16:C23">($G$4*$G$5*$G$6*365)/(($G$7*$G$8*0.000001)*(((1/$B3)*$G$9)+((1/$B3)*$G$10*$D3*$G$11*$G$12)))</f>
        <v>68406.96117804552</v>
      </c>
      <c r="D16" s="63">
        <f aca="true" t="shared" si="2" ref="D16:D23">($F$4*$F$5*$F$6*365)/(($F$7*$F$8*0.000001)*(((1/$C3)*$F$9)+((1/$C3)*$F$10*$D3*$F$11*$F$12)))</f>
        <v>6110.4910714285725</v>
      </c>
      <c r="E16" s="61">
        <f>($G$4*$G$5*$G$6*365)/(($G$7*$G$8*0.000001)*(((1/$C3)*$G$9)+((1/$C3)*$G$10*$D3*$G$11*$G$12)))</f>
        <v>68406.96117804552</v>
      </c>
    </row>
    <row r="17" spans="1:5" ht="12.75">
      <c r="A17" s="9" t="str">
        <f>'EPH Calculator'!A19</f>
        <v>EC12-EC16</v>
      </c>
      <c r="B17" s="25">
        <f t="shared" si="0"/>
        <v>6110.4910714285725</v>
      </c>
      <c r="C17" s="64">
        <f t="shared" si="1"/>
        <v>68406.96117804552</v>
      </c>
      <c r="D17" s="64">
        <f t="shared" si="2"/>
        <v>6110.4910714285725</v>
      </c>
      <c r="E17" s="25">
        <f aca="true" t="shared" si="3" ref="E17:E23">($G$4*$G$5*$G$6*365)/(($G$7*$G$8*0.000001)*(((1/$C4)*$G$9)+((1/$C4)*$G$10*$D4*$G$11*$G$12)))</f>
        <v>68406.96117804552</v>
      </c>
    </row>
    <row r="18" spans="1:5" ht="12.75">
      <c r="A18" s="9" t="str">
        <f>'EPH Calculator'!A20</f>
        <v>EC16-EC21</v>
      </c>
      <c r="B18" s="25">
        <f t="shared" si="0"/>
        <v>122209.82142857143</v>
      </c>
      <c r="C18" s="64">
        <f t="shared" si="1"/>
        <v>1368139.2235609104</v>
      </c>
      <c r="D18" s="64">
        <f t="shared" si="2"/>
        <v>122209.82142857143</v>
      </c>
      <c r="E18" s="25">
        <f t="shared" si="3"/>
        <v>1368139.2235609104</v>
      </c>
    </row>
    <row r="19" spans="1:5" ht="12.75">
      <c r="A19" s="10" t="str">
        <f>'EPH Calculator'!A21</f>
        <v>EC21-EC40</v>
      </c>
      <c r="B19" s="26">
        <f t="shared" si="0"/>
        <v>122209.82142857143</v>
      </c>
      <c r="C19" s="65">
        <f t="shared" si="1"/>
        <v>1368139.2235609104</v>
      </c>
      <c r="D19" s="65">
        <f t="shared" si="2"/>
        <v>122209.82142857143</v>
      </c>
      <c r="E19" s="26">
        <f t="shared" si="3"/>
        <v>1368139.2235609104</v>
      </c>
    </row>
    <row r="20" spans="1:5" ht="12.75">
      <c r="A20" s="62" t="str">
        <f>'EPH Calculator'!A22</f>
        <v>AROMATICS                 EC10-EC12</v>
      </c>
      <c r="B20" s="25">
        <f t="shared" si="0"/>
        <v>2293.6740678676165</v>
      </c>
      <c r="C20" s="64">
        <f t="shared" si="1"/>
        <v>24446.836502810667</v>
      </c>
      <c r="D20" s="63">
        <f t="shared" si="2"/>
        <v>2293.6740678676165</v>
      </c>
      <c r="E20" s="61">
        <f t="shared" si="3"/>
        <v>24446.836502810667</v>
      </c>
    </row>
    <row r="21" spans="1:5" ht="12.75">
      <c r="A21" s="9" t="str">
        <f>'EPH Calculator'!A23</f>
        <v>EC12-EC16</v>
      </c>
      <c r="B21" s="25">
        <f t="shared" si="0"/>
        <v>3440.5111018014245</v>
      </c>
      <c r="C21" s="64">
        <f t="shared" si="1"/>
        <v>36670.254754216</v>
      </c>
      <c r="D21" s="64">
        <f t="shared" si="2"/>
        <v>2867.0925848345205</v>
      </c>
      <c r="E21" s="25">
        <f t="shared" si="3"/>
        <v>30558.545628513337</v>
      </c>
    </row>
    <row r="22" spans="1:5" ht="12.75">
      <c r="A22" s="9" t="str">
        <f>'EPH Calculator'!A24</f>
        <v>EC16-EC21</v>
      </c>
      <c r="B22" s="25">
        <f t="shared" si="0"/>
        <v>2293.6740678676165</v>
      </c>
      <c r="C22" s="64">
        <f t="shared" si="1"/>
        <v>24446.836502810667</v>
      </c>
      <c r="D22" s="64">
        <f t="shared" si="2"/>
        <v>1720.2555509007123</v>
      </c>
      <c r="E22" s="25">
        <f t="shared" si="3"/>
        <v>18335.127377108</v>
      </c>
    </row>
    <row r="23" spans="1:5" ht="12.75">
      <c r="A23" s="10" t="str">
        <f>'EPH Calculator'!A25</f>
        <v>EC21-EC36</v>
      </c>
      <c r="B23" s="26">
        <f t="shared" si="0"/>
        <v>2293.6740678676165</v>
      </c>
      <c r="C23" s="65">
        <f t="shared" si="1"/>
        <v>24446.836502810667</v>
      </c>
      <c r="D23" s="65">
        <f t="shared" si="2"/>
        <v>1720.2555509007123</v>
      </c>
      <c r="E23" s="26">
        <f t="shared" si="3"/>
        <v>18335.127377108</v>
      </c>
    </row>
    <row r="24" ht="12.75">
      <c r="E24"/>
    </row>
    <row r="25" spans="1:5" ht="12.75">
      <c r="A25" s="74" t="s">
        <v>42</v>
      </c>
      <c r="E25"/>
    </row>
    <row r="26" spans="1:3" ht="12.75">
      <c r="A26" s="24" t="s">
        <v>90</v>
      </c>
      <c r="B26" s="75"/>
      <c r="C26" s="76"/>
    </row>
    <row r="29" ht="12.75"/>
    <row r="30" ht="12.75"/>
    <row r="31" ht="12.75"/>
    <row r="32" ht="12.75"/>
    <row r="33" ht="12.75"/>
  </sheetData>
  <sheetProtection password="9906" sheet="1" objects="1" scenarios="1"/>
  <mergeCells count="3">
    <mergeCell ref="E2:G2"/>
    <mergeCell ref="A14:C14"/>
    <mergeCell ref="A1:G1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2854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60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35.00390625" style="1" bestFit="1" customWidth="1"/>
    <col min="2" max="6" width="25.00390625" style="1" bestFit="1" customWidth="1"/>
    <col min="7" max="16384" width="9.140625" style="1" customWidth="1"/>
  </cols>
  <sheetData>
    <row r="1" spans="1:6" ht="12.75" customHeight="1">
      <c r="A1" s="92" t="s">
        <v>10</v>
      </c>
      <c r="B1" s="93"/>
      <c r="C1" s="93"/>
      <c r="D1" s="93"/>
      <c r="E1" s="93"/>
      <c r="F1" s="94"/>
    </row>
    <row r="2" spans="1:6" ht="26.25">
      <c r="A2" s="13" t="s">
        <v>44</v>
      </c>
      <c r="B2" s="2" t="str">
        <f>'EPH Calculator'!B11</f>
        <v>SAMPLE 1</v>
      </c>
      <c r="C2" s="2" t="str">
        <f>'EPH Calculator'!C11</f>
        <v>SAMPLE 2</v>
      </c>
      <c r="D2" s="2" t="str">
        <f>'EPH Calculator'!D11</f>
        <v>SAMPLE 3</v>
      </c>
      <c r="E2" s="2" t="str">
        <f>'EPH Calculator'!E11</f>
        <v>SAMPLE 4</v>
      </c>
      <c r="F2" s="2" t="str">
        <f>'EPH Calculator'!F11</f>
        <v>SAMPLE 5</v>
      </c>
    </row>
    <row r="3" spans="1:6" ht="12.75">
      <c r="A3" s="62" t="str">
        <f>'EPH Calculator'!A18</f>
        <v>ALIPHATICS                   EC9-EC12</v>
      </c>
      <c r="B3" s="4">
        <f>IF(NDCorrections!B3=0,0,(NDCorrections!B3)/(NDCorrections!B$3+NDCorrections!B$4+NDCorrections!B$5+NDCorrections!B$6+NDCorrections!B$7+NDCorrections!B$8+NDCorrections!B$9+NDCorrections!B$10))</f>
        <v>0</v>
      </c>
      <c r="C3" s="4">
        <f>IF(NDCorrections!C3=0,0,(NDCorrections!C3)/(NDCorrections!C$3+NDCorrections!C$4+NDCorrections!C$5+NDCorrections!C$6+NDCorrections!C$7+NDCorrections!C$8+NDCorrections!C$9+NDCorrections!C$10))</f>
        <v>0</v>
      </c>
      <c r="D3" s="4">
        <f>IF(NDCorrections!D3=0,0,(NDCorrections!D3)/(NDCorrections!D$3+NDCorrections!D$4+NDCorrections!D$5+NDCorrections!D$6+NDCorrections!D$7+NDCorrections!D$8+NDCorrections!D$9+NDCorrections!D$10))</f>
        <v>0</v>
      </c>
      <c r="E3" s="4">
        <f>IF(NDCorrections!E3=0,0,(NDCorrections!E3)/(NDCorrections!E$3+NDCorrections!E$4+NDCorrections!E$5+NDCorrections!E$6+NDCorrections!E$7+NDCorrections!E$8+NDCorrections!E$9+NDCorrections!E$10))</f>
        <v>0</v>
      </c>
      <c r="F3" s="4">
        <f>IF(NDCorrections!F3=0,0,(NDCorrections!F3)/(NDCorrections!F$3+NDCorrections!F$4+NDCorrections!F$5+NDCorrections!F$6+NDCorrections!F$7+NDCorrections!F$8+NDCorrections!F$9+NDCorrections!F$10))</f>
        <v>0</v>
      </c>
    </row>
    <row r="4" spans="1:6" ht="12.75">
      <c r="A4" s="9" t="str">
        <f>'EPH Calculator'!A19</f>
        <v>EC12-EC16</v>
      </c>
      <c r="B4" s="4">
        <f>IF(NDCorrections!B4=0,0,(NDCorrections!B4)/(NDCorrections!B$3+NDCorrections!B$4+NDCorrections!B$5+NDCorrections!B$6+NDCorrections!B$7+NDCorrections!B$8+NDCorrections!B$9+NDCorrections!B$10))</f>
        <v>0</v>
      </c>
      <c r="C4" s="4">
        <f>IF(NDCorrections!C4=0,0,(NDCorrections!C4)/(NDCorrections!C$3+NDCorrections!C$4+NDCorrections!C$5+NDCorrections!C$6+NDCorrections!C$7+NDCorrections!C$8+NDCorrections!C$9+NDCorrections!C$10))</f>
        <v>0</v>
      </c>
      <c r="D4" s="4">
        <f>IF(NDCorrections!D4=0,0,(NDCorrections!D4)/(NDCorrections!D$3+NDCorrections!D$4+NDCorrections!D$5+NDCorrections!D$6+NDCorrections!D$7+NDCorrections!D$8+NDCorrections!D$9+NDCorrections!D$10))</f>
        <v>0</v>
      </c>
      <c r="E4" s="4">
        <f>IF(NDCorrections!E4=0,0,(NDCorrections!E4)/(NDCorrections!E$3+NDCorrections!E$4+NDCorrections!E$5+NDCorrections!E$6+NDCorrections!E$7+NDCorrections!E$8+NDCorrections!E$9+NDCorrections!E$10))</f>
        <v>0</v>
      </c>
      <c r="F4" s="4">
        <f>IF(NDCorrections!F4=0,0,(NDCorrections!F4)/(NDCorrections!F$3+NDCorrections!F$4+NDCorrections!F$5+NDCorrections!F$6+NDCorrections!F$7+NDCorrections!F$8+NDCorrections!F$9+NDCorrections!F$10))</f>
        <v>0</v>
      </c>
    </row>
    <row r="5" spans="1:6" ht="12.75">
      <c r="A5" s="9" t="str">
        <f>'EPH Calculator'!A20</f>
        <v>EC16-EC21</v>
      </c>
      <c r="B5" s="4">
        <f>IF(NDCorrections!B5=0,0,(NDCorrections!B5)/(NDCorrections!B$3+NDCorrections!B$4+NDCorrections!B$5+NDCorrections!B$6+NDCorrections!B$7+NDCorrections!B$8+NDCorrections!B$9+NDCorrections!B$10))</f>
        <v>0</v>
      </c>
      <c r="C5" s="4">
        <f>IF(NDCorrections!C5=0,0,(NDCorrections!C5)/(NDCorrections!C$3+NDCorrections!C$4+NDCorrections!C$5+NDCorrections!C$6+NDCorrections!C$7+NDCorrections!C$8+NDCorrections!C$9+NDCorrections!C$10))</f>
        <v>0</v>
      </c>
      <c r="D5" s="4">
        <f>IF(NDCorrections!D5=0,0,(NDCorrections!D5)/(NDCorrections!D$3+NDCorrections!D$4+NDCorrections!D$5+NDCorrections!D$6+NDCorrections!D$7+NDCorrections!D$8+NDCorrections!D$9+NDCorrections!D$10))</f>
        <v>0</v>
      </c>
      <c r="E5" s="4">
        <f>IF(NDCorrections!E5=0,0,(NDCorrections!E5)/(NDCorrections!E$3+NDCorrections!E$4+NDCorrections!E$5+NDCorrections!E$6+NDCorrections!E$7+NDCorrections!E$8+NDCorrections!E$9+NDCorrections!E$10))</f>
        <v>0</v>
      </c>
      <c r="F5" s="4">
        <f>IF(NDCorrections!F5=0,0,(NDCorrections!F5)/(NDCorrections!F$3+NDCorrections!F$4+NDCorrections!F$5+NDCorrections!F$6+NDCorrections!F$7+NDCorrections!F$8+NDCorrections!F$9+NDCorrections!F$10))</f>
        <v>0</v>
      </c>
    </row>
    <row r="6" spans="1:6" ht="12.75">
      <c r="A6" s="10" t="str">
        <f>'EPH Calculator'!A21</f>
        <v>EC21-EC40</v>
      </c>
      <c r="B6" s="5">
        <f>IF(NDCorrections!B6=0,0,(NDCorrections!B6)/(NDCorrections!B$3+NDCorrections!B$4+NDCorrections!B$5+NDCorrections!B$6+NDCorrections!B$7+NDCorrections!B$8+NDCorrections!B$9+NDCorrections!B$10))</f>
        <v>0</v>
      </c>
      <c r="C6" s="5">
        <f>IF(NDCorrections!C6=0,0,(NDCorrections!C6)/(NDCorrections!C$3+NDCorrections!C$4+NDCorrections!C$5+NDCorrections!C$6+NDCorrections!C$7+NDCorrections!C$8+NDCorrections!C$9+NDCorrections!C$10))</f>
        <v>0</v>
      </c>
      <c r="D6" s="5">
        <f>IF(NDCorrections!D6=0,0,(NDCorrections!D6)/(NDCorrections!D$3+NDCorrections!D$4+NDCorrections!D$5+NDCorrections!D$6+NDCorrections!D$7+NDCorrections!D$8+NDCorrections!D$9+NDCorrections!D$10))</f>
        <v>0</v>
      </c>
      <c r="E6" s="5">
        <f>IF(NDCorrections!E6=0,0,(NDCorrections!E6)/(NDCorrections!E$3+NDCorrections!E$4+NDCorrections!E$5+NDCorrections!E$6+NDCorrections!E$7+NDCorrections!E$8+NDCorrections!E$9+NDCorrections!E$10))</f>
        <v>0</v>
      </c>
      <c r="F6" s="5">
        <f>IF(NDCorrections!F6=0,0,(NDCorrections!F6)/(NDCorrections!F$3+NDCorrections!F$4+NDCorrections!F$5+NDCorrections!F$6+NDCorrections!F$7+NDCorrections!F$8+NDCorrections!F$9+NDCorrections!F$10))</f>
        <v>0</v>
      </c>
    </row>
    <row r="7" spans="1:6" ht="12.75">
      <c r="A7" s="62" t="str">
        <f>'EPH Calculator'!A22</f>
        <v>AROMATICS                 EC10-EC12</v>
      </c>
      <c r="B7" s="4">
        <f>IF(NDCorrections!B7=0,0,(NDCorrections!B7)/(NDCorrections!B$3+NDCorrections!B$4+NDCorrections!B$5+NDCorrections!B$6+NDCorrections!B$7+NDCorrections!B$8+NDCorrections!B$9+NDCorrections!B$10))</f>
        <v>0</v>
      </c>
      <c r="C7" s="4">
        <f>IF(NDCorrections!C7=0,0,(NDCorrections!C7)/(NDCorrections!C$3+NDCorrections!C$4+NDCorrections!C$5+NDCorrections!C$6+NDCorrections!C$7+NDCorrections!C$8+NDCorrections!C$9+NDCorrections!C$10))</f>
        <v>0</v>
      </c>
      <c r="D7" s="4">
        <f>IF(NDCorrections!D7=0,0,(NDCorrections!D7)/(NDCorrections!D$3+NDCorrections!D$4+NDCorrections!D$5+NDCorrections!D$6+NDCorrections!D$7+NDCorrections!D$8+NDCorrections!D$9+NDCorrections!D$10))</f>
        <v>0</v>
      </c>
      <c r="E7" s="4">
        <f>IF(NDCorrections!E7=0,0,(NDCorrections!E7)/(NDCorrections!E$3+NDCorrections!E$4+NDCorrections!E$5+NDCorrections!E$6+NDCorrections!E$7+NDCorrections!E$8+NDCorrections!E$9+NDCorrections!E$10))</f>
        <v>0</v>
      </c>
      <c r="F7" s="4">
        <f>IF(NDCorrections!F7=0,0,(NDCorrections!F7)/(NDCorrections!F$3+NDCorrections!F$4+NDCorrections!F$5+NDCorrections!F$6+NDCorrections!F$7+NDCorrections!F$8+NDCorrections!F$9+NDCorrections!F$10))</f>
        <v>0</v>
      </c>
    </row>
    <row r="8" spans="1:6" ht="12.75">
      <c r="A8" s="9" t="str">
        <f>'EPH Calculator'!A23</f>
        <v>EC12-EC16</v>
      </c>
      <c r="B8" s="4">
        <f>IF(NDCorrections!B8=0,0,(NDCorrections!B8)/(NDCorrections!B$3+NDCorrections!B$4+NDCorrections!B$5+NDCorrections!B$6+NDCorrections!B$7+NDCorrections!B$8+NDCorrections!B$9+NDCorrections!B$10))</f>
        <v>0</v>
      </c>
      <c r="C8" s="4">
        <f>IF(NDCorrections!C8=0,0,(NDCorrections!C8)/(NDCorrections!C$3+NDCorrections!C$4+NDCorrections!C$5+NDCorrections!C$6+NDCorrections!C$7+NDCorrections!C$8+NDCorrections!C$9+NDCorrections!C$10))</f>
        <v>0</v>
      </c>
      <c r="D8" s="4">
        <f>IF(NDCorrections!D8=0,0,(NDCorrections!D8)/(NDCorrections!D$3+NDCorrections!D$4+NDCorrections!D$5+NDCorrections!D$6+NDCorrections!D$7+NDCorrections!D$8+NDCorrections!D$9+NDCorrections!D$10))</f>
        <v>0</v>
      </c>
      <c r="E8" s="4">
        <f>IF(NDCorrections!E8=0,0,(NDCorrections!E8)/(NDCorrections!E$3+NDCorrections!E$4+NDCorrections!E$5+NDCorrections!E$6+NDCorrections!E$7+NDCorrections!E$8+NDCorrections!E$9+NDCorrections!E$10))</f>
        <v>0</v>
      </c>
      <c r="F8" s="4">
        <f>IF(NDCorrections!F8=0,0,(NDCorrections!F8)/(NDCorrections!F$3+NDCorrections!F$4+NDCorrections!F$5+NDCorrections!F$6+NDCorrections!F$7+NDCorrections!F$8+NDCorrections!F$9+NDCorrections!F$10))</f>
        <v>0</v>
      </c>
    </row>
    <row r="9" spans="1:6" ht="12.75">
      <c r="A9" s="9" t="str">
        <f>'EPH Calculator'!A24</f>
        <v>EC16-EC21</v>
      </c>
      <c r="B9" s="4">
        <f>IF(NDCorrections!B9=0,0,(NDCorrections!B9)/(NDCorrections!B$3+NDCorrections!B$4+NDCorrections!B$5+NDCorrections!B$6+NDCorrections!B$7+NDCorrections!B$8+NDCorrections!B$9+NDCorrections!B$10))</f>
        <v>0</v>
      </c>
      <c r="C9" s="4">
        <f>IF(NDCorrections!C9=0,0,(NDCorrections!C9)/(NDCorrections!C$3+NDCorrections!C$4+NDCorrections!C$5+NDCorrections!C$6+NDCorrections!C$7+NDCorrections!C$8+NDCorrections!C$9+NDCorrections!C$10))</f>
        <v>0</v>
      </c>
      <c r="D9" s="4">
        <f>IF(NDCorrections!D9=0,0,(NDCorrections!D9)/(NDCorrections!D$3+NDCorrections!D$4+NDCorrections!D$5+NDCorrections!D$6+NDCorrections!D$7+NDCorrections!D$8+NDCorrections!D$9+NDCorrections!D$10))</f>
        <v>0</v>
      </c>
      <c r="E9" s="4">
        <f>IF(NDCorrections!E9=0,0,(NDCorrections!E9)/(NDCorrections!E$3+NDCorrections!E$4+NDCorrections!E$5+NDCorrections!E$6+NDCorrections!E$7+NDCorrections!E$8+NDCorrections!E$9+NDCorrections!E$10))</f>
        <v>0</v>
      </c>
      <c r="F9" s="4">
        <f>IF(NDCorrections!F9=0,0,(NDCorrections!F9)/(NDCorrections!F$3+NDCorrections!F$4+NDCorrections!F$5+NDCorrections!F$6+NDCorrections!F$7+NDCorrections!F$8+NDCorrections!F$9+NDCorrections!F$10))</f>
        <v>0</v>
      </c>
    </row>
    <row r="10" spans="1:6" ht="12.75">
      <c r="A10" s="10" t="str">
        <f>'EPH Calculator'!A25</f>
        <v>EC21-EC36</v>
      </c>
      <c r="B10" s="5">
        <f>IF(NDCorrections!B10=0,0,(NDCorrections!B10)/(NDCorrections!B$3+NDCorrections!B$4+NDCorrections!B$5+NDCorrections!B$6+NDCorrections!B$7+NDCorrections!B$8+NDCorrections!B$9+NDCorrections!B$10))</f>
        <v>0</v>
      </c>
      <c r="C10" s="5">
        <f>IF(NDCorrections!C10=0,0,(NDCorrections!C10)/(NDCorrections!C$3+NDCorrections!C$4+NDCorrections!C$5+NDCorrections!C$6+NDCorrections!C$7+NDCorrections!C$8+NDCorrections!C$9+NDCorrections!C$10))</f>
        <v>0</v>
      </c>
      <c r="D10" s="5">
        <f>IF(NDCorrections!D10=0,0,(NDCorrections!D10)/(NDCorrections!D$3+NDCorrections!D$4+NDCorrections!D$5+NDCorrections!D$6+NDCorrections!D$7+NDCorrections!D$8+NDCorrections!D$9+NDCorrections!D$10))</f>
        <v>0</v>
      </c>
      <c r="E10" s="5">
        <f>IF(NDCorrections!E10=0,0,(NDCorrections!E10)/(NDCorrections!E$3+NDCorrections!E$4+NDCorrections!E$5+NDCorrections!E$6+NDCorrections!E$7+NDCorrections!E$8+NDCorrections!E$9+NDCorrections!E$10))</f>
        <v>0</v>
      </c>
      <c r="F10" s="5">
        <f>IF(NDCorrections!F10=0,0,(NDCorrections!F10)/(NDCorrections!F$3+NDCorrections!F$4+NDCorrections!F$5+NDCorrections!F$6+NDCorrections!F$7+NDCorrections!F$8+NDCorrections!F$9+NDCorrections!F$10))</f>
        <v>0</v>
      </c>
    </row>
    <row r="11" ht="12.75"/>
    <row r="12" spans="1:6" ht="12.75">
      <c r="A12" s="92" t="s">
        <v>82</v>
      </c>
      <c r="B12" s="93"/>
      <c r="C12" s="93"/>
      <c r="D12" s="93"/>
      <c r="E12" s="93"/>
      <c r="F12" s="94"/>
    </row>
    <row r="13" spans="1:6" ht="25.5">
      <c r="A13" s="2"/>
      <c r="B13" s="3" t="s">
        <v>91</v>
      </c>
      <c r="C13" s="3" t="s">
        <v>92</v>
      </c>
      <c r="D13" s="3" t="s">
        <v>93</v>
      </c>
      <c r="E13" s="3" t="s">
        <v>94</v>
      </c>
      <c r="F13" s="3" t="s">
        <v>95</v>
      </c>
    </row>
    <row r="14" spans="1:6" ht="12.75">
      <c r="A14" s="9" t="str">
        <f>'EPH Calculator'!A18</f>
        <v>ALIPHATICS                   EC9-EC12</v>
      </c>
      <c r="B14" s="29">
        <f>IF(B3="","",IF(B3&lt;&gt;0,B3/ToxicityFactors!$B16,0))</f>
        <v>0</v>
      </c>
      <c r="C14" s="29">
        <f>IF(C3="","",IF(C3&lt;&gt;0,C3/ToxicityFactors!$B16,0))</f>
        <v>0</v>
      </c>
      <c r="D14" s="29">
        <f>IF(D3="","",IF(D3&lt;&gt;0,D3/ToxicityFactors!$B16,0))</f>
        <v>0</v>
      </c>
      <c r="E14" s="29">
        <f>IF(E3="","",IF(E3&lt;&gt;0,E3/ToxicityFactors!$B16,0))</f>
        <v>0</v>
      </c>
      <c r="F14" s="29">
        <f>IF(F3="","",IF(F3&lt;&gt;0,F3/ToxicityFactors!$B16,0))</f>
        <v>0</v>
      </c>
    </row>
    <row r="15" spans="1:6" ht="12.75">
      <c r="A15" s="9" t="str">
        <f>'EPH Calculator'!A19</f>
        <v>EC12-EC16</v>
      </c>
      <c r="B15" s="29">
        <f>IF(B4="","",IF(B4&lt;&gt;0,B4/ToxicityFactors!$B17,0))</f>
        <v>0</v>
      </c>
      <c r="C15" s="29">
        <f>IF(C4="","",IF(C4&lt;&gt;0,C4/ToxicityFactors!$B17,0))</f>
        <v>0</v>
      </c>
      <c r="D15" s="29">
        <f>IF(D4="","",IF(D4&lt;&gt;0,D4/ToxicityFactors!$B17,0))</f>
        <v>0</v>
      </c>
      <c r="E15" s="29">
        <f>IF(E4="","",IF(E4&lt;&gt;0,E4/ToxicityFactors!$B17,0))</f>
        <v>0</v>
      </c>
      <c r="F15" s="29">
        <f>IF(F4="","",IF(F4&lt;&gt;0,F4/ToxicityFactors!$B17,0))</f>
        <v>0</v>
      </c>
    </row>
    <row r="16" spans="1:6" ht="12.75">
      <c r="A16" s="9" t="str">
        <f>'EPH Calculator'!A20</f>
        <v>EC16-EC21</v>
      </c>
      <c r="B16" s="29">
        <f>IF(B5="","",IF(B5&lt;&gt;0,B5/ToxicityFactors!$B18,0))</f>
        <v>0</v>
      </c>
      <c r="C16" s="29">
        <f>IF(C5="","",IF(C5&lt;&gt;0,C5/ToxicityFactors!$B18,0))</f>
        <v>0</v>
      </c>
      <c r="D16" s="29">
        <f>IF(D5="","",IF(D5&lt;&gt;0,D5/ToxicityFactors!$B18,0))</f>
        <v>0</v>
      </c>
      <c r="E16" s="29">
        <f>IF(E5="","",IF(E5&lt;&gt;0,E5/ToxicityFactors!$B18,0))</f>
        <v>0</v>
      </c>
      <c r="F16" s="29">
        <f>IF(F5="","",IF(F5&lt;&gt;0,F5/ToxicityFactors!$B18,0))</f>
        <v>0</v>
      </c>
    </row>
    <row r="17" spans="1:6" ht="12.75">
      <c r="A17" s="10" t="str">
        <f>'EPH Calculator'!A21</f>
        <v>EC21-EC40</v>
      </c>
      <c r="B17" s="30">
        <f>IF(B6="","",IF(B6&lt;&gt;0,B6/ToxicityFactors!$B19,0))</f>
        <v>0</v>
      </c>
      <c r="C17" s="30">
        <f>IF(C6="","",IF(C6&lt;&gt;0,C6/ToxicityFactors!$B19,0))</f>
        <v>0</v>
      </c>
      <c r="D17" s="30">
        <f>IF(D6="","",IF(D6&lt;&gt;0,D6/ToxicityFactors!$B19,0))</f>
        <v>0</v>
      </c>
      <c r="E17" s="30">
        <f>IF(E6="","",IF(E6&lt;&gt;0,E6/ToxicityFactors!$B19,0))</f>
        <v>0</v>
      </c>
      <c r="F17" s="30">
        <f>IF(F6="","",IF(F6&lt;&gt;0,F6/ToxicityFactors!$B19,0))</f>
        <v>0</v>
      </c>
    </row>
    <row r="18" spans="1:6" ht="12.75">
      <c r="A18" s="9" t="str">
        <f>'EPH Calculator'!A22</f>
        <v>AROMATICS                 EC10-EC12</v>
      </c>
      <c r="B18" s="29">
        <f>IF(B7="","",IF(B7&lt;&gt;0,B7/ToxicityFactors!$B20,0))</f>
        <v>0</v>
      </c>
      <c r="C18" s="29">
        <f>IF(C7="","",IF(C7&lt;&gt;0,C7/ToxicityFactors!$B20,0))</f>
        <v>0</v>
      </c>
      <c r="D18" s="29">
        <f>IF(D7="","",IF(D7&lt;&gt;0,D7/ToxicityFactors!$B20,0))</f>
        <v>0</v>
      </c>
      <c r="E18" s="29">
        <f>IF(E7="","",IF(E7&lt;&gt;0,E7/ToxicityFactors!$B20,0))</f>
        <v>0</v>
      </c>
      <c r="F18" s="29">
        <f>IF(F7="","",IF(F7&lt;&gt;0,F7/ToxicityFactors!$B20,0))</f>
        <v>0</v>
      </c>
    </row>
    <row r="19" spans="1:6" ht="12.75">
      <c r="A19" s="9" t="str">
        <f>'EPH Calculator'!A23</f>
        <v>EC12-EC16</v>
      </c>
      <c r="B19" s="29">
        <f>IF(B8="","",IF(B8&lt;&gt;0,B8/ToxicityFactors!$B21,0))</f>
        <v>0</v>
      </c>
      <c r="C19" s="29">
        <f>IF(C8="","",IF(C8&lt;&gt;0,C8/ToxicityFactors!$B21,0))</f>
        <v>0</v>
      </c>
      <c r="D19" s="29">
        <f>IF(D8="","",IF(D8&lt;&gt;0,D8/ToxicityFactors!$B21,0))</f>
        <v>0</v>
      </c>
      <c r="E19" s="29">
        <f>IF(E8="","",IF(E8&lt;&gt;0,E8/ToxicityFactors!$B21,0))</f>
        <v>0</v>
      </c>
      <c r="F19" s="29">
        <f>IF(F8="","",IF(F8&lt;&gt;0,F8/ToxicityFactors!$B21,0))</f>
        <v>0</v>
      </c>
    </row>
    <row r="20" spans="1:6" ht="12.75">
      <c r="A20" s="9" t="str">
        <f>'EPH Calculator'!A24</f>
        <v>EC16-EC21</v>
      </c>
      <c r="B20" s="29">
        <f>IF(B9="","",IF(B9&lt;&gt;0,B9/ToxicityFactors!$B22,0))</f>
        <v>0</v>
      </c>
      <c r="C20" s="29">
        <f>IF(C9="","",IF(C9&lt;&gt;0,C9/ToxicityFactors!$B22,0))</f>
        <v>0</v>
      </c>
      <c r="D20" s="29">
        <f>IF(D9="","",IF(D9&lt;&gt;0,D9/ToxicityFactors!$B22,0))</f>
        <v>0</v>
      </c>
      <c r="E20" s="29">
        <f>IF(E9="","",IF(E9&lt;&gt;0,E9/ToxicityFactors!$B22,0))</f>
        <v>0</v>
      </c>
      <c r="F20" s="29">
        <f>IF(F9="","",IF(F9&lt;&gt;0,F9/ToxicityFactors!$B22,0))</f>
        <v>0</v>
      </c>
    </row>
    <row r="21" spans="1:6" ht="12.75">
      <c r="A21" s="9" t="str">
        <f>'EPH Calculator'!A25</f>
        <v>EC21-EC36</v>
      </c>
      <c r="B21" s="29">
        <f>IF(B10="","",IF(B10&lt;&gt;0,B10/ToxicityFactors!$B23,0))</f>
        <v>0</v>
      </c>
      <c r="C21" s="29">
        <f>IF(C10="","",IF(C10&lt;&gt;0,C10/ToxicityFactors!$B23,0))</f>
        <v>0</v>
      </c>
      <c r="D21" s="29">
        <f>IF(D10="","",IF(D10&lt;&gt;0,D10/ToxicityFactors!$B23,0))</f>
        <v>0</v>
      </c>
      <c r="E21" s="29">
        <f>IF(E10="","",IF(E10&lt;&gt;0,E10/ToxicityFactors!$B23,0))</f>
        <v>0</v>
      </c>
      <c r="F21" s="29">
        <f>IF(F10="","",IF(F10&lt;&gt;0,F10/ToxicityFactors!$B23,0))</f>
        <v>0</v>
      </c>
    </row>
    <row r="22" spans="1:6" ht="12.75">
      <c r="A22" s="12" t="s">
        <v>96</v>
      </c>
      <c r="B22" s="6">
        <f>IF((B14+B15+B16+B17+B18+B19+B20+B21)=0,0,1/(B14+B15+B16+B17+B18+B19+B20+B21))</f>
        <v>0</v>
      </c>
      <c r="C22" s="6">
        <f>IF((C14+C15+C16+C17+C18+C19+C20+C21)=0,0,1/(C14+C15+C16+C17+C18+C19+C20+C21))</f>
        <v>0</v>
      </c>
      <c r="D22" s="6">
        <f>IF((D14+D15+D16+D17+D18+D19+D20+D21)=0,0,1/(D14+D15+D16+D17+D18+D19+D20+D21))</f>
        <v>0</v>
      </c>
      <c r="E22" s="6">
        <f>IF((E14+E15+E16+E17+E18+E19+E20+E21)=0,0,1/(E14+E15+E16+E17+E18+E19+E20+E21))</f>
        <v>0</v>
      </c>
      <c r="F22" s="6">
        <f>IF((F14+F15+F16+F17+F18+F19+F20+F21)=0,0,1/(F14+F15+F16+F17+F18+F19+F20+F21))</f>
        <v>0</v>
      </c>
    </row>
    <row r="23" ht="12.75"/>
    <row r="24" spans="1:6" ht="12.75">
      <c r="A24" s="92" t="s">
        <v>83</v>
      </c>
      <c r="B24" s="93"/>
      <c r="C24" s="93"/>
      <c r="D24" s="93"/>
      <c r="E24" s="93"/>
      <c r="F24" s="94"/>
    </row>
    <row r="25" spans="1:6" ht="25.5">
      <c r="A25" s="2"/>
      <c r="B25" s="3" t="s">
        <v>91</v>
      </c>
      <c r="C25" s="3" t="s">
        <v>92</v>
      </c>
      <c r="D25" s="3" t="s">
        <v>93</v>
      </c>
      <c r="E25" s="3" t="s">
        <v>94</v>
      </c>
      <c r="F25" s="3" t="s">
        <v>95</v>
      </c>
    </row>
    <row r="26" spans="1:6" ht="12.75">
      <c r="A26" s="9" t="str">
        <f>'EPH Calculator'!A18</f>
        <v>ALIPHATICS                   EC9-EC12</v>
      </c>
      <c r="B26" s="29">
        <f>IF(B3="","",IF(B3&lt;&gt;0,B3/ToxicityFactors!$C16,0))</f>
        <v>0</v>
      </c>
      <c r="C26" s="29">
        <f>IF(C3="","",IF(C3&lt;&gt;0,C3/ToxicityFactors!$C16,0))</f>
        <v>0</v>
      </c>
      <c r="D26" s="29">
        <f>IF(D3="","",IF(D3&lt;&gt;0,D3/ToxicityFactors!$C16,0))</f>
        <v>0</v>
      </c>
      <c r="E26" s="29">
        <f>IF(E3="","",IF(E3&lt;&gt;0,E3/ToxicityFactors!$C16,0))</f>
        <v>0</v>
      </c>
      <c r="F26" s="29">
        <f>IF(F3="","",IF(F3&lt;&gt;0,F3/ToxicityFactors!$C16,0))</f>
        <v>0</v>
      </c>
    </row>
    <row r="27" spans="1:6" ht="12.75">
      <c r="A27" s="9" t="str">
        <f>'EPH Calculator'!A19</f>
        <v>EC12-EC16</v>
      </c>
      <c r="B27" s="29">
        <f>IF(B4="","",IF(B4&lt;&gt;0,B4/ToxicityFactors!$C17,0))</f>
        <v>0</v>
      </c>
      <c r="C27" s="29">
        <f>IF(C4="","",IF(C4&lt;&gt;0,C4/ToxicityFactors!$C17,0))</f>
        <v>0</v>
      </c>
      <c r="D27" s="29">
        <f>IF(D4="","",IF(D4&lt;&gt;0,D4/ToxicityFactors!$C17,0))</f>
        <v>0</v>
      </c>
      <c r="E27" s="29">
        <f>IF(E4="","",IF(E4&lt;&gt;0,E4/ToxicityFactors!$C17,0))</f>
        <v>0</v>
      </c>
      <c r="F27" s="29">
        <f>IF(F4="","",IF(F4&lt;&gt;0,F4/ToxicityFactors!$C17,0))</f>
        <v>0</v>
      </c>
    </row>
    <row r="28" spans="1:6" ht="12.75">
      <c r="A28" s="9" t="str">
        <f>'EPH Calculator'!A20</f>
        <v>EC16-EC21</v>
      </c>
      <c r="B28" s="29">
        <f>IF(B5="","",IF(B5&lt;&gt;0,B5/ToxicityFactors!$C18,0))</f>
        <v>0</v>
      </c>
      <c r="C28" s="29">
        <f>IF(C5="","",IF(C5&lt;&gt;0,C5/ToxicityFactors!$C18,0))</f>
        <v>0</v>
      </c>
      <c r="D28" s="29">
        <f>IF(D5="","",IF(D5&lt;&gt;0,D5/ToxicityFactors!$C18,0))</f>
        <v>0</v>
      </c>
      <c r="E28" s="29">
        <f>IF(E5="","",IF(E5&lt;&gt;0,E5/ToxicityFactors!$C18,0))</f>
        <v>0</v>
      </c>
      <c r="F28" s="29">
        <f>IF(F5="","",IF(F5&lt;&gt;0,F5/ToxicityFactors!$C18,0))</f>
        <v>0</v>
      </c>
    </row>
    <row r="29" spans="1:6" ht="12.75">
      <c r="A29" s="10" t="str">
        <f>'EPH Calculator'!A21</f>
        <v>EC21-EC40</v>
      </c>
      <c r="B29" s="30">
        <f>IF(B6="","",IF(B6&lt;&gt;0,B6/ToxicityFactors!$C19,0))</f>
        <v>0</v>
      </c>
      <c r="C29" s="30">
        <f>IF(C6="","",IF(C6&lt;&gt;0,C6/ToxicityFactors!$C19,0))</f>
        <v>0</v>
      </c>
      <c r="D29" s="30">
        <f>IF(D6="","",IF(D6&lt;&gt;0,D6/ToxicityFactors!$C19,0))</f>
        <v>0</v>
      </c>
      <c r="E29" s="30">
        <f>IF(E6="","",IF(E6&lt;&gt;0,E6/ToxicityFactors!$C19,0))</f>
        <v>0</v>
      </c>
      <c r="F29" s="30">
        <f>IF(F6="","",IF(F6&lt;&gt;0,F6/ToxicityFactors!$C19,0))</f>
        <v>0</v>
      </c>
    </row>
    <row r="30" spans="1:6" ht="12.75">
      <c r="A30" s="9" t="str">
        <f>'EPH Calculator'!A22</f>
        <v>AROMATICS                 EC10-EC12</v>
      </c>
      <c r="B30" s="29">
        <f>IF(B7="","",IF(B7&lt;&gt;0,B7/ToxicityFactors!$C20,0))</f>
        <v>0</v>
      </c>
      <c r="C30" s="29">
        <f>IF(C7="","",IF(C7&lt;&gt;0,C7/ToxicityFactors!$C20,0))</f>
        <v>0</v>
      </c>
      <c r="D30" s="29">
        <f>IF(D7="","",IF(D7&lt;&gt;0,D7/ToxicityFactors!$C20,0))</f>
        <v>0</v>
      </c>
      <c r="E30" s="29">
        <f>IF(E7="","",IF(E7&lt;&gt;0,E7/ToxicityFactors!$C20,0))</f>
        <v>0</v>
      </c>
      <c r="F30" s="29">
        <f>IF(F7="","",IF(F7&lt;&gt;0,F7/ToxicityFactors!$C20,0))</f>
        <v>0</v>
      </c>
    </row>
    <row r="31" spans="1:6" ht="12.75">
      <c r="A31" s="9" t="str">
        <f>'EPH Calculator'!A23</f>
        <v>EC12-EC16</v>
      </c>
      <c r="B31" s="29">
        <f>IF(B8="","",IF(B8&lt;&gt;0,B8/ToxicityFactors!$C21,0))</f>
        <v>0</v>
      </c>
      <c r="C31" s="29">
        <f>IF(C8="","",IF(C8&lt;&gt;0,C8/ToxicityFactors!$C21,0))</f>
        <v>0</v>
      </c>
      <c r="D31" s="29">
        <f>IF(D8="","",IF(D8&lt;&gt;0,D8/ToxicityFactors!$C21,0))</f>
        <v>0</v>
      </c>
      <c r="E31" s="29">
        <f>IF(E8="","",IF(E8&lt;&gt;0,E8/ToxicityFactors!$C21,0))</f>
        <v>0</v>
      </c>
      <c r="F31" s="29">
        <f>IF(F8="","",IF(F8&lt;&gt;0,F8/ToxicityFactors!$C21,0))</f>
        <v>0</v>
      </c>
    </row>
    <row r="32" spans="1:6" ht="12.75">
      <c r="A32" s="9" t="str">
        <f>'EPH Calculator'!A24</f>
        <v>EC16-EC21</v>
      </c>
      <c r="B32" s="29">
        <f>IF(B9="","",IF(B9&lt;&gt;0,B9/ToxicityFactors!$C22,0))</f>
        <v>0</v>
      </c>
      <c r="C32" s="29">
        <f>IF(C9="","",IF(C9&lt;&gt;0,C9/ToxicityFactors!$C22,0))</f>
        <v>0</v>
      </c>
      <c r="D32" s="29">
        <f>IF(D9="","",IF(D9&lt;&gt;0,D9/ToxicityFactors!$C22,0))</f>
        <v>0</v>
      </c>
      <c r="E32" s="29">
        <f>IF(E9="","",IF(E9&lt;&gt;0,E9/ToxicityFactors!$C22,0))</f>
        <v>0</v>
      </c>
      <c r="F32" s="29">
        <f>IF(F9="","",IF(F9&lt;&gt;0,F9/ToxicityFactors!$C22,0))</f>
        <v>0</v>
      </c>
    </row>
    <row r="33" spans="1:6" ht="12.75">
      <c r="A33" s="9" t="str">
        <f>'EPH Calculator'!A25</f>
        <v>EC21-EC36</v>
      </c>
      <c r="B33" s="29">
        <f>IF(B10="","",IF(B10&lt;&gt;0,B10/ToxicityFactors!$C23,0))</f>
        <v>0</v>
      </c>
      <c r="C33" s="29">
        <f>IF(C10="","",IF(C10&lt;&gt;0,C10/ToxicityFactors!$C23,0))</f>
        <v>0</v>
      </c>
      <c r="D33" s="29">
        <f>IF(D10="","",IF(D10&lt;&gt;0,D10/ToxicityFactors!$C23,0))</f>
        <v>0</v>
      </c>
      <c r="E33" s="29">
        <f>IF(E10="","",IF(E10&lt;&gt;0,E10/ToxicityFactors!$C23,0))</f>
        <v>0</v>
      </c>
      <c r="F33" s="29">
        <f>IF(F10="","",IF(F10&lt;&gt;0,F10/ToxicityFactors!$C23,0))</f>
        <v>0</v>
      </c>
    </row>
    <row r="34" spans="1:6" ht="12.75">
      <c r="A34" s="12" t="s">
        <v>96</v>
      </c>
      <c r="B34" s="6">
        <f>IF((B26+B27+B28+B29+B30+B31+B32+B33)=0,0,1/(B26+B27+B28+B29+B30+B31+B32+B33))</f>
        <v>0</v>
      </c>
      <c r="C34" s="6">
        <f>IF((C26+C27+C28+C29+C30+C31+C32+C33)=0,0,1/(C26+C27+C28+C29+C30+C31+C32+C33))</f>
        <v>0</v>
      </c>
      <c r="D34" s="6">
        <f>IF((D26+D27+D28+D29+D30+D31+D32+D33)=0,0,1/(D26+D27+D28+D29+D30+D31+D32+D33))</f>
        <v>0</v>
      </c>
      <c r="E34" s="6">
        <f>IF((E26+E27+E28+E29+E30+E31+E32+E33)=0,0,1/(E26+E27+E28+E29+E30+E31+E32+E33))</f>
        <v>0</v>
      </c>
      <c r="F34" s="6">
        <f>IF((F26+F27+F28+F29+F30+F31+F32+F33)=0,0,1/(F26+F27+F28+F29+F30+F31+F32+F33))</f>
        <v>0</v>
      </c>
    </row>
    <row r="35" ht="12.75" customHeight="1"/>
    <row r="36" spans="1:6" ht="12.75">
      <c r="A36" s="92" t="s">
        <v>84</v>
      </c>
      <c r="B36" s="93"/>
      <c r="C36" s="93"/>
      <c r="D36" s="93"/>
      <c r="E36" s="93"/>
      <c r="F36" s="94"/>
    </row>
    <row r="37" spans="1:6" ht="25.5">
      <c r="A37" s="2"/>
      <c r="B37" s="3" t="s">
        <v>91</v>
      </c>
      <c r="C37" s="3" t="s">
        <v>92</v>
      </c>
      <c r="D37" s="3" t="s">
        <v>93</v>
      </c>
      <c r="E37" s="3" t="s">
        <v>94</v>
      </c>
      <c r="F37" s="3" t="s">
        <v>95</v>
      </c>
    </row>
    <row r="38" spans="1:6" ht="12.75">
      <c r="A38" s="62" t="str">
        <f>'EPH Calculator'!A18</f>
        <v>ALIPHATICS                   EC9-EC12</v>
      </c>
      <c r="B38" s="72">
        <f>IF(B3="","",IF(B3&lt;&gt;0,B3/ToxicityFactors!D16,0))</f>
        <v>0</v>
      </c>
      <c r="C38" s="72">
        <f>IF(C3="","",IF(C3&lt;&gt;0,C3/ToxicityFactors!D16,0))</f>
        <v>0</v>
      </c>
      <c r="D38" s="72">
        <f>IF(D3="","",IF(D3&lt;&gt;0,D3/ToxicityFactors!D16,0))</f>
        <v>0</v>
      </c>
      <c r="E38" s="72">
        <f>IF(E3="","",IF(E3&lt;&gt;0,E3/ToxicityFactors!D16,0))</f>
        <v>0</v>
      </c>
      <c r="F38" s="72">
        <f>IF(F3="","",IF(F3&lt;&gt;0,F3/ToxicityFactors!D16,0))</f>
        <v>0</v>
      </c>
    </row>
    <row r="39" spans="1:6" ht="12.75">
      <c r="A39" s="9" t="str">
        <f>'EPH Calculator'!A19</f>
        <v>EC12-EC16</v>
      </c>
      <c r="B39" s="29">
        <f>IF(B4="","",IF(B4&lt;&gt;0,B4/ToxicityFactors!D17,0))</f>
        <v>0</v>
      </c>
      <c r="C39" s="29">
        <f>IF(C4="","",IF(C4&lt;&gt;0,C4/ToxicityFactors!D17,0))</f>
        <v>0</v>
      </c>
      <c r="D39" s="29">
        <f>IF(D4="","",IF(D4&lt;&gt;0,D4/ToxicityFactors!D17,0))</f>
        <v>0</v>
      </c>
      <c r="E39" s="29">
        <f>IF(E4="","",IF(E4&lt;&gt;0,E4/ToxicityFactors!D17,0))</f>
        <v>0</v>
      </c>
      <c r="F39" s="29">
        <f>IF(F4="","",IF(F4&lt;&gt;0,F4/ToxicityFactors!D17,0))</f>
        <v>0</v>
      </c>
    </row>
    <row r="40" spans="1:6" ht="12.75">
      <c r="A40" s="9" t="str">
        <f>'EPH Calculator'!A20</f>
        <v>EC16-EC21</v>
      </c>
      <c r="B40" s="29">
        <f>IF(B5="","",IF(B5&lt;&gt;0,B5/ToxicityFactors!D18,0))</f>
        <v>0</v>
      </c>
      <c r="C40" s="29">
        <f>IF(C5="","",IF(C5&lt;&gt;0,C5/ToxicityFactors!D18,0))</f>
        <v>0</v>
      </c>
      <c r="D40" s="29">
        <f>IF(D5="","",IF(D5&lt;&gt;0,D5/ToxicityFactors!D18,0))</f>
        <v>0</v>
      </c>
      <c r="E40" s="29">
        <f>IF(E5="","",IF(E5&lt;&gt;0,E5/ToxicityFactors!D18,0))</f>
        <v>0</v>
      </c>
      <c r="F40" s="29">
        <f>IF(F5="","",IF(F5&lt;&gt;0,F5/ToxicityFactors!D18,0))</f>
        <v>0</v>
      </c>
    </row>
    <row r="41" spans="1:6" ht="12.75">
      <c r="A41" s="10" t="str">
        <f>'EPH Calculator'!A21</f>
        <v>EC21-EC40</v>
      </c>
      <c r="B41" s="30">
        <f>IF(B6="","",IF(B6&lt;&gt;0,B6/ToxicityFactors!D19,0))</f>
        <v>0</v>
      </c>
      <c r="C41" s="30">
        <f>IF(C6="","",IF(C6&lt;&gt;0,C6/ToxicityFactors!D19,0))</f>
        <v>0</v>
      </c>
      <c r="D41" s="30">
        <f>IF(D6="","",IF(D6&lt;&gt;0,D6/ToxicityFactors!D19,0))</f>
        <v>0</v>
      </c>
      <c r="E41" s="30">
        <f>IF(E6="","",IF(E6&lt;&gt;0,E6/ToxicityFactors!D19,0))</f>
        <v>0</v>
      </c>
      <c r="F41" s="30">
        <f>IF(F6="","",IF(F6&lt;&gt;0,F6/ToxicityFactors!D19,0))</f>
        <v>0</v>
      </c>
    </row>
    <row r="42" spans="1:6" ht="12.75">
      <c r="A42" s="62" t="str">
        <f>'EPH Calculator'!A22</f>
        <v>AROMATICS                 EC10-EC12</v>
      </c>
      <c r="B42" s="72">
        <f>IF(B7="","",IF(B7&lt;&gt;0,B7/ToxicityFactors!D20,0))</f>
        <v>0</v>
      </c>
      <c r="C42" s="72">
        <f>IF(C7="","",IF(C7&lt;&gt;0,C7/ToxicityFactors!D20,0))</f>
        <v>0</v>
      </c>
      <c r="D42" s="72">
        <f>IF(D7="","",IF(D7&lt;&gt;0,D7/ToxicityFactors!D20,0))</f>
        <v>0</v>
      </c>
      <c r="E42" s="72">
        <f>IF(E7="","",IF(E7&lt;&gt;0,E7/ToxicityFactors!D20,0))</f>
        <v>0</v>
      </c>
      <c r="F42" s="72">
        <f>IF(F7="","",IF(F7&lt;&gt;0,F7/ToxicityFactors!D20,0))</f>
        <v>0</v>
      </c>
    </row>
    <row r="43" spans="1:6" ht="12.75">
      <c r="A43" s="9" t="str">
        <f>'EPH Calculator'!A23</f>
        <v>EC12-EC16</v>
      </c>
      <c r="B43" s="29">
        <f>IF(B8="","",IF(B8&lt;&gt;0,B8/ToxicityFactors!D21,0))</f>
        <v>0</v>
      </c>
      <c r="C43" s="29">
        <f>IF(C8="","",IF(C8&lt;&gt;0,C8/ToxicityFactors!D21,0))</f>
        <v>0</v>
      </c>
      <c r="D43" s="29">
        <f>IF(D8="","",IF(D8&lt;&gt;0,D8/ToxicityFactors!D21,0))</f>
        <v>0</v>
      </c>
      <c r="E43" s="29">
        <f>IF(E8="","",IF(E8&lt;&gt;0,E8/ToxicityFactors!D21,0))</f>
        <v>0</v>
      </c>
      <c r="F43" s="29">
        <f>IF(F8="","",IF(F8&lt;&gt;0,F8/ToxicityFactors!D21,0))</f>
        <v>0</v>
      </c>
    </row>
    <row r="44" spans="1:6" ht="12.75">
      <c r="A44" s="9" t="str">
        <f>'EPH Calculator'!A24</f>
        <v>EC16-EC21</v>
      </c>
      <c r="B44" s="29">
        <f>IF(B9="","",IF(B9&lt;&gt;0,B9/ToxicityFactors!D22,0))</f>
        <v>0</v>
      </c>
      <c r="C44" s="29">
        <f>IF(C9="","",IF(C9&lt;&gt;0,C9/ToxicityFactors!D22,0))</f>
        <v>0</v>
      </c>
      <c r="D44" s="29">
        <f>IF(D9="","",IF(D9&lt;&gt;0,D9/ToxicityFactors!D22,0))</f>
        <v>0</v>
      </c>
      <c r="E44" s="29">
        <f>IF(E9="","",IF(E9&lt;&gt;0,E9/ToxicityFactors!D22,0))</f>
        <v>0</v>
      </c>
      <c r="F44" s="29">
        <f>IF(F9="","",IF(F9&lt;&gt;0,F9/ToxicityFactors!D22,0))</f>
        <v>0</v>
      </c>
    </row>
    <row r="45" spans="1:6" ht="12.75">
      <c r="A45" s="10" t="str">
        <f>'EPH Calculator'!A25</f>
        <v>EC21-EC36</v>
      </c>
      <c r="B45" s="30">
        <f>IF(B10="","",IF(B10&lt;&gt;0,B10/ToxicityFactors!D23,0))</f>
        <v>0</v>
      </c>
      <c r="C45" s="30">
        <f>IF(C10="","",IF(C10&lt;&gt;0,C10/ToxicityFactors!D23,0))</f>
        <v>0</v>
      </c>
      <c r="D45" s="30">
        <f>IF(D10="","",IF(D10&lt;&gt;0,D10/ToxicityFactors!D23,0))</f>
        <v>0</v>
      </c>
      <c r="E45" s="30">
        <f>IF(E10="","",IF(E10&lt;&gt;0,E10/ToxicityFactors!D23,0))</f>
        <v>0</v>
      </c>
      <c r="F45" s="30">
        <f>IF(F10="","",IF(F10&lt;&gt;0,F10/ToxicityFactors!D23,0))</f>
        <v>0</v>
      </c>
    </row>
    <row r="46" spans="1:6" ht="12.75">
      <c r="A46" s="12" t="s">
        <v>96</v>
      </c>
      <c r="B46" s="6">
        <f>IF((B38+B39+B40+B41+B42+B43+B44+B45)=0,0,1/(B38+B39+B40+B41+B42+B43+B44+B45))</f>
        <v>0</v>
      </c>
      <c r="C46" s="6">
        <f>IF((C38+C39+C40+C41+C42+C43+C44+C45)=0,0,1/(C38+C39+C40+C41+C42+C43+C44+C45))</f>
        <v>0</v>
      </c>
      <c r="D46" s="6">
        <f>IF((D38+D39+D40+D41+D42+D43+D44+D45)=0,0,1/(D38+D39+D40+D41+D42+D43+D44+D45))</f>
        <v>0</v>
      </c>
      <c r="E46" s="6">
        <f>IF((E38+E39+E40+E41+E42+E43+E44+E45)=0,0,1/(E38+E39+E40+E41+E42+E43+E44+E45))</f>
        <v>0</v>
      </c>
      <c r="F46" s="6">
        <f>IF((F38+F39+F40+F41+F42+F43+F44+F45)=0,0,1/(F38+F39+F40+F41+F42+F43+F44+F45))</f>
        <v>0</v>
      </c>
    </row>
    <row r="48" spans="1:6" ht="12.75">
      <c r="A48" s="92" t="s">
        <v>85</v>
      </c>
      <c r="B48" s="93"/>
      <c r="C48" s="93"/>
      <c r="D48" s="93"/>
      <c r="E48" s="93"/>
      <c r="F48" s="94"/>
    </row>
    <row r="49" spans="1:6" ht="25.5">
      <c r="A49" s="2"/>
      <c r="B49" s="3" t="s">
        <v>91</v>
      </c>
      <c r="C49" s="3" t="s">
        <v>92</v>
      </c>
      <c r="D49" s="3" t="s">
        <v>93</v>
      </c>
      <c r="E49" s="3" t="s">
        <v>94</v>
      </c>
      <c r="F49" s="3" t="s">
        <v>95</v>
      </c>
    </row>
    <row r="50" spans="1:6" ht="12.75">
      <c r="A50" s="62" t="str">
        <f>'EPH Calculator'!A18</f>
        <v>ALIPHATICS                   EC9-EC12</v>
      </c>
      <c r="B50" s="72">
        <f>IF(B3="","",IF(B3&lt;&gt;0,B3/ToxicityFactors!E16,0))</f>
        <v>0</v>
      </c>
      <c r="C50" s="72">
        <f>IF(C3="","",IF(C3&lt;&gt;0,C3/ToxicityFactors!E16,0))</f>
        <v>0</v>
      </c>
      <c r="D50" s="72">
        <f>IF(D3="","",IF(D3&lt;&gt;0,D3/ToxicityFactors!E16,0))</f>
        <v>0</v>
      </c>
      <c r="E50" s="72">
        <f>IF(E3="","",IF(E3&lt;&gt;0,E3/ToxicityFactors!E16,0))</f>
        <v>0</v>
      </c>
      <c r="F50" s="72">
        <f>IF(F3="","",IF(F3&lt;&gt;0,F3/ToxicityFactors!E16,0))</f>
        <v>0</v>
      </c>
    </row>
    <row r="51" spans="1:6" ht="12.75">
      <c r="A51" s="9" t="str">
        <f>'EPH Calculator'!A19</f>
        <v>EC12-EC16</v>
      </c>
      <c r="B51" s="29">
        <f>IF(B4="","",IF(B4&lt;&gt;0,B4/ToxicityFactors!E17,0))</f>
        <v>0</v>
      </c>
      <c r="C51" s="29">
        <f>IF(C4="","",IF(C4&lt;&gt;0,C4/ToxicityFactors!E17,0))</f>
        <v>0</v>
      </c>
      <c r="D51" s="29">
        <f>IF(D4="","",IF(D4&lt;&gt;0,D4/ToxicityFactors!E17,0))</f>
        <v>0</v>
      </c>
      <c r="E51" s="29">
        <f>IF(E4="","",IF(E4&lt;&gt;0,E4/ToxicityFactors!E17,0))</f>
        <v>0</v>
      </c>
      <c r="F51" s="29">
        <f>IF(F4="","",IF(F4&lt;&gt;0,F4/ToxicityFactors!E17,0))</f>
        <v>0</v>
      </c>
    </row>
    <row r="52" spans="1:6" ht="12.75">
      <c r="A52" s="9" t="str">
        <f>'EPH Calculator'!A20</f>
        <v>EC16-EC21</v>
      </c>
      <c r="B52" s="29">
        <f>IF(B5="","",IF(B5&lt;&gt;0,B5/ToxicityFactors!E18,0))</f>
        <v>0</v>
      </c>
      <c r="C52" s="29">
        <f>IF(C5="","",IF(C5&lt;&gt;0,C5/ToxicityFactors!E18,0))</f>
        <v>0</v>
      </c>
      <c r="D52" s="29">
        <f>IF(D5="","",IF(D5&lt;&gt;0,D5/ToxicityFactors!E18,0))</f>
        <v>0</v>
      </c>
      <c r="E52" s="29">
        <f>IF(E5="","",IF(E5&lt;&gt;0,E5/ToxicityFactors!E18,0))</f>
        <v>0</v>
      </c>
      <c r="F52" s="29">
        <f>IF(F5="","",IF(F5&lt;&gt;0,F5/ToxicityFactors!E18,0))</f>
        <v>0</v>
      </c>
    </row>
    <row r="53" spans="1:6" ht="12.75">
      <c r="A53" s="10" t="str">
        <f>'EPH Calculator'!A21</f>
        <v>EC21-EC40</v>
      </c>
      <c r="B53" s="30">
        <f>IF(B6="","",IF(B6&lt;&gt;0,B6/ToxicityFactors!E19,0))</f>
        <v>0</v>
      </c>
      <c r="C53" s="30">
        <f>IF(C6="","",IF(C6&lt;&gt;0,C6/ToxicityFactors!E19,0))</f>
        <v>0</v>
      </c>
      <c r="D53" s="30">
        <f>IF(D6="","",IF(D6&lt;&gt;0,D6/ToxicityFactors!E19,0))</f>
        <v>0</v>
      </c>
      <c r="E53" s="30">
        <f>IF(E6="","",IF(E6&lt;&gt;0,E6/ToxicityFactors!E19,0))</f>
        <v>0</v>
      </c>
      <c r="F53" s="30">
        <f>IF(F6="","",IF(F6&lt;&gt;0,F6/ToxicityFactors!E19,0))</f>
        <v>0</v>
      </c>
    </row>
    <row r="54" spans="1:6" ht="12.75">
      <c r="A54" s="62" t="str">
        <f>'EPH Calculator'!A22</f>
        <v>AROMATICS                 EC10-EC12</v>
      </c>
      <c r="B54" s="72">
        <f>IF(B7="","",IF(B7&lt;&gt;0,B7/ToxicityFactors!E20,0))</f>
        <v>0</v>
      </c>
      <c r="C54" s="72">
        <f>IF(C7="","",IF(C7&lt;&gt;0,C7/ToxicityFactors!E20,0))</f>
        <v>0</v>
      </c>
      <c r="D54" s="72">
        <f>IF(D7="","",IF(D7&lt;&gt;0,D7/ToxicityFactors!E20,0))</f>
        <v>0</v>
      </c>
      <c r="E54" s="72">
        <f>IF(E7="","",IF(E7&lt;&gt;0,E7/ToxicityFactors!E20,0))</f>
        <v>0</v>
      </c>
      <c r="F54" s="72">
        <f>IF(F7="","",IF(F7&lt;&gt;0,F7/ToxicityFactors!E20,0))</f>
        <v>0</v>
      </c>
    </row>
    <row r="55" spans="1:6" ht="12.75">
      <c r="A55" s="9" t="str">
        <f>'EPH Calculator'!A23</f>
        <v>EC12-EC16</v>
      </c>
      <c r="B55" s="29">
        <f>IF(B8="","",IF(B8&lt;&gt;0,B8/ToxicityFactors!E21,0))</f>
        <v>0</v>
      </c>
      <c r="C55" s="29">
        <f>IF(C8="","",IF(C8&lt;&gt;0,C8/ToxicityFactors!E21,0))</f>
        <v>0</v>
      </c>
      <c r="D55" s="29">
        <f>IF(D8="","",IF(D8&lt;&gt;0,D8/ToxicityFactors!E21,0))</f>
        <v>0</v>
      </c>
      <c r="E55" s="29">
        <f>IF(E8="","",IF(E8&lt;&gt;0,E8/ToxicityFactors!E21,0))</f>
        <v>0</v>
      </c>
      <c r="F55" s="29">
        <f>IF(F8="","",IF(F8&lt;&gt;0,F8/ToxicityFactors!E21,0))</f>
        <v>0</v>
      </c>
    </row>
    <row r="56" spans="1:6" ht="12.75">
      <c r="A56" s="9" t="str">
        <f>'EPH Calculator'!A24</f>
        <v>EC16-EC21</v>
      </c>
      <c r="B56" s="29">
        <f>IF(B9="","",IF(B9&lt;&gt;0,B9/ToxicityFactors!E22,0))</f>
        <v>0</v>
      </c>
      <c r="C56" s="29">
        <f>IF(C9="","",IF(C9&lt;&gt;0,C9/ToxicityFactors!E22,0))</f>
        <v>0</v>
      </c>
      <c r="D56" s="29">
        <f>IF(D9="","",IF(D9&lt;&gt;0,D9/ToxicityFactors!E22,0))</f>
        <v>0</v>
      </c>
      <c r="E56" s="29">
        <f>IF(E9="","",IF(E9&lt;&gt;0,E9/ToxicityFactors!E22,0))</f>
        <v>0</v>
      </c>
      <c r="F56" s="29">
        <f>IF(F9="","",IF(F9&lt;&gt;0,F9/ToxicityFactors!E22,0))</f>
        <v>0</v>
      </c>
    </row>
    <row r="57" spans="1:6" ht="12.75">
      <c r="A57" s="10" t="str">
        <f>'EPH Calculator'!A25</f>
        <v>EC21-EC36</v>
      </c>
      <c r="B57" s="30">
        <f>IF(B10="","",IF(B10&lt;&gt;0,B10/ToxicityFactors!E23,0))</f>
        <v>0</v>
      </c>
      <c r="C57" s="30">
        <f>IF(C10="","",IF(C10&lt;&gt;0,C10/ToxicityFactors!E23,0))</f>
        <v>0</v>
      </c>
      <c r="D57" s="30">
        <f>IF(D10="","",IF(D10&lt;&gt;0,D10/ToxicityFactors!E23,0))</f>
        <v>0</v>
      </c>
      <c r="E57" s="30">
        <f>IF(E10="","",IF(E10&lt;&gt;0,E10/ToxicityFactors!E23,0))</f>
        <v>0</v>
      </c>
      <c r="F57" s="30">
        <f>IF(F10="","",IF(F10&lt;&gt;0,F10/ToxicityFactors!E23,0))</f>
        <v>0</v>
      </c>
    </row>
    <row r="58" spans="1:6" ht="12.75">
      <c r="A58" s="12" t="s">
        <v>96</v>
      </c>
      <c r="B58" s="6">
        <f>IF((B50+B51+B52+B53+B54+B55+B56+B57)=0,0,1/(B50+B51+B52+B53+B54+B55+B56+B57))</f>
        <v>0</v>
      </c>
      <c r="C58" s="6">
        <f>IF((C50+C51+C52+C53+C54+C55+C56+C57)=0,0,1/(C50+C51+C52+C53+C54+C55+C56+C57))</f>
        <v>0</v>
      </c>
      <c r="D58" s="6">
        <f>IF((D50+D51+D52+D53+D54+D55+D56+D57)=0,0,1/(D50+D51+D52+D53+D54+D55+D56+D57))</f>
        <v>0</v>
      </c>
      <c r="E58" s="6">
        <f>IF((E50+E51+E52+E53+E54+E55+E56+E57)=0,0,1/(E50+E51+E52+E53+E54+E55+E56+E57))</f>
        <v>0</v>
      </c>
      <c r="F58" s="6">
        <f>IF((F50+F51+F52+F53+F54+F55+F56+F57)=0,0,1/(F50+F51+F52+F53+F54+F55+F56+F57))</f>
        <v>0</v>
      </c>
    </row>
    <row r="60" spans="1:3" ht="12.75">
      <c r="A60" s="24" t="s">
        <v>90</v>
      </c>
      <c r="B60" s="75"/>
      <c r="C60" s="76"/>
    </row>
  </sheetData>
  <sheetProtection password="9906" sheet="1" objects="1" scenarios="1"/>
  <mergeCells count="5">
    <mergeCell ref="A48:F48"/>
    <mergeCell ref="A1:F1"/>
    <mergeCell ref="A12:F12"/>
    <mergeCell ref="A24:F24"/>
    <mergeCell ref="A36:F3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C32"/>
  <sheetViews>
    <sheetView zoomScale="95" zoomScaleNormal="95" zoomScalePageLayoutView="0" workbookViewId="0" topLeftCell="A1">
      <selection activeCell="A1" sqref="A1:AC1"/>
    </sheetView>
  </sheetViews>
  <sheetFormatPr defaultColWidth="9.140625" defaultRowHeight="12.75"/>
  <cols>
    <col min="1" max="1" width="33.57421875" style="15" bestFit="1" customWidth="1"/>
    <col min="2" max="2" width="17.57421875" style="15" bestFit="1" customWidth="1"/>
    <col min="3" max="29" width="13.7109375" style="15" customWidth="1"/>
    <col min="30" max="16384" width="9.140625" style="15" customWidth="1"/>
  </cols>
  <sheetData>
    <row r="1" spans="1:29" s="33" customFormat="1" ht="12.75" customHeight="1">
      <c r="A1" s="92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</row>
    <row r="2" spans="1:29" ht="26.25">
      <c r="A2" s="34" t="s">
        <v>44</v>
      </c>
      <c r="B2" s="27" t="s">
        <v>12</v>
      </c>
      <c r="C2" s="27" t="s">
        <v>13</v>
      </c>
      <c r="D2" s="27" t="s">
        <v>14</v>
      </c>
      <c r="E2" s="27" t="s">
        <v>15</v>
      </c>
      <c r="F2" s="27" t="s">
        <v>16</v>
      </c>
      <c r="G2" s="27" t="s">
        <v>11</v>
      </c>
      <c r="H2" s="27" t="s">
        <v>17</v>
      </c>
      <c r="I2" s="27" t="s">
        <v>18</v>
      </c>
      <c r="J2" s="27" t="s">
        <v>19</v>
      </c>
      <c r="K2" s="27" t="s">
        <v>7</v>
      </c>
      <c r="L2" s="27" t="s">
        <v>20</v>
      </c>
      <c r="M2" s="27" t="s">
        <v>21</v>
      </c>
      <c r="N2" s="27" t="s">
        <v>6</v>
      </c>
      <c r="O2" s="27" t="s">
        <v>8</v>
      </c>
      <c r="P2" s="27" t="s">
        <v>22</v>
      </c>
      <c r="Q2" s="27" t="s">
        <v>23</v>
      </c>
      <c r="R2" s="27" t="s">
        <v>24</v>
      </c>
      <c r="S2" s="27" t="s">
        <v>25</v>
      </c>
      <c r="T2" s="27" t="s">
        <v>26</v>
      </c>
      <c r="U2" s="27" t="s">
        <v>27</v>
      </c>
      <c r="V2" s="27" t="s">
        <v>28</v>
      </c>
      <c r="W2" s="27" t="s">
        <v>29</v>
      </c>
      <c r="X2" s="27" t="s">
        <v>30</v>
      </c>
      <c r="Y2" s="27" t="s">
        <v>31</v>
      </c>
      <c r="Z2" s="27" t="s">
        <v>32</v>
      </c>
      <c r="AA2" s="27" t="s">
        <v>33</v>
      </c>
      <c r="AB2" s="27" t="s">
        <v>34</v>
      </c>
      <c r="AC2" s="27" t="s">
        <v>35</v>
      </c>
    </row>
    <row r="3" spans="1:29" ht="12.75">
      <c r="A3" s="9" t="str">
        <f>'EPH Calculator'!A18</f>
        <v>ALIPHATICS                   EC9-EC12</v>
      </c>
      <c r="B3" s="35">
        <v>231</v>
      </c>
      <c r="C3" s="35">
        <v>83.6</v>
      </c>
      <c r="D3" s="35">
        <v>338</v>
      </c>
      <c r="E3" s="35" t="s">
        <v>5</v>
      </c>
      <c r="F3" s="35">
        <v>376</v>
      </c>
      <c r="G3" s="35" t="s">
        <v>5</v>
      </c>
      <c r="H3" s="35">
        <v>67.1</v>
      </c>
      <c r="I3" s="35">
        <v>24</v>
      </c>
      <c r="J3" s="35">
        <v>42.1</v>
      </c>
      <c r="K3" s="35" t="s">
        <v>5</v>
      </c>
      <c r="L3" s="35">
        <v>1490</v>
      </c>
      <c r="M3" s="35">
        <v>24.4</v>
      </c>
      <c r="N3" s="35">
        <v>71.4</v>
      </c>
      <c r="O3" s="35">
        <v>377</v>
      </c>
      <c r="P3" s="35">
        <v>111</v>
      </c>
      <c r="Q3" s="35">
        <v>8.59</v>
      </c>
      <c r="R3" s="35">
        <v>73.1</v>
      </c>
      <c r="S3" s="35">
        <v>14.4</v>
      </c>
      <c r="T3" s="35">
        <v>360</v>
      </c>
      <c r="U3" s="35" t="s">
        <v>5</v>
      </c>
      <c r="V3" s="35">
        <v>321</v>
      </c>
      <c r="W3" s="35">
        <v>61.5</v>
      </c>
      <c r="X3" s="35">
        <v>168</v>
      </c>
      <c r="Y3" s="35" t="s">
        <v>5</v>
      </c>
      <c r="Z3" s="35">
        <v>90</v>
      </c>
      <c r="AA3" s="35">
        <v>642</v>
      </c>
      <c r="AB3" s="35">
        <v>12.5</v>
      </c>
      <c r="AC3" s="35" t="s">
        <v>5</v>
      </c>
    </row>
    <row r="4" spans="1:29" ht="12.75">
      <c r="A4" s="9" t="str">
        <f>'EPH Calculator'!A19</f>
        <v>EC12-EC16</v>
      </c>
      <c r="B4" s="35">
        <v>995</v>
      </c>
      <c r="C4" s="35">
        <v>896</v>
      </c>
      <c r="D4" s="35">
        <v>1570</v>
      </c>
      <c r="E4" s="35" t="s">
        <v>5</v>
      </c>
      <c r="F4" s="35">
        <v>1870</v>
      </c>
      <c r="G4" s="35" t="s">
        <v>5</v>
      </c>
      <c r="H4" s="35">
        <v>390</v>
      </c>
      <c r="I4" s="35">
        <v>160</v>
      </c>
      <c r="J4" s="35">
        <v>270</v>
      </c>
      <c r="K4" s="35">
        <v>22</v>
      </c>
      <c r="L4" s="35">
        <v>9440</v>
      </c>
      <c r="M4" s="35">
        <v>336</v>
      </c>
      <c r="N4" s="35">
        <v>389</v>
      </c>
      <c r="O4" s="35">
        <v>1830</v>
      </c>
      <c r="P4" s="35">
        <v>447</v>
      </c>
      <c r="Q4" s="35">
        <v>47.4</v>
      </c>
      <c r="R4" s="35">
        <v>434</v>
      </c>
      <c r="S4" s="35">
        <v>122</v>
      </c>
      <c r="T4" s="35">
        <v>2530</v>
      </c>
      <c r="U4" s="35">
        <v>8.85</v>
      </c>
      <c r="V4" s="35">
        <v>1520</v>
      </c>
      <c r="W4" s="35">
        <v>325</v>
      </c>
      <c r="X4" s="35">
        <v>911</v>
      </c>
      <c r="Y4" s="35">
        <v>39.2</v>
      </c>
      <c r="Z4" s="35">
        <v>368</v>
      </c>
      <c r="AA4" s="35">
        <v>2510</v>
      </c>
      <c r="AB4" s="35">
        <v>156</v>
      </c>
      <c r="AC4" s="35" t="s">
        <v>5</v>
      </c>
    </row>
    <row r="5" spans="1:29" ht="12.75">
      <c r="A5" s="9" t="str">
        <f>'EPH Calculator'!A20</f>
        <v>EC16-EC21</v>
      </c>
      <c r="B5" s="35">
        <v>1130</v>
      </c>
      <c r="C5" s="35">
        <v>1140</v>
      </c>
      <c r="D5" s="35">
        <v>1960</v>
      </c>
      <c r="E5" s="35" t="s">
        <v>5</v>
      </c>
      <c r="F5" s="35">
        <v>2170</v>
      </c>
      <c r="G5" s="35" t="s">
        <v>5</v>
      </c>
      <c r="H5" s="35">
        <v>482</v>
      </c>
      <c r="I5" s="35">
        <v>262</v>
      </c>
      <c r="J5" s="35">
        <v>391</v>
      </c>
      <c r="K5" s="35">
        <v>44.4</v>
      </c>
      <c r="L5" s="35">
        <v>6090</v>
      </c>
      <c r="M5" s="35">
        <v>372</v>
      </c>
      <c r="N5" s="35">
        <v>431</v>
      </c>
      <c r="O5" s="35">
        <v>1730</v>
      </c>
      <c r="P5" s="35">
        <v>542</v>
      </c>
      <c r="Q5" s="35">
        <v>56.6</v>
      </c>
      <c r="R5" s="35">
        <v>474</v>
      </c>
      <c r="S5" s="35">
        <v>151</v>
      </c>
      <c r="T5" s="35">
        <v>3360</v>
      </c>
      <c r="U5" s="35">
        <v>12.2</v>
      </c>
      <c r="V5" s="35">
        <v>1720</v>
      </c>
      <c r="W5" s="35">
        <v>381</v>
      </c>
      <c r="X5" s="35">
        <v>1070</v>
      </c>
      <c r="Y5" s="35">
        <v>47.2</v>
      </c>
      <c r="Z5" s="35">
        <v>446</v>
      </c>
      <c r="AA5" s="35">
        <v>2630</v>
      </c>
      <c r="AB5" s="35">
        <v>247</v>
      </c>
      <c r="AC5" s="35" t="s">
        <v>5</v>
      </c>
    </row>
    <row r="6" spans="1:29" ht="12.75">
      <c r="A6" s="10" t="str">
        <f>'EPH Calculator'!A21</f>
        <v>EC21-EC40</v>
      </c>
      <c r="B6" s="36">
        <v>167</v>
      </c>
      <c r="C6" s="36">
        <v>167</v>
      </c>
      <c r="D6" s="36">
        <v>286</v>
      </c>
      <c r="E6" s="36" t="s">
        <v>5</v>
      </c>
      <c r="F6" s="36">
        <v>415</v>
      </c>
      <c r="G6" s="36" t="s">
        <v>5</v>
      </c>
      <c r="H6" s="36">
        <v>69.3</v>
      </c>
      <c r="I6" s="36">
        <v>48.2</v>
      </c>
      <c r="J6" s="36">
        <v>60.7</v>
      </c>
      <c r="K6" s="36">
        <v>9.51</v>
      </c>
      <c r="L6" s="36">
        <v>585</v>
      </c>
      <c r="M6" s="36">
        <v>48.9</v>
      </c>
      <c r="N6" s="36">
        <v>65.7</v>
      </c>
      <c r="O6" s="36">
        <v>249</v>
      </c>
      <c r="P6" s="36">
        <v>84.5</v>
      </c>
      <c r="Q6" s="36">
        <v>10.5</v>
      </c>
      <c r="R6" s="36">
        <v>65.4</v>
      </c>
      <c r="S6" s="36">
        <v>22.9</v>
      </c>
      <c r="T6" s="36">
        <v>472</v>
      </c>
      <c r="U6" s="36" t="s">
        <v>5</v>
      </c>
      <c r="V6" s="36">
        <v>340</v>
      </c>
      <c r="W6" s="36">
        <v>73.1</v>
      </c>
      <c r="X6" s="36">
        <v>130</v>
      </c>
      <c r="Y6" s="36">
        <v>9.16</v>
      </c>
      <c r="Z6" s="36">
        <v>56.6</v>
      </c>
      <c r="AA6" s="36">
        <v>325</v>
      </c>
      <c r="AB6" s="36">
        <v>40.2</v>
      </c>
      <c r="AC6" s="36" t="s">
        <v>5</v>
      </c>
    </row>
    <row r="7" spans="1:29" ht="12.75">
      <c r="A7" s="9" t="str">
        <f>'EPH Calculator'!A22</f>
        <v>AROMATICS                 EC10-EC12</v>
      </c>
      <c r="B7" s="35">
        <v>66.8</v>
      </c>
      <c r="C7" s="35">
        <v>13.9</v>
      </c>
      <c r="D7" s="35">
        <v>89.3</v>
      </c>
      <c r="E7" s="35" t="s">
        <v>5</v>
      </c>
      <c r="F7" s="35">
        <v>127</v>
      </c>
      <c r="G7" s="35" t="s">
        <v>5</v>
      </c>
      <c r="H7" s="35">
        <v>14.4</v>
      </c>
      <c r="I7" s="35" t="s">
        <v>5</v>
      </c>
      <c r="J7" s="35">
        <v>18.4</v>
      </c>
      <c r="K7" s="35" t="s">
        <v>5</v>
      </c>
      <c r="L7" s="35">
        <v>208</v>
      </c>
      <c r="M7" s="35">
        <v>5.99</v>
      </c>
      <c r="N7" s="35">
        <v>13.9</v>
      </c>
      <c r="O7" s="35">
        <v>71.7</v>
      </c>
      <c r="P7" s="35">
        <v>36.5</v>
      </c>
      <c r="Q7" s="35" t="s">
        <v>5</v>
      </c>
      <c r="R7" s="35">
        <v>23.5</v>
      </c>
      <c r="S7" s="35" t="s">
        <v>5</v>
      </c>
      <c r="T7" s="35">
        <v>65.1</v>
      </c>
      <c r="U7" s="35" t="s">
        <v>5</v>
      </c>
      <c r="V7" s="35">
        <v>62.6</v>
      </c>
      <c r="W7" s="35">
        <v>14.5</v>
      </c>
      <c r="X7" s="35">
        <v>12.1</v>
      </c>
      <c r="Y7" s="35" t="s">
        <v>5</v>
      </c>
      <c r="Z7" s="35">
        <v>10.4</v>
      </c>
      <c r="AA7" s="35">
        <v>84.6</v>
      </c>
      <c r="AB7" s="35" t="s">
        <v>5</v>
      </c>
      <c r="AC7" s="35" t="s">
        <v>5</v>
      </c>
    </row>
    <row r="8" spans="1:29" ht="12.75">
      <c r="A8" s="9" t="str">
        <f>'EPH Calculator'!A23</f>
        <v>EC12-EC16</v>
      </c>
      <c r="B8" s="35">
        <v>466</v>
      </c>
      <c r="C8" s="35">
        <v>263</v>
      </c>
      <c r="D8" s="35">
        <v>584</v>
      </c>
      <c r="E8" s="35" t="s">
        <v>5</v>
      </c>
      <c r="F8" s="35">
        <v>983</v>
      </c>
      <c r="G8" s="35" t="s">
        <v>5</v>
      </c>
      <c r="H8" s="35">
        <v>109</v>
      </c>
      <c r="I8" s="35">
        <v>45.8</v>
      </c>
      <c r="J8" s="35">
        <v>146</v>
      </c>
      <c r="K8" s="35">
        <v>7.49</v>
      </c>
      <c r="L8" s="35">
        <v>3010</v>
      </c>
      <c r="M8" s="35">
        <v>137</v>
      </c>
      <c r="N8" s="35">
        <v>123</v>
      </c>
      <c r="O8" s="35">
        <v>599</v>
      </c>
      <c r="P8" s="35">
        <v>200</v>
      </c>
      <c r="Q8" s="35">
        <v>17</v>
      </c>
      <c r="R8" s="35">
        <v>187</v>
      </c>
      <c r="S8" s="35">
        <v>38.5</v>
      </c>
      <c r="T8" s="35">
        <v>647</v>
      </c>
      <c r="U8" s="35" t="s">
        <v>5</v>
      </c>
      <c r="V8" s="35">
        <v>461</v>
      </c>
      <c r="W8" s="35">
        <v>125</v>
      </c>
      <c r="X8" s="35">
        <v>109</v>
      </c>
      <c r="Y8" s="35">
        <v>6.01</v>
      </c>
      <c r="Z8" s="35">
        <v>63.8</v>
      </c>
      <c r="AA8" s="35">
        <v>566</v>
      </c>
      <c r="AB8" s="35">
        <v>9.42</v>
      </c>
      <c r="AC8" s="35" t="s">
        <v>5</v>
      </c>
    </row>
    <row r="9" spans="1:29" ht="12.75">
      <c r="A9" s="9" t="str">
        <f>'EPH Calculator'!A24</f>
        <v>EC16-EC21</v>
      </c>
      <c r="B9" s="35">
        <v>1050</v>
      </c>
      <c r="C9" s="35">
        <v>998</v>
      </c>
      <c r="D9" s="35">
        <v>1450</v>
      </c>
      <c r="E9" s="35" t="s">
        <v>5</v>
      </c>
      <c r="F9" s="35">
        <v>2160</v>
      </c>
      <c r="G9" s="35" t="s">
        <v>5</v>
      </c>
      <c r="H9" s="35">
        <v>396</v>
      </c>
      <c r="I9" s="35">
        <v>211</v>
      </c>
      <c r="J9" s="35">
        <v>440</v>
      </c>
      <c r="K9" s="35">
        <v>44.4</v>
      </c>
      <c r="L9" s="35">
        <v>7610</v>
      </c>
      <c r="M9" s="35">
        <v>418</v>
      </c>
      <c r="N9" s="35">
        <v>325</v>
      </c>
      <c r="O9" s="35">
        <v>1190</v>
      </c>
      <c r="P9" s="35">
        <v>433</v>
      </c>
      <c r="Q9" s="35">
        <v>42.6</v>
      </c>
      <c r="R9" s="35">
        <v>359</v>
      </c>
      <c r="S9" s="35">
        <v>90</v>
      </c>
      <c r="T9" s="35">
        <v>1680</v>
      </c>
      <c r="U9" s="35">
        <v>7.05</v>
      </c>
      <c r="V9" s="35">
        <v>1140</v>
      </c>
      <c r="W9" s="35">
        <v>310</v>
      </c>
      <c r="X9" s="35">
        <v>344</v>
      </c>
      <c r="Y9" s="35">
        <v>19.9</v>
      </c>
      <c r="Z9" s="35">
        <v>146</v>
      </c>
      <c r="AA9" s="35">
        <v>1110</v>
      </c>
      <c r="AB9" s="35">
        <v>55.7</v>
      </c>
      <c r="AC9" s="35" t="s">
        <v>5</v>
      </c>
    </row>
    <row r="10" spans="1:29" ht="12.75">
      <c r="A10" s="9" t="str">
        <f>'EPH Calculator'!A25</f>
        <v>EC21-EC36</v>
      </c>
      <c r="B10" s="36">
        <v>147</v>
      </c>
      <c r="C10" s="36">
        <v>161</v>
      </c>
      <c r="D10" s="36">
        <v>203</v>
      </c>
      <c r="E10" s="35" t="s">
        <v>5</v>
      </c>
      <c r="F10" s="36">
        <v>338</v>
      </c>
      <c r="G10" s="36" t="s">
        <v>5</v>
      </c>
      <c r="H10" s="36">
        <v>63.9</v>
      </c>
      <c r="I10" s="36">
        <v>39.9</v>
      </c>
      <c r="J10" s="36">
        <v>66.6</v>
      </c>
      <c r="K10" s="36">
        <v>7.74</v>
      </c>
      <c r="L10" s="36">
        <v>703</v>
      </c>
      <c r="M10" s="36">
        <v>49.7</v>
      </c>
      <c r="N10" s="36">
        <v>53.4</v>
      </c>
      <c r="O10" s="36">
        <v>160</v>
      </c>
      <c r="P10" s="36">
        <v>67.9</v>
      </c>
      <c r="Q10" s="36">
        <v>10.2</v>
      </c>
      <c r="R10" s="36">
        <v>50.5</v>
      </c>
      <c r="S10" s="36">
        <v>14.8</v>
      </c>
      <c r="T10" s="36">
        <v>229</v>
      </c>
      <c r="U10" s="36" t="s">
        <v>5</v>
      </c>
      <c r="V10" s="36">
        <v>191</v>
      </c>
      <c r="W10" s="36">
        <v>54.8</v>
      </c>
      <c r="X10" s="36">
        <v>50.1</v>
      </c>
      <c r="Y10" s="36">
        <v>7</v>
      </c>
      <c r="Z10" s="36">
        <v>19.3</v>
      </c>
      <c r="AA10" s="36">
        <v>127</v>
      </c>
      <c r="AB10" s="36">
        <v>16</v>
      </c>
      <c r="AC10" s="36" t="s">
        <v>5</v>
      </c>
    </row>
    <row r="11" spans="1:29" ht="12.75">
      <c r="A11" s="37" t="s">
        <v>37</v>
      </c>
      <c r="B11" s="7">
        <v>4252.8</v>
      </c>
      <c r="C11" s="7">
        <v>3722.5</v>
      </c>
      <c r="D11" s="7">
        <v>6480.3</v>
      </c>
      <c r="E11" s="7">
        <v>0</v>
      </c>
      <c r="F11" s="7">
        <v>8439</v>
      </c>
      <c r="G11" s="7">
        <v>0</v>
      </c>
      <c r="H11" s="7">
        <v>1591.7</v>
      </c>
      <c r="I11" s="7">
        <v>790.9</v>
      </c>
      <c r="J11" s="7">
        <v>1434.8</v>
      </c>
      <c r="K11" s="7">
        <v>135.54</v>
      </c>
      <c r="L11" s="7">
        <v>29136</v>
      </c>
      <c r="M11" s="7">
        <v>1391.99</v>
      </c>
      <c r="N11" s="7">
        <v>1472.4</v>
      </c>
      <c r="O11" s="7">
        <v>6206.7</v>
      </c>
      <c r="P11" s="7">
        <v>1921.9</v>
      </c>
      <c r="Q11" s="7">
        <v>192.89</v>
      </c>
      <c r="R11" s="7">
        <v>1666.5</v>
      </c>
      <c r="S11" s="7">
        <v>453.6</v>
      </c>
      <c r="T11" s="7">
        <v>9343.1</v>
      </c>
      <c r="U11" s="7">
        <v>28.1</v>
      </c>
      <c r="V11" s="7">
        <v>5755.6</v>
      </c>
      <c r="W11" s="7">
        <v>1344.9</v>
      </c>
      <c r="X11" s="7">
        <v>2794.2</v>
      </c>
      <c r="Y11" s="7">
        <v>128.47</v>
      </c>
      <c r="Z11" s="7">
        <v>1200.1</v>
      </c>
      <c r="AA11" s="7">
        <v>7994.6</v>
      </c>
      <c r="AB11" s="7">
        <v>536.82</v>
      </c>
      <c r="AC11" s="7">
        <v>0</v>
      </c>
    </row>
    <row r="12" spans="1:29" ht="12.75">
      <c r="A12" s="38" t="s">
        <v>41</v>
      </c>
      <c r="B12" s="38">
        <v>4737.492143373876</v>
      </c>
      <c r="C12" s="38">
        <v>4905.679970380769</v>
      </c>
      <c r="D12" s="38">
        <v>5143.171607191654</v>
      </c>
      <c r="E12" s="38" t="e">
        <v>#DIV/0!</v>
      </c>
      <c r="F12" s="38">
        <v>4639.6629317774905</v>
      </c>
      <c r="G12" s="38" t="e">
        <v>#DIV/0!</v>
      </c>
      <c r="H12" s="38">
        <v>5008.742687491797</v>
      </c>
      <c r="I12" s="38">
        <v>5091.078202974638</v>
      </c>
      <c r="J12" s="38">
        <v>4399.902162785105</v>
      </c>
      <c r="K12" s="38">
        <v>4681.771217067778</v>
      </c>
      <c r="L12" s="38">
        <v>4528.994166984234</v>
      </c>
      <c r="M12" s="38">
        <v>4508.258500701845</v>
      </c>
      <c r="N12" s="38">
        <v>5144.720869987459</v>
      </c>
      <c r="O12" s="38">
        <v>5298.925973776148</v>
      </c>
      <c r="P12" s="38">
        <v>4942.239801403645</v>
      </c>
      <c r="Q12" s="38">
        <v>5120.119704935934</v>
      </c>
      <c r="R12" s="38">
        <v>5041.8319021031375</v>
      </c>
      <c r="S12" s="38">
        <v>5625.955023229253</v>
      </c>
      <c r="T12" s="38">
        <v>6016.015121051746</v>
      </c>
      <c r="U12" s="38">
        <v>6079.845055288563</v>
      </c>
      <c r="V12" s="38">
        <v>5431.260155921322</v>
      </c>
      <c r="W12" s="38">
        <v>5005.819536088015</v>
      </c>
      <c r="X12" s="38">
        <v>7070.740412401179</v>
      </c>
      <c r="Y12" s="38">
        <v>6312.676987245982</v>
      </c>
      <c r="Z12" s="38">
        <v>6888.756764232156</v>
      </c>
      <c r="AA12" s="38">
        <v>6242.280774666048</v>
      </c>
      <c r="AB12" s="38">
        <v>8397.858774089393</v>
      </c>
      <c r="AC12" s="38" t="e">
        <v>#DIV/0!</v>
      </c>
    </row>
    <row r="13" spans="1:29" ht="12.75">
      <c r="A13" s="39" t="s">
        <v>4</v>
      </c>
      <c r="B13" s="8" t="s">
        <v>63</v>
      </c>
      <c r="C13" s="8" t="s">
        <v>63</v>
      </c>
      <c r="D13" s="8" t="s">
        <v>64</v>
      </c>
      <c r="E13" s="8" t="e">
        <v>#DIV/0!</v>
      </c>
      <c r="F13" s="8" t="s">
        <v>64</v>
      </c>
      <c r="G13" s="8" t="e">
        <v>#DIV/0!</v>
      </c>
      <c r="H13" s="8" t="s">
        <v>63</v>
      </c>
      <c r="I13" s="8" t="s">
        <v>63</v>
      </c>
      <c r="J13" s="8" t="s">
        <v>63</v>
      </c>
      <c r="K13" s="8" t="s">
        <v>63</v>
      </c>
      <c r="L13" s="8" t="s">
        <v>64</v>
      </c>
      <c r="M13" s="8" t="s">
        <v>63</v>
      </c>
      <c r="N13" s="8" t="s">
        <v>63</v>
      </c>
      <c r="O13" s="8" t="s">
        <v>64</v>
      </c>
      <c r="P13" s="8" t="s">
        <v>63</v>
      </c>
      <c r="Q13" s="8" t="s">
        <v>63</v>
      </c>
      <c r="R13" s="8" t="s">
        <v>63</v>
      </c>
      <c r="S13" s="8" t="s">
        <v>63</v>
      </c>
      <c r="T13" s="8" t="s">
        <v>64</v>
      </c>
      <c r="U13" s="8" t="s">
        <v>63</v>
      </c>
      <c r="V13" s="8" t="s">
        <v>64</v>
      </c>
      <c r="W13" s="8" t="s">
        <v>63</v>
      </c>
      <c r="X13" s="8" t="s">
        <v>63</v>
      </c>
      <c r="Y13" s="8" t="s">
        <v>63</v>
      </c>
      <c r="Z13" s="8" t="s">
        <v>63</v>
      </c>
      <c r="AA13" s="8" t="s">
        <v>64</v>
      </c>
      <c r="AB13" s="8" t="s">
        <v>63</v>
      </c>
      <c r="AC13" s="8" t="e">
        <v>#DIV/0!</v>
      </c>
    </row>
    <row r="14" spans="1:29" ht="12.75">
      <c r="A14" s="44"/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ht="12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26.25">
      <c r="A16" s="34" t="s">
        <v>44</v>
      </c>
      <c r="B16" s="27" t="s">
        <v>12</v>
      </c>
      <c r="C16" s="27" t="s">
        <v>13</v>
      </c>
      <c r="D16" s="27" t="s">
        <v>14</v>
      </c>
      <c r="E16" s="27" t="s">
        <v>15</v>
      </c>
      <c r="F16" s="27" t="s">
        <v>16</v>
      </c>
      <c r="G16" s="27" t="s">
        <v>11</v>
      </c>
      <c r="H16" s="27" t="s">
        <v>17</v>
      </c>
      <c r="I16" s="27" t="s">
        <v>18</v>
      </c>
      <c r="J16" s="27" t="s">
        <v>19</v>
      </c>
      <c r="K16" s="27" t="s">
        <v>7</v>
      </c>
      <c r="L16" s="27" t="s">
        <v>20</v>
      </c>
      <c r="M16" s="27" t="s">
        <v>21</v>
      </c>
      <c r="N16" s="27" t="s">
        <v>6</v>
      </c>
      <c r="O16" s="27" t="s">
        <v>8</v>
      </c>
      <c r="P16" s="27" t="s">
        <v>22</v>
      </c>
      <c r="Q16" s="27" t="s">
        <v>23</v>
      </c>
      <c r="R16" s="27" t="s">
        <v>24</v>
      </c>
      <c r="S16" s="27" t="s">
        <v>25</v>
      </c>
      <c r="T16" s="27" t="s">
        <v>26</v>
      </c>
      <c r="U16" s="27" t="s">
        <v>27</v>
      </c>
      <c r="V16" s="27" t="s">
        <v>28</v>
      </c>
      <c r="W16" s="27" t="s">
        <v>29</v>
      </c>
      <c r="X16" s="27" t="s">
        <v>30</v>
      </c>
      <c r="Y16" s="27" t="s">
        <v>31</v>
      </c>
      <c r="Z16" s="27" t="s">
        <v>32</v>
      </c>
      <c r="AA16" s="27" t="s">
        <v>33</v>
      </c>
      <c r="AB16" s="27" t="s">
        <v>34</v>
      </c>
      <c r="AC16" s="27" t="s">
        <v>35</v>
      </c>
    </row>
    <row r="17" spans="1:29" ht="12.75">
      <c r="A17" s="9" t="s">
        <v>38</v>
      </c>
      <c r="B17" s="35">
        <v>39.3</v>
      </c>
      <c r="C17" s="35" t="s">
        <v>5</v>
      </c>
      <c r="D17" s="35">
        <v>53.7</v>
      </c>
      <c r="E17" s="35" t="s">
        <v>5</v>
      </c>
      <c r="F17" s="35">
        <v>60</v>
      </c>
      <c r="G17" s="35" t="s">
        <v>5</v>
      </c>
      <c r="H17" s="35">
        <v>12</v>
      </c>
      <c r="I17" s="35" t="s">
        <v>5</v>
      </c>
      <c r="J17" s="35">
        <v>9.1</v>
      </c>
      <c r="K17" s="35" t="s">
        <v>5</v>
      </c>
      <c r="L17" s="35">
        <v>146</v>
      </c>
      <c r="M17" s="35" t="s">
        <v>5</v>
      </c>
      <c r="N17" s="35">
        <v>12.5</v>
      </c>
      <c r="O17" s="35">
        <v>49.6</v>
      </c>
      <c r="P17" s="35">
        <v>32.1</v>
      </c>
      <c r="Q17" s="35" t="s">
        <v>5</v>
      </c>
      <c r="R17" s="35">
        <v>8.06</v>
      </c>
      <c r="S17" s="35" t="s">
        <v>5</v>
      </c>
      <c r="T17" s="35">
        <v>32.8</v>
      </c>
      <c r="U17" s="35" t="s">
        <v>5</v>
      </c>
      <c r="V17" s="35">
        <v>64.8</v>
      </c>
      <c r="W17" s="35">
        <v>9</v>
      </c>
      <c r="X17" s="35">
        <v>21.8</v>
      </c>
      <c r="Y17" s="35" t="s">
        <v>5</v>
      </c>
      <c r="Z17" s="35">
        <v>17.9</v>
      </c>
      <c r="AA17" s="35">
        <v>127</v>
      </c>
      <c r="AB17" s="35" t="s">
        <v>5</v>
      </c>
      <c r="AC17" s="35" t="s">
        <v>5</v>
      </c>
    </row>
    <row r="18" spans="1:29" ht="12.75">
      <c r="A18" s="9" t="s">
        <v>0</v>
      </c>
      <c r="B18" s="35">
        <v>231</v>
      </c>
      <c r="C18" s="35">
        <v>83.6</v>
      </c>
      <c r="D18" s="35">
        <v>338</v>
      </c>
      <c r="E18" s="35" t="s">
        <v>5</v>
      </c>
      <c r="F18" s="35">
        <v>376</v>
      </c>
      <c r="G18" s="35" t="s">
        <v>5</v>
      </c>
      <c r="H18" s="35">
        <v>67.1</v>
      </c>
      <c r="I18" s="35">
        <v>24</v>
      </c>
      <c r="J18" s="35">
        <v>42.1</v>
      </c>
      <c r="K18" s="35" t="s">
        <v>5</v>
      </c>
      <c r="L18" s="35">
        <v>1490</v>
      </c>
      <c r="M18" s="35">
        <v>24.4</v>
      </c>
      <c r="N18" s="35">
        <v>71.4</v>
      </c>
      <c r="O18" s="35">
        <v>377</v>
      </c>
      <c r="P18" s="35">
        <v>111</v>
      </c>
      <c r="Q18" s="35">
        <v>8.59</v>
      </c>
      <c r="R18" s="35">
        <v>73.1</v>
      </c>
      <c r="S18" s="35">
        <v>14.4</v>
      </c>
      <c r="T18" s="35">
        <v>360</v>
      </c>
      <c r="U18" s="35" t="s">
        <v>5</v>
      </c>
      <c r="V18" s="35">
        <v>321</v>
      </c>
      <c r="W18" s="35">
        <v>61.5</v>
      </c>
      <c r="X18" s="35">
        <v>168</v>
      </c>
      <c r="Y18" s="35" t="s">
        <v>5</v>
      </c>
      <c r="Z18" s="35">
        <v>90</v>
      </c>
      <c r="AA18" s="35">
        <v>642</v>
      </c>
      <c r="AB18" s="35">
        <v>12.5</v>
      </c>
      <c r="AC18" s="35" t="s">
        <v>5</v>
      </c>
    </row>
    <row r="19" spans="1:29" ht="12.75">
      <c r="A19" s="9" t="s">
        <v>1</v>
      </c>
      <c r="B19" s="35">
        <v>995</v>
      </c>
      <c r="C19" s="35">
        <v>896</v>
      </c>
      <c r="D19" s="35">
        <v>1570</v>
      </c>
      <c r="E19" s="35" t="s">
        <v>5</v>
      </c>
      <c r="F19" s="35">
        <v>1870</v>
      </c>
      <c r="G19" s="35" t="s">
        <v>5</v>
      </c>
      <c r="H19" s="35">
        <v>390</v>
      </c>
      <c r="I19" s="35">
        <v>160</v>
      </c>
      <c r="J19" s="35">
        <v>270</v>
      </c>
      <c r="K19" s="35">
        <v>22</v>
      </c>
      <c r="L19" s="35">
        <v>9440</v>
      </c>
      <c r="M19" s="35">
        <v>336</v>
      </c>
      <c r="N19" s="35">
        <v>389</v>
      </c>
      <c r="O19" s="35">
        <v>1830</v>
      </c>
      <c r="P19" s="35">
        <v>447</v>
      </c>
      <c r="Q19" s="35">
        <v>47.4</v>
      </c>
      <c r="R19" s="35">
        <v>434</v>
      </c>
      <c r="S19" s="35">
        <v>122</v>
      </c>
      <c r="T19" s="35">
        <v>2530</v>
      </c>
      <c r="U19" s="35">
        <v>8.85</v>
      </c>
      <c r="V19" s="35">
        <v>1520</v>
      </c>
      <c r="W19" s="35">
        <v>325</v>
      </c>
      <c r="X19" s="35">
        <v>911</v>
      </c>
      <c r="Y19" s="35">
        <v>39.2</v>
      </c>
      <c r="Z19" s="35">
        <v>368</v>
      </c>
      <c r="AA19" s="35">
        <v>2510</v>
      </c>
      <c r="AB19" s="35">
        <v>156</v>
      </c>
      <c r="AC19" s="35" t="s">
        <v>5</v>
      </c>
    </row>
    <row r="20" spans="1:29" ht="12.75">
      <c r="A20" s="9" t="s">
        <v>2</v>
      </c>
      <c r="B20" s="35">
        <v>1130</v>
      </c>
      <c r="C20" s="35">
        <v>1140</v>
      </c>
      <c r="D20" s="35">
        <v>1960</v>
      </c>
      <c r="E20" s="35" t="s">
        <v>5</v>
      </c>
      <c r="F20" s="35">
        <v>2170</v>
      </c>
      <c r="G20" s="35" t="s">
        <v>5</v>
      </c>
      <c r="H20" s="35">
        <v>482</v>
      </c>
      <c r="I20" s="35">
        <v>262</v>
      </c>
      <c r="J20" s="35">
        <v>391</v>
      </c>
      <c r="K20" s="35">
        <v>44.4</v>
      </c>
      <c r="L20" s="35">
        <v>6090</v>
      </c>
      <c r="M20" s="35">
        <v>372</v>
      </c>
      <c r="N20" s="35">
        <v>431</v>
      </c>
      <c r="O20" s="35">
        <v>1730</v>
      </c>
      <c r="P20" s="35">
        <v>542</v>
      </c>
      <c r="Q20" s="35">
        <v>56.6</v>
      </c>
      <c r="R20" s="35">
        <v>474</v>
      </c>
      <c r="S20" s="35">
        <v>151</v>
      </c>
      <c r="T20" s="35">
        <v>3360</v>
      </c>
      <c r="U20" s="35">
        <v>12.2</v>
      </c>
      <c r="V20" s="35">
        <v>1720</v>
      </c>
      <c r="W20" s="35">
        <v>381</v>
      </c>
      <c r="X20" s="35">
        <v>1070</v>
      </c>
      <c r="Y20" s="35">
        <v>47.2</v>
      </c>
      <c r="Z20" s="35">
        <v>446</v>
      </c>
      <c r="AA20" s="35">
        <v>2630</v>
      </c>
      <c r="AB20" s="35">
        <v>247</v>
      </c>
      <c r="AC20" s="35" t="s">
        <v>5</v>
      </c>
    </row>
    <row r="21" spans="1:29" ht="12.75">
      <c r="A21" s="10" t="s">
        <v>3</v>
      </c>
      <c r="B21" s="36">
        <v>167</v>
      </c>
      <c r="C21" s="36">
        <v>167</v>
      </c>
      <c r="D21" s="36">
        <v>286</v>
      </c>
      <c r="E21" s="36" t="s">
        <v>5</v>
      </c>
      <c r="F21" s="36">
        <v>415</v>
      </c>
      <c r="G21" s="36" t="s">
        <v>5</v>
      </c>
      <c r="H21" s="36">
        <v>69.3</v>
      </c>
      <c r="I21" s="36">
        <v>48.2</v>
      </c>
      <c r="J21" s="36">
        <v>60.7</v>
      </c>
      <c r="K21" s="36">
        <v>9.51</v>
      </c>
      <c r="L21" s="36">
        <v>585</v>
      </c>
      <c r="M21" s="36">
        <v>48.9</v>
      </c>
      <c r="N21" s="36">
        <v>65.7</v>
      </c>
      <c r="O21" s="36">
        <v>249</v>
      </c>
      <c r="P21" s="36">
        <v>84.5</v>
      </c>
      <c r="Q21" s="36">
        <v>10.5</v>
      </c>
      <c r="R21" s="36">
        <v>65.4</v>
      </c>
      <c r="S21" s="36">
        <v>22.9</v>
      </c>
      <c r="T21" s="36">
        <v>472</v>
      </c>
      <c r="U21" s="36" t="s">
        <v>5</v>
      </c>
      <c r="V21" s="36">
        <v>340</v>
      </c>
      <c r="W21" s="36">
        <v>73.1</v>
      </c>
      <c r="X21" s="36">
        <v>130</v>
      </c>
      <c r="Y21" s="36">
        <v>9.16</v>
      </c>
      <c r="Z21" s="36">
        <v>56.6</v>
      </c>
      <c r="AA21" s="36">
        <v>325</v>
      </c>
      <c r="AB21" s="36">
        <v>40.2</v>
      </c>
      <c r="AC21" s="36" t="s">
        <v>5</v>
      </c>
    </row>
    <row r="22" spans="1:29" ht="12.75">
      <c r="A22" s="9" t="s">
        <v>39</v>
      </c>
      <c r="B22" s="35">
        <v>9.97</v>
      </c>
      <c r="C22" s="35" t="s">
        <v>5</v>
      </c>
      <c r="D22" s="35">
        <v>13.2</v>
      </c>
      <c r="E22" s="35" t="s">
        <v>5</v>
      </c>
      <c r="F22" s="35">
        <v>22.1</v>
      </c>
      <c r="G22" s="35" t="s">
        <v>5</v>
      </c>
      <c r="H22" s="35" t="s">
        <v>5</v>
      </c>
      <c r="I22" s="35" t="s">
        <v>5</v>
      </c>
      <c r="J22" s="35" t="s">
        <v>5</v>
      </c>
      <c r="K22" s="35" t="s">
        <v>5</v>
      </c>
      <c r="L22" s="35">
        <v>16.7</v>
      </c>
      <c r="M22" s="35" t="s">
        <v>5</v>
      </c>
      <c r="N22" s="35" t="s">
        <v>5</v>
      </c>
      <c r="O22" s="35">
        <v>10.4</v>
      </c>
      <c r="P22" s="35">
        <v>12.1</v>
      </c>
      <c r="Q22" s="35" t="s">
        <v>5</v>
      </c>
      <c r="R22" s="35" t="s">
        <v>5</v>
      </c>
      <c r="S22" s="35" t="s">
        <v>5</v>
      </c>
      <c r="T22" s="35">
        <v>11.7</v>
      </c>
      <c r="U22" s="35" t="s">
        <v>5</v>
      </c>
      <c r="V22" s="35">
        <v>11.8</v>
      </c>
      <c r="W22" s="35" t="s">
        <v>5</v>
      </c>
      <c r="X22" s="35" t="s">
        <v>5</v>
      </c>
      <c r="Y22" s="35" t="s">
        <v>5</v>
      </c>
      <c r="Z22" s="35" t="s">
        <v>5</v>
      </c>
      <c r="AA22" s="35">
        <v>23.7</v>
      </c>
      <c r="AB22" s="35" t="s">
        <v>5</v>
      </c>
      <c r="AC22" s="35" t="s">
        <v>5</v>
      </c>
    </row>
    <row r="23" spans="1:29" ht="12.75">
      <c r="A23" s="9" t="s">
        <v>0</v>
      </c>
      <c r="B23" s="35">
        <v>66.8</v>
      </c>
      <c r="C23" s="35">
        <v>13.9</v>
      </c>
      <c r="D23" s="35">
        <v>89.3</v>
      </c>
      <c r="E23" s="35" t="s">
        <v>5</v>
      </c>
      <c r="F23" s="35">
        <v>127</v>
      </c>
      <c r="G23" s="35" t="s">
        <v>5</v>
      </c>
      <c r="H23" s="35">
        <v>14.4</v>
      </c>
      <c r="I23" s="35" t="s">
        <v>5</v>
      </c>
      <c r="J23" s="35">
        <v>18.4</v>
      </c>
      <c r="K23" s="35" t="s">
        <v>5</v>
      </c>
      <c r="L23" s="35">
        <v>208</v>
      </c>
      <c r="M23" s="35">
        <v>5.99</v>
      </c>
      <c r="N23" s="35">
        <v>13.9</v>
      </c>
      <c r="O23" s="35">
        <v>71.7</v>
      </c>
      <c r="P23" s="35">
        <v>36.5</v>
      </c>
      <c r="Q23" s="35" t="s">
        <v>5</v>
      </c>
      <c r="R23" s="35">
        <v>23.5</v>
      </c>
      <c r="S23" s="35" t="s">
        <v>5</v>
      </c>
      <c r="T23" s="35">
        <v>65.1</v>
      </c>
      <c r="U23" s="35" t="s">
        <v>5</v>
      </c>
      <c r="V23" s="35">
        <v>62.6</v>
      </c>
      <c r="W23" s="35">
        <v>14.5</v>
      </c>
      <c r="X23" s="35">
        <v>12.1</v>
      </c>
      <c r="Y23" s="35" t="s">
        <v>5</v>
      </c>
      <c r="Z23" s="35">
        <v>10.4</v>
      </c>
      <c r="AA23" s="35">
        <v>84.6</v>
      </c>
      <c r="AB23" s="35" t="s">
        <v>5</v>
      </c>
      <c r="AC23" s="35" t="s">
        <v>5</v>
      </c>
    </row>
    <row r="24" spans="1:29" ht="12.75">
      <c r="A24" s="9" t="s">
        <v>1</v>
      </c>
      <c r="B24" s="35">
        <v>466</v>
      </c>
      <c r="C24" s="35">
        <v>263</v>
      </c>
      <c r="D24" s="35">
        <v>584</v>
      </c>
      <c r="E24" s="35" t="s">
        <v>5</v>
      </c>
      <c r="F24" s="35">
        <v>983</v>
      </c>
      <c r="G24" s="35" t="s">
        <v>5</v>
      </c>
      <c r="H24" s="35">
        <v>109</v>
      </c>
      <c r="I24" s="35">
        <v>45.8</v>
      </c>
      <c r="J24" s="35">
        <v>146</v>
      </c>
      <c r="K24" s="35">
        <v>7.49</v>
      </c>
      <c r="L24" s="35">
        <v>3010</v>
      </c>
      <c r="M24" s="35">
        <v>137</v>
      </c>
      <c r="N24" s="35">
        <v>123</v>
      </c>
      <c r="O24" s="35">
        <v>599</v>
      </c>
      <c r="P24" s="35">
        <v>200</v>
      </c>
      <c r="Q24" s="35">
        <v>17</v>
      </c>
      <c r="R24" s="35">
        <v>187</v>
      </c>
      <c r="S24" s="35">
        <v>38.5</v>
      </c>
      <c r="T24" s="35">
        <v>647</v>
      </c>
      <c r="U24" s="35" t="s">
        <v>5</v>
      </c>
      <c r="V24" s="35">
        <v>461</v>
      </c>
      <c r="W24" s="35">
        <v>125</v>
      </c>
      <c r="X24" s="35">
        <v>109</v>
      </c>
      <c r="Y24" s="35">
        <v>6.01</v>
      </c>
      <c r="Z24" s="35">
        <v>63.8</v>
      </c>
      <c r="AA24" s="35">
        <v>566</v>
      </c>
      <c r="AB24" s="35">
        <v>9.42</v>
      </c>
      <c r="AC24" s="35" t="s">
        <v>5</v>
      </c>
    </row>
    <row r="25" spans="1:29" ht="12.75">
      <c r="A25" s="9" t="s">
        <v>2</v>
      </c>
      <c r="B25" s="35">
        <v>1050</v>
      </c>
      <c r="C25" s="35">
        <v>998</v>
      </c>
      <c r="D25" s="35">
        <v>1450</v>
      </c>
      <c r="E25" s="35" t="s">
        <v>5</v>
      </c>
      <c r="F25" s="35">
        <v>2160</v>
      </c>
      <c r="G25" s="35" t="s">
        <v>5</v>
      </c>
      <c r="H25" s="35">
        <v>396</v>
      </c>
      <c r="I25" s="35">
        <v>211</v>
      </c>
      <c r="J25" s="35">
        <v>440</v>
      </c>
      <c r="K25" s="35">
        <v>44.4</v>
      </c>
      <c r="L25" s="35">
        <v>7610</v>
      </c>
      <c r="M25" s="35">
        <v>418</v>
      </c>
      <c r="N25" s="35">
        <v>325</v>
      </c>
      <c r="O25" s="35">
        <v>1190</v>
      </c>
      <c r="P25" s="35">
        <v>433</v>
      </c>
      <c r="Q25" s="35">
        <v>42.6</v>
      </c>
      <c r="R25" s="35">
        <v>359</v>
      </c>
      <c r="S25" s="35">
        <v>90</v>
      </c>
      <c r="T25" s="35">
        <v>1680</v>
      </c>
      <c r="U25" s="35">
        <v>7.05</v>
      </c>
      <c r="V25" s="35">
        <v>1140</v>
      </c>
      <c r="W25" s="35">
        <v>310</v>
      </c>
      <c r="X25" s="35">
        <v>344</v>
      </c>
      <c r="Y25" s="35">
        <v>19.9</v>
      </c>
      <c r="Z25" s="35">
        <v>146</v>
      </c>
      <c r="AA25" s="35">
        <v>1110</v>
      </c>
      <c r="AB25" s="35">
        <v>55.7</v>
      </c>
      <c r="AC25" s="35" t="s">
        <v>5</v>
      </c>
    </row>
    <row r="26" spans="1:29" ht="12.75">
      <c r="A26" s="10" t="s">
        <v>3</v>
      </c>
      <c r="B26" s="36">
        <v>147</v>
      </c>
      <c r="C26" s="36">
        <v>161</v>
      </c>
      <c r="D26" s="36">
        <v>203</v>
      </c>
      <c r="E26" s="36" t="s">
        <v>5</v>
      </c>
      <c r="F26" s="36">
        <v>338</v>
      </c>
      <c r="G26" s="36" t="s">
        <v>5</v>
      </c>
      <c r="H26" s="36">
        <v>63.9</v>
      </c>
      <c r="I26" s="36">
        <v>39.9</v>
      </c>
      <c r="J26" s="36">
        <v>66.6</v>
      </c>
      <c r="K26" s="36">
        <v>7.74</v>
      </c>
      <c r="L26" s="36">
        <v>703</v>
      </c>
      <c r="M26" s="36">
        <v>49.7</v>
      </c>
      <c r="N26" s="36">
        <v>53.4</v>
      </c>
      <c r="O26" s="36">
        <v>160</v>
      </c>
      <c r="P26" s="36">
        <v>67.9</v>
      </c>
      <c r="Q26" s="36">
        <v>10.2</v>
      </c>
      <c r="R26" s="36">
        <v>50.5</v>
      </c>
      <c r="S26" s="36">
        <v>14.8</v>
      </c>
      <c r="T26" s="36">
        <v>229</v>
      </c>
      <c r="U26" s="36" t="s">
        <v>5</v>
      </c>
      <c r="V26" s="36">
        <v>191</v>
      </c>
      <c r="W26" s="36">
        <v>54.8</v>
      </c>
      <c r="X26" s="36">
        <v>50.1</v>
      </c>
      <c r="Y26" s="36">
        <v>7</v>
      </c>
      <c r="Z26" s="36">
        <v>19.3</v>
      </c>
      <c r="AA26" s="36">
        <v>127</v>
      </c>
      <c r="AB26" s="36">
        <v>16</v>
      </c>
      <c r="AC26" s="36" t="s">
        <v>5</v>
      </c>
    </row>
    <row r="27" spans="1:29" ht="12.75">
      <c r="A27" s="37" t="s">
        <v>37</v>
      </c>
      <c r="B27" s="7">
        <v>4302.07</v>
      </c>
      <c r="C27" s="7">
        <v>3722.5</v>
      </c>
      <c r="D27" s="7">
        <v>6547.2</v>
      </c>
      <c r="E27" s="7">
        <v>0</v>
      </c>
      <c r="F27" s="7">
        <v>8521.1</v>
      </c>
      <c r="G27" s="7">
        <v>0</v>
      </c>
      <c r="H27" s="7">
        <v>1603.7</v>
      </c>
      <c r="I27" s="7">
        <v>790.9</v>
      </c>
      <c r="J27" s="7">
        <v>1443.9</v>
      </c>
      <c r="K27" s="7">
        <v>135.54</v>
      </c>
      <c r="L27" s="7">
        <v>29298.7</v>
      </c>
      <c r="M27" s="7">
        <v>1391.99</v>
      </c>
      <c r="N27" s="7">
        <v>1484.9</v>
      </c>
      <c r="O27" s="7">
        <v>6266.7</v>
      </c>
      <c r="P27" s="7">
        <v>1966.1</v>
      </c>
      <c r="Q27" s="7">
        <v>192.89</v>
      </c>
      <c r="R27" s="7">
        <v>1674.56</v>
      </c>
      <c r="S27" s="7">
        <v>453.6</v>
      </c>
      <c r="T27" s="7">
        <v>9387.6</v>
      </c>
      <c r="U27" s="7">
        <v>28.1</v>
      </c>
      <c r="V27" s="7">
        <v>5832.2</v>
      </c>
      <c r="W27" s="7">
        <v>1353.9</v>
      </c>
      <c r="X27" s="7">
        <v>2816</v>
      </c>
      <c r="Y27" s="7">
        <v>128.47</v>
      </c>
      <c r="Z27" s="7">
        <v>1218</v>
      </c>
      <c r="AA27" s="7">
        <v>8145.3</v>
      </c>
      <c r="AB27" s="7">
        <v>536.82</v>
      </c>
      <c r="AC27" s="7">
        <v>0</v>
      </c>
    </row>
    <row r="28" spans="1:29" ht="12.75">
      <c r="A28" s="38" t="s">
        <v>41</v>
      </c>
      <c r="B28" s="38">
        <v>4751.5872190261725</v>
      </c>
      <c r="C28" s="38">
        <v>4905.679970380769</v>
      </c>
      <c r="D28" s="38">
        <v>5153.420658045911</v>
      </c>
      <c r="E28" s="38" t="e">
        <v>#DIV/0!</v>
      </c>
      <c r="F28" s="38">
        <v>4652.456971383908</v>
      </c>
      <c r="G28" s="38" t="e">
        <v>#DIV/0!</v>
      </c>
      <c r="H28" s="38">
        <v>5015.509427279857</v>
      </c>
      <c r="I28" s="38">
        <v>5091.078202974638</v>
      </c>
      <c r="J28" s="38">
        <v>4407.6786549412045</v>
      </c>
      <c r="K28" s="38">
        <v>4681.771217067778</v>
      </c>
      <c r="L28" s="38">
        <v>4535.932610470734</v>
      </c>
      <c r="M28" s="38">
        <v>4508.258500701845</v>
      </c>
      <c r="N28" s="38">
        <v>5151.5749712700135</v>
      </c>
      <c r="O28" s="38">
        <v>5307.345763167589</v>
      </c>
      <c r="P28" s="38">
        <v>4969.007705247354</v>
      </c>
      <c r="Q28" s="38">
        <v>5120.119704935934</v>
      </c>
      <c r="R28" s="38">
        <v>5046.079579511496</v>
      </c>
      <c r="S28" s="38">
        <v>5625.955023229253</v>
      </c>
      <c r="T28" s="38">
        <v>6018.071552126419</v>
      </c>
      <c r="U28" s="38">
        <v>6079.845055288563</v>
      </c>
      <c r="V28" s="38">
        <v>5441.344806859123</v>
      </c>
      <c r="W28" s="38">
        <v>5011.842501727173</v>
      </c>
      <c r="X28" s="38">
        <v>7062.148919840622</v>
      </c>
      <c r="Y28" s="38">
        <v>6312.676987245982</v>
      </c>
      <c r="Z28" s="38">
        <v>6875.886536937413</v>
      </c>
      <c r="AA28" s="38">
        <v>6243.849097114943</v>
      </c>
      <c r="AB28" s="38">
        <v>8397.858774089393</v>
      </c>
      <c r="AC28" s="38" t="e">
        <v>#DIV/0!</v>
      </c>
    </row>
    <row r="29" spans="1:29" ht="12.75">
      <c r="A29" s="39" t="s">
        <v>4</v>
      </c>
      <c r="B29" s="8" t="s">
        <v>63</v>
      </c>
      <c r="C29" s="8" t="s">
        <v>63</v>
      </c>
      <c r="D29" s="8" t="s">
        <v>64</v>
      </c>
      <c r="E29" s="8" t="e">
        <v>#DIV/0!</v>
      </c>
      <c r="F29" s="8" t="s">
        <v>64</v>
      </c>
      <c r="G29" s="8" t="e">
        <v>#DIV/0!</v>
      </c>
      <c r="H29" s="8" t="s">
        <v>63</v>
      </c>
      <c r="I29" s="8" t="s">
        <v>63</v>
      </c>
      <c r="J29" s="8" t="s">
        <v>63</v>
      </c>
      <c r="K29" s="8" t="s">
        <v>63</v>
      </c>
      <c r="L29" s="8" t="s">
        <v>64</v>
      </c>
      <c r="M29" s="8" t="s">
        <v>63</v>
      </c>
      <c r="N29" s="8" t="s">
        <v>63</v>
      </c>
      <c r="O29" s="8" t="s">
        <v>64</v>
      </c>
      <c r="P29" s="8" t="s">
        <v>63</v>
      </c>
      <c r="Q29" s="8" t="s">
        <v>63</v>
      </c>
      <c r="R29" s="8" t="s">
        <v>63</v>
      </c>
      <c r="S29" s="8" t="s">
        <v>63</v>
      </c>
      <c r="T29" s="8" t="s">
        <v>64</v>
      </c>
      <c r="U29" s="8" t="s">
        <v>63</v>
      </c>
      <c r="V29" s="8" t="s">
        <v>64</v>
      </c>
      <c r="W29" s="8" t="s">
        <v>63</v>
      </c>
      <c r="X29" s="8" t="s">
        <v>63</v>
      </c>
      <c r="Y29" s="8" t="s">
        <v>63</v>
      </c>
      <c r="Z29" s="8" t="s">
        <v>63</v>
      </c>
      <c r="AA29" s="8" t="s">
        <v>64</v>
      </c>
      <c r="AB29" s="8" t="s">
        <v>63</v>
      </c>
      <c r="AC29" s="8" t="e">
        <v>#DIV/0!</v>
      </c>
    </row>
    <row r="31" spans="1:3" ht="12.75">
      <c r="A31" s="31" t="s">
        <v>42</v>
      </c>
      <c r="C31"/>
    </row>
    <row r="32" ht="12.75">
      <c r="A32" s="32" t="s">
        <v>43</v>
      </c>
    </row>
  </sheetData>
  <sheetProtection password="9906" sheet="1" objects="1" scenarios="1"/>
  <mergeCells count="1">
    <mergeCell ref="A1:AC1"/>
  </mergeCells>
  <conditionalFormatting sqref="B29:AC29 B13:AC13">
    <cfRule type="cellIs" priority="1" dxfId="0" operator="equal" stopIfTrue="1">
      <formula>"ABOVE"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EPH Soil Remediation Standard Calculator</dc:title>
  <dc:subject/>
  <dc:creator/>
  <cp:keywords/>
  <dc:description/>
  <cp:lastModifiedBy>Haymes, David</cp:lastModifiedBy>
  <cp:lastPrinted>2010-08-10T19:25:13Z</cp:lastPrinted>
  <dcterms:created xsi:type="dcterms:W3CDTF">1998-07-14T12:45:44Z</dcterms:created>
  <dcterms:modified xsi:type="dcterms:W3CDTF">2017-10-18T17:23:51Z</dcterms:modified>
  <cp:category/>
  <cp:version/>
  <cp:contentType/>
  <cp:contentStatus/>
</cp:coreProperties>
</file>