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olicy\ACFR\2022-23 Website\"/>
    </mc:Choice>
  </mc:AlternateContent>
  <xr:revisionPtr revIDLastSave="0" documentId="13_ncr:1_{52278DE2-663E-4420-A906-A09556F0EA7B}" xr6:coauthVersionLast="47" xr6:coauthVersionMax="47" xr10:uidLastSave="{00000000-0000-0000-0000-000000000000}"/>
  <bookViews>
    <workbookView xWindow="7005" yWindow="2520" windowWidth="16755" windowHeight="11385" xr2:uid="{E150B9D2-78E1-48C3-AFB0-44DD4BDF9D4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0" i="1" l="1"/>
  <c r="O79" i="1"/>
  <c r="O72" i="1"/>
  <c r="O65" i="1"/>
  <c r="K65" i="1"/>
  <c r="I65" i="1"/>
  <c r="M63" i="1"/>
  <c r="Q63" i="1" s="1"/>
  <c r="Q65" i="1" s="1"/>
  <c r="I60" i="1"/>
  <c r="M58" i="1"/>
  <c r="Q58" i="1" s="1"/>
  <c r="O57" i="1"/>
  <c r="K57" i="1"/>
  <c r="M57" i="1" s="1"/>
  <c r="O56" i="1"/>
  <c r="K56" i="1"/>
  <c r="M56" i="1" s="1"/>
  <c r="M55" i="1"/>
  <c r="Q55" i="1" s="1"/>
  <c r="M54" i="1"/>
  <c r="Q54" i="1" s="1"/>
  <c r="M53" i="1"/>
  <c r="Q53" i="1" s="1"/>
  <c r="M52" i="1"/>
  <c r="Q52" i="1" s="1"/>
  <c r="M51" i="1"/>
  <c r="O48" i="1"/>
  <c r="K48" i="1"/>
  <c r="I48" i="1"/>
  <c r="M46" i="1"/>
  <c r="Q46" i="1" s="1"/>
  <c r="M45" i="1"/>
  <c r="Q45" i="1" s="1"/>
  <c r="M44" i="1"/>
  <c r="Q44" i="1" s="1"/>
  <c r="M43" i="1"/>
  <c r="Q43" i="1" s="1"/>
  <c r="M42" i="1"/>
  <c r="O35" i="1"/>
  <c r="K35" i="1"/>
  <c r="I35" i="1"/>
  <c r="M33" i="1"/>
  <c r="M32" i="1"/>
  <c r="Q32" i="1" s="1"/>
  <c r="O29" i="1"/>
  <c r="K29" i="1"/>
  <c r="I29" i="1"/>
  <c r="M27" i="1"/>
  <c r="Q27" i="1" s="1"/>
  <c r="M26" i="1"/>
  <c r="Q26" i="1" s="1"/>
  <c r="M25" i="1"/>
  <c r="Q25" i="1" s="1"/>
  <c r="M24" i="1"/>
  <c r="Q24" i="1" s="1"/>
  <c r="M23" i="1"/>
  <c r="I20" i="1"/>
  <c r="O18" i="1"/>
  <c r="O20" i="1" s="1"/>
  <c r="K18" i="1"/>
  <c r="M18" i="1" s="1"/>
  <c r="M20" i="1" s="1"/>
  <c r="O82" i="1" l="1"/>
  <c r="O73" i="1"/>
  <c r="Q57" i="1"/>
  <c r="M48" i="1"/>
  <c r="I37" i="1"/>
  <c r="I67" i="1"/>
  <c r="K20" i="1"/>
  <c r="K37" i="1" s="1"/>
  <c r="M29" i="1"/>
  <c r="O37" i="1"/>
  <c r="M35" i="1"/>
  <c r="Q56" i="1"/>
  <c r="K60" i="1"/>
  <c r="K67" i="1" s="1"/>
  <c r="O60" i="1"/>
  <c r="O67" i="1" s="1"/>
  <c r="M60" i="1"/>
  <c r="Q23" i="1"/>
  <c r="Q29" i="1" s="1"/>
  <c r="Q51" i="1"/>
  <c r="M65" i="1"/>
  <c r="Q18" i="1"/>
  <c r="Q20" i="1" s="1"/>
  <c r="Q33" i="1"/>
  <c r="Q35" i="1" s="1"/>
  <c r="Q42" i="1"/>
  <c r="Q48" i="1" s="1"/>
  <c r="O70" i="1" l="1"/>
  <c r="O75" i="1"/>
  <c r="I70" i="1"/>
  <c r="M67" i="1"/>
  <c r="M37" i="1"/>
  <c r="Q60" i="1"/>
  <c r="Q67" i="1" s="1"/>
  <c r="K70" i="1"/>
  <c r="M70" i="1"/>
  <c r="Q37" i="1"/>
  <c r="Q70" i="1" l="1"/>
</calcChain>
</file>

<file path=xl/sharedStrings.xml><?xml version="1.0" encoding="utf-8"?>
<sst xmlns="http://schemas.openxmlformats.org/spreadsheetml/2006/main" count="86" uniqueCount="77">
  <si>
    <t>20XXX</t>
  </si>
  <si>
    <t>hide</t>
  </si>
  <si>
    <t>Exhibit C-2</t>
  </si>
  <si>
    <t>________________________ SCHOOL DISTRICT</t>
  </si>
  <si>
    <t>Required Supplementary Information - Part II</t>
  </si>
  <si>
    <t>Special Revenue Fund</t>
  </si>
  <si>
    <t xml:space="preserve">Budgetary Comparison Schedule </t>
  </si>
  <si>
    <t xml:space="preserve">Budget </t>
  </si>
  <si>
    <t>Original</t>
  </si>
  <si>
    <t>Transfers /</t>
  </si>
  <si>
    <t>Final</t>
  </si>
  <si>
    <t>Variance</t>
  </si>
  <si>
    <t>Budget</t>
  </si>
  <si>
    <t>Modifications</t>
  </si>
  <si>
    <t>Actual</t>
  </si>
  <si>
    <t>Final to Actual</t>
  </si>
  <si>
    <t>REVENUES:</t>
  </si>
  <si>
    <t>Local Sources:</t>
  </si>
  <si>
    <t>Revenue from Local Sources</t>
  </si>
  <si>
    <t>note 1</t>
  </si>
  <si>
    <t>Total - Local Sources</t>
  </si>
  <si>
    <t>Federal Sources:</t>
  </si>
  <si>
    <t>Title I, Part A</t>
  </si>
  <si>
    <t>Title II, Part A</t>
  </si>
  <si>
    <t>Title IV, Part A</t>
  </si>
  <si>
    <t>I.D.E.A. Part B, Basic</t>
  </si>
  <si>
    <t>Education Stabilization Fund (CARES Act)</t>
  </si>
  <si>
    <t>Total - Federal Sources</t>
  </si>
  <si>
    <t>State Sources:</t>
  </si>
  <si>
    <t>Nonpublic Aid</t>
  </si>
  <si>
    <t>Preschool Education Aid</t>
  </si>
  <si>
    <t>Total - State Sources</t>
  </si>
  <si>
    <t>Total Revenues</t>
  </si>
  <si>
    <t>EXPENDITURES:</t>
  </si>
  <si>
    <t>Instruction:</t>
  </si>
  <si>
    <t>Salaries</t>
  </si>
  <si>
    <t>100-100</t>
  </si>
  <si>
    <t>Salaries of Teachers</t>
  </si>
  <si>
    <t>100-101</t>
  </si>
  <si>
    <t>Salaries - Other</t>
  </si>
  <si>
    <t>100-104</t>
  </si>
  <si>
    <t>Other Purchased Services (400-500 series)</t>
  </si>
  <si>
    <t>100-500</t>
  </si>
  <si>
    <t>Instructional Supplies</t>
  </si>
  <si>
    <t>100-600</t>
  </si>
  <si>
    <t>Total Instruction</t>
  </si>
  <si>
    <t>Support Services:</t>
  </si>
  <si>
    <t>200-100</t>
  </si>
  <si>
    <t>Employee Benefits</t>
  </si>
  <si>
    <t>200-200</t>
  </si>
  <si>
    <t>Professional Technical Services</t>
  </si>
  <si>
    <t>200-300</t>
  </si>
  <si>
    <t>Other Purchased Services</t>
  </si>
  <si>
    <t>200-500 (590)</t>
  </si>
  <si>
    <t>Supplies and Materials</t>
  </si>
  <si>
    <t>200-600</t>
  </si>
  <si>
    <t>Scholarships Awarded</t>
  </si>
  <si>
    <t>Student Activities</t>
  </si>
  <si>
    <t>Other Objects</t>
  </si>
  <si>
    <t>200-800</t>
  </si>
  <si>
    <t>Total Support Services</t>
  </si>
  <si>
    <t>Facilities Acquisition and Construction Services:</t>
  </si>
  <si>
    <t>Non-Instructional Equipment</t>
  </si>
  <si>
    <t>400-732</t>
  </si>
  <si>
    <t>Total Facilities Acquisition and Construction Services</t>
  </si>
  <si>
    <t>Total Expenditures</t>
  </si>
  <si>
    <t>Excess (Deficiency) of Revenues Over (Under)</t>
  </si>
  <si>
    <t xml:space="preserve">   Expenditures</t>
  </si>
  <si>
    <t>Fund Balance, July 1</t>
  </si>
  <si>
    <t>Fund Balance, June 30</t>
  </si>
  <si>
    <t>Recapitulation:</t>
  </si>
  <si>
    <t>Restricted:</t>
  </si>
  <si>
    <t>Scholarships</t>
  </si>
  <si>
    <t>Total Fund Balance</t>
  </si>
  <si>
    <t>For the Fiscal Year Ended June 30, 20XX</t>
  </si>
  <si>
    <t xml:space="preserve"> </t>
  </si>
  <si>
    <t xml:space="preserve">Not required to budget for these funds.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</si>
</sst>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45">
    <xf numFmtId="0" fontId="0" fillId="0" borderId="0" xfId="0"/>
    <xf numFmtId="44" fontId="3" fillId="0" borderId="2" xfId="2" applyFont="1" applyFill="1" applyBorder="1" applyAlignment="1"/>
    <xf numFmtId="43" fontId="3" fillId="0" borderId="2" xfId="1" applyFont="1" applyFill="1" applyBorder="1" applyAlignment="1"/>
    <xf numFmtId="44" fontId="3" fillId="0" borderId="0" xfId="2" applyFont="1" applyFill="1" applyAlignment="1"/>
    <xf numFmtId="43" fontId="3" fillId="0" borderId="0" xfId="1" applyFont="1" applyFill="1" applyAlignment="1"/>
    <xf numFmtId="39" fontId="3" fillId="0" borderId="0" xfId="2" applyNumberFormat="1" applyFont="1" applyFill="1" applyAlignment="1"/>
    <xf numFmtId="39" fontId="3" fillId="0" borderId="0" xfId="1" applyNumberFormat="1" applyFont="1" applyFill="1" applyAlignment="1"/>
    <xf numFmtId="43" fontId="3" fillId="0" borderId="0" xfId="1" applyFont="1" applyFill="1" applyBorder="1" applyAlignment="1"/>
    <xf numFmtId="39" fontId="3" fillId="0" borderId="0" xfId="1" applyNumberFormat="1" applyFont="1" applyFill="1" applyBorder="1" applyAlignment="1"/>
    <xf numFmtId="39" fontId="3" fillId="0" borderId="2" xfId="2" applyNumberFormat="1" applyFont="1" applyFill="1" applyBorder="1" applyAlignment="1"/>
    <xf numFmtId="39" fontId="3" fillId="0" borderId="2" xfId="1" applyNumberFormat="1" applyFont="1" applyFill="1" applyBorder="1" applyAlignment="1"/>
    <xf numFmtId="165" fontId="3" fillId="0" borderId="0" xfId="1" applyNumberFormat="1" applyFont="1" applyFill="1" applyAlignment="1"/>
    <xf numFmtId="44" fontId="0" fillId="0" borderId="0" xfId="2" applyFont="1" applyFill="1" applyBorder="1" applyAlignment="1"/>
    <xf numFmtId="43" fontId="0" fillId="0" borderId="0" xfId="1" applyFont="1" applyFill="1" applyBorder="1" applyAlignment="1"/>
    <xf numFmtId="39" fontId="0" fillId="0" borderId="0" xfId="1" applyNumberFormat="1" applyFont="1" applyFill="1" applyAlignment="1"/>
    <xf numFmtId="39" fontId="0" fillId="0" borderId="0" xfId="2" applyNumberFormat="1" applyFont="1" applyFill="1" applyAlignment="1"/>
    <xf numFmtId="43" fontId="0" fillId="0" borderId="0" xfId="1" applyFont="1" applyFill="1" applyAlignment="1"/>
    <xf numFmtId="43" fontId="3" fillId="0" borderId="0" xfId="1" applyFont="1" applyFill="1" applyAlignment="1">
      <alignment horizontal="left"/>
    </xf>
    <xf numFmtId="39" fontId="0" fillId="0" borderId="0" xfId="1" applyNumberFormat="1" applyFont="1" applyFill="1" applyBorder="1" applyAlignment="1"/>
    <xf numFmtId="43" fontId="0" fillId="0" borderId="2" xfId="1" applyFont="1" applyFill="1" applyBorder="1" applyAlignment="1"/>
    <xf numFmtId="44" fontId="0" fillId="0" borderId="3" xfId="2" applyFont="1" applyFill="1" applyBorder="1" applyAlignment="1"/>
    <xf numFmtId="44" fontId="0" fillId="0" borderId="0" xfId="2" applyFont="1" applyFill="1" applyAlignment="1"/>
    <xf numFmtId="39" fontId="2" fillId="0" borderId="0" xfId="0" applyNumberFormat="1" applyFont="1" applyFill="1"/>
    <xf numFmtId="39" fontId="3" fillId="0" borderId="0" xfId="0" applyNumberFormat="1" applyFont="1" applyFill="1"/>
    <xf numFmtId="39" fontId="2" fillId="0" borderId="0" xfId="0" applyNumberFormat="1" applyFont="1" applyFill="1" applyAlignment="1">
      <alignment horizontal="right"/>
    </xf>
    <xf numFmtId="39" fontId="4" fillId="0" borderId="0" xfId="0" applyNumberFormat="1" applyFont="1" applyFill="1"/>
    <xf numFmtId="39" fontId="0" fillId="0" borderId="0" xfId="0" applyNumberFormat="1" applyFill="1"/>
    <xf numFmtId="14" fontId="3" fillId="0" borderId="0" xfId="0" applyNumberFormat="1" applyFont="1" applyFill="1"/>
    <xf numFmtId="39" fontId="2" fillId="0" borderId="0" xfId="0" applyNumberFormat="1" applyFont="1" applyFill="1" applyAlignment="1">
      <alignment horizontal="centerContinuous"/>
    </xf>
    <xf numFmtId="39" fontId="3" fillId="0" borderId="0" xfId="0" applyNumberFormat="1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39" fontId="3" fillId="0" borderId="1" xfId="0" applyNumberFormat="1" applyFont="1" applyFill="1" applyBorder="1"/>
    <xf numFmtId="39" fontId="3" fillId="0" borderId="0" xfId="0" applyNumberFormat="1" applyFont="1" applyFill="1" applyAlignment="1">
      <alignment horizontal="center"/>
    </xf>
    <xf numFmtId="39" fontId="5" fillId="0" borderId="0" xfId="0" applyNumberFormat="1" applyFont="1" applyFill="1" applyAlignment="1">
      <alignment horizontal="center"/>
    </xf>
    <xf numFmtId="0" fontId="3" fillId="0" borderId="0" xfId="0" applyFont="1" applyFill="1"/>
    <xf numFmtId="39" fontId="3" fillId="0" borderId="0" xfId="3" applyNumberFormat="1" applyFill="1"/>
    <xf numFmtId="39" fontId="3" fillId="0" borderId="0" xfId="4" applyNumberFormat="1" applyFill="1" applyAlignment="1">
      <alignment horizontal="centerContinuous"/>
    </xf>
    <xf numFmtId="39" fontId="0" fillId="0" borderId="0" xfId="0" applyNumberFormat="1" applyFill="1" applyAlignment="1">
      <alignment horizontal="center"/>
    </xf>
    <xf numFmtId="0" fontId="3" fillId="0" borderId="0" xfId="4" applyFill="1" applyAlignment="1">
      <alignment horizontal="center"/>
    </xf>
    <xf numFmtId="0" fontId="3" fillId="0" borderId="0" xfId="4" applyFill="1"/>
    <xf numFmtId="39" fontId="3" fillId="0" borderId="0" xfId="4" applyNumberFormat="1" applyFill="1" applyAlignment="1">
      <alignment horizontal="center"/>
    </xf>
    <xf numFmtId="39" fontId="5" fillId="0" borderId="0" xfId="4" applyNumberFormat="1" applyFont="1" applyFill="1" applyAlignment="1">
      <alignment horizontal="center"/>
    </xf>
    <xf numFmtId="39" fontId="0" fillId="0" borderId="2" xfId="0" applyNumberFormat="1" applyFill="1" applyBorder="1"/>
    <xf numFmtId="39" fontId="3" fillId="0" borderId="0" xfId="0" applyNumberFormat="1" applyFont="1" applyFill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 2" xfId="3" xr:uid="{802DC56E-EE92-4B46-BF45-71C9FB3D3364}"/>
    <cellStyle name="Normal 2 7 3" xfId="4" xr:uid="{49911EE9-E06C-429C-AFF7-21F297F88F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/GASB%20No%2084/Sample%20ACFR%20Finanical%20Statements%20-%20for%20GASBS%20No%208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ov't fin stmt"/>
      <sheetName val="A-1"/>
      <sheetName val="A-2"/>
      <sheetName val="fund fin stmts"/>
      <sheetName val="B-1"/>
      <sheetName val="B-2"/>
      <sheetName val="B-3"/>
      <sheetName val="B-4"/>
      <sheetName val="B-5"/>
      <sheetName val="B-7"/>
      <sheetName val="B-8"/>
      <sheetName val="RSI Part II"/>
      <sheetName val="C-1"/>
      <sheetName val="C-2"/>
      <sheetName val="C-3"/>
      <sheetName val="osi - spec rev fund"/>
      <sheetName val="E-1"/>
      <sheetName val="osi - cap proj fund"/>
      <sheetName val="F-2"/>
      <sheetName val="osi - fiduciary funds"/>
      <sheetName val="H-1"/>
      <sheetName val="H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X21">
            <v>254960.12999999998</v>
          </cell>
        </row>
        <row r="71">
          <cell r="T71">
            <v>2500</v>
          </cell>
        </row>
        <row r="72">
          <cell r="V72">
            <v>203595.27</v>
          </cell>
        </row>
        <row r="101">
          <cell r="X101">
            <v>0</v>
          </cell>
        </row>
        <row r="106">
          <cell r="T106">
            <v>6336.82</v>
          </cell>
          <cell r="V106">
            <v>184754.27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17167-4FBD-4D63-BAD6-6790E71535EB}">
  <dimension ref="A1:AG85"/>
  <sheetViews>
    <sheetView tabSelected="1" workbookViewId="0">
      <selection activeCell="S9" sqref="S9"/>
    </sheetView>
  </sheetViews>
  <sheetFormatPr defaultColWidth="9.140625" defaultRowHeight="15" x14ac:dyDescent="0.25"/>
  <cols>
    <col min="1" max="1" width="2" style="26" customWidth="1"/>
    <col min="2" max="2" width="2.5703125" style="26" customWidth="1"/>
    <col min="3" max="3" width="2.28515625" style="26" customWidth="1"/>
    <col min="4" max="4" width="2" style="26" customWidth="1"/>
    <col min="5" max="5" width="41.5703125" style="26" customWidth="1"/>
    <col min="6" max="6" width="1.85546875" style="26" customWidth="1"/>
    <col min="7" max="7" width="13.140625" style="26" hidden="1" customWidth="1"/>
    <col min="8" max="8" width="4.42578125" style="26" hidden="1" customWidth="1"/>
    <col min="9" max="9" width="14.42578125" style="26" customWidth="1"/>
    <col min="10" max="10" width="1.7109375" style="26" customWidth="1"/>
    <col min="11" max="11" width="13.42578125" style="26" customWidth="1"/>
    <col min="12" max="12" width="1.28515625" style="26" customWidth="1"/>
    <col min="13" max="13" width="14.7109375" style="26" customWidth="1"/>
    <col min="14" max="14" width="1.42578125" style="26" customWidth="1"/>
    <col min="15" max="15" width="13.5703125" style="26" customWidth="1"/>
    <col min="16" max="16" width="1.140625" style="26" customWidth="1"/>
    <col min="17" max="17" width="14.42578125" style="26" customWidth="1"/>
    <col min="18" max="18" width="4" style="26" customWidth="1"/>
    <col min="19" max="19" width="11.85546875" style="26" customWidth="1"/>
    <col min="20" max="20" width="2" style="26" customWidth="1"/>
    <col min="21" max="21" width="12.5703125" style="26" customWidth="1"/>
    <col min="22" max="22" width="1.5703125" style="26" customWidth="1"/>
    <col min="23" max="23" width="11.7109375" style="26" customWidth="1"/>
    <col min="24" max="24" width="1.140625" style="26" customWidth="1"/>
    <col min="25" max="25" width="11.7109375" style="26" customWidth="1"/>
    <col min="26" max="26" width="0.85546875" style="26" customWidth="1"/>
    <col min="27" max="27" width="12.85546875" style="26" bestFit="1" customWidth="1"/>
    <col min="28" max="28" width="0.85546875" style="26" customWidth="1"/>
    <col min="29" max="29" width="17" style="26" bestFit="1" customWidth="1"/>
    <col min="30" max="30" width="1.28515625" style="26" customWidth="1"/>
    <col min="31" max="31" width="12.5703125" style="26" customWidth="1"/>
    <col min="32" max="32" width="2.140625" style="26" customWidth="1"/>
    <col min="33" max="33" width="11.85546875" style="26" bestFit="1" customWidth="1"/>
    <col min="34" max="16384" width="9.140625" style="26"/>
  </cols>
  <sheetData>
    <row r="1" spans="1:18" x14ac:dyDescent="0.25">
      <c r="A1" s="22" t="s">
        <v>0</v>
      </c>
      <c r="B1" s="23"/>
      <c r="C1" s="23"/>
      <c r="D1" s="23"/>
      <c r="E1" s="23"/>
      <c r="F1" s="23"/>
      <c r="G1" s="23" t="s">
        <v>1</v>
      </c>
      <c r="H1" s="23" t="s">
        <v>1</v>
      </c>
      <c r="I1" s="23"/>
      <c r="J1" s="23"/>
      <c r="K1" s="23"/>
      <c r="L1" s="23"/>
      <c r="M1" s="23"/>
      <c r="N1" s="23"/>
      <c r="O1" s="23"/>
      <c r="P1" s="23"/>
      <c r="Q1" s="24" t="s">
        <v>2</v>
      </c>
      <c r="R1" s="25"/>
    </row>
    <row r="2" spans="1: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7">
        <v>45107</v>
      </c>
    </row>
    <row r="3" spans="1:18" x14ac:dyDescent="0.25">
      <c r="A3" s="28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8" x14ac:dyDescent="0.25">
      <c r="A4" s="29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8" x14ac:dyDescent="0.25">
      <c r="A5" s="29" t="s">
        <v>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8" x14ac:dyDescent="0.25">
      <c r="A6" s="29" t="s">
        <v>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8" x14ac:dyDescent="0.25">
      <c r="A7" s="30" t="s">
        <v>74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8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8" ht="15.75" thickBot="1" x14ac:dyDescent="0.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8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8" x14ac:dyDescent="0.25">
      <c r="A11" s="23"/>
      <c r="B11" s="23"/>
      <c r="C11" s="23"/>
      <c r="D11" s="23"/>
      <c r="E11" s="33"/>
      <c r="F11" s="33"/>
      <c r="G11" s="33"/>
      <c r="H11" s="33"/>
      <c r="I11" s="33"/>
      <c r="J11" s="33"/>
      <c r="K11" s="33" t="s">
        <v>7</v>
      </c>
      <c r="L11" s="33"/>
      <c r="M11" s="33"/>
      <c r="N11" s="33"/>
      <c r="O11" s="33"/>
      <c r="P11" s="33"/>
      <c r="Q11" s="33"/>
    </row>
    <row r="12" spans="1:18" x14ac:dyDescent="0.25">
      <c r="A12" s="23"/>
      <c r="B12" s="23"/>
      <c r="C12" s="23"/>
      <c r="D12" s="23"/>
      <c r="E12" s="23"/>
      <c r="F12" s="23"/>
      <c r="G12" s="23"/>
      <c r="H12" s="23"/>
      <c r="I12" s="33" t="s">
        <v>8</v>
      </c>
      <c r="J12" s="33"/>
      <c r="K12" s="33" t="s">
        <v>9</v>
      </c>
      <c r="L12" s="33"/>
      <c r="M12" s="33" t="s">
        <v>10</v>
      </c>
      <c r="N12" s="33"/>
      <c r="O12" s="33"/>
      <c r="P12" s="33"/>
      <c r="Q12" s="33" t="s">
        <v>11</v>
      </c>
    </row>
    <row r="13" spans="1:18" x14ac:dyDescent="0.25">
      <c r="A13" s="23"/>
      <c r="B13" s="23"/>
      <c r="C13" s="23"/>
      <c r="D13" s="23"/>
      <c r="E13" s="23"/>
      <c r="F13" s="23"/>
      <c r="G13" s="23"/>
      <c r="H13" s="23"/>
      <c r="I13" s="34" t="s">
        <v>12</v>
      </c>
      <c r="J13" s="33"/>
      <c r="K13" s="34" t="s">
        <v>13</v>
      </c>
      <c r="L13" s="33"/>
      <c r="M13" s="34" t="s">
        <v>12</v>
      </c>
      <c r="N13" s="33"/>
      <c r="O13" s="34" t="s">
        <v>14</v>
      </c>
      <c r="P13" s="33"/>
      <c r="Q13" s="34" t="s">
        <v>15</v>
      </c>
    </row>
    <row r="14" spans="1:18" x14ac:dyDescent="0.25">
      <c r="A14" s="23"/>
      <c r="B14" s="23"/>
      <c r="C14" s="23"/>
      <c r="D14" s="23"/>
      <c r="E14" s="23"/>
      <c r="F14" s="23"/>
      <c r="G14" s="23"/>
      <c r="H14" s="23"/>
      <c r="I14" s="34"/>
      <c r="J14" s="33"/>
      <c r="K14" s="34"/>
      <c r="L14" s="33"/>
      <c r="M14" s="34"/>
      <c r="N14" s="33"/>
      <c r="O14" s="34"/>
      <c r="P14" s="33"/>
      <c r="Q14" s="34"/>
    </row>
    <row r="15" spans="1:18" x14ac:dyDescent="0.25">
      <c r="A15" s="23" t="s">
        <v>16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8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9" x14ac:dyDescent="0.25">
      <c r="B17" s="23" t="s">
        <v>17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9" x14ac:dyDescent="0.25">
      <c r="A18" s="23"/>
      <c r="C18" s="23" t="s">
        <v>18</v>
      </c>
      <c r="D18" s="23"/>
      <c r="E18" s="23"/>
      <c r="F18" s="23"/>
      <c r="G18" s="23"/>
      <c r="H18" s="23"/>
      <c r="I18" s="1"/>
      <c r="J18" s="23"/>
      <c r="K18" s="1">
        <f>8836.82+388349.54</f>
        <v>397186.36</v>
      </c>
      <c r="L18" s="23"/>
      <c r="M18" s="1">
        <f>+I18+K18</f>
        <v>397186.36</v>
      </c>
      <c r="N18" s="23"/>
      <c r="O18" s="1">
        <f>+'[1]E-1'!X21</f>
        <v>254960.12999999998</v>
      </c>
      <c r="P18" s="23"/>
      <c r="Q18" s="1">
        <f>+O18-M18</f>
        <v>-142226.23000000001</v>
      </c>
      <c r="R18" s="17" t="s">
        <v>19</v>
      </c>
    </row>
    <row r="19" spans="1:19" x14ac:dyDescent="0.25">
      <c r="A19" s="23"/>
      <c r="B19" s="23"/>
      <c r="C19" s="23"/>
      <c r="D19" s="23"/>
      <c r="E19" s="23"/>
      <c r="F19" s="23"/>
      <c r="G19" s="23"/>
      <c r="H19" s="23"/>
      <c r="I19" s="23">
        <v>0</v>
      </c>
      <c r="J19" s="23"/>
      <c r="K19" s="23">
        <v>0</v>
      </c>
      <c r="L19" s="23"/>
      <c r="M19" s="23">
        <v>0</v>
      </c>
      <c r="N19" s="23"/>
      <c r="O19" s="23"/>
      <c r="P19" s="23"/>
      <c r="Q19" s="23">
        <v>0</v>
      </c>
    </row>
    <row r="20" spans="1:19" x14ac:dyDescent="0.25">
      <c r="A20" s="23"/>
      <c r="B20" s="23" t="s">
        <v>20</v>
      </c>
      <c r="C20" s="23"/>
      <c r="D20" s="23"/>
      <c r="E20" s="23"/>
      <c r="F20" s="23"/>
      <c r="G20" s="23"/>
      <c r="H20" s="23"/>
      <c r="I20" s="2">
        <f>SUM(I18:I19)</f>
        <v>0</v>
      </c>
      <c r="J20" s="23"/>
      <c r="K20" s="2">
        <f>SUM(K18:K19)</f>
        <v>397186.36</v>
      </c>
      <c r="L20" s="23"/>
      <c r="M20" s="2">
        <f>SUM(M18:M19)</f>
        <v>397186.36</v>
      </c>
      <c r="N20" s="23"/>
      <c r="O20" s="2">
        <f>SUM(O18:O19)</f>
        <v>254960.12999999998</v>
      </c>
      <c r="P20" s="23"/>
      <c r="Q20" s="2">
        <f>SUM(Q18:Q19)</f>
        <v>-142226.23000000001</v>
      </c>
    </row>
    <row r="21" spans="1:19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9" x14ac:dyDescent="0.25">
      <c r="A22" s="23"/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9" x14ac:dyDescent="0.25">
      <c r="A23" s="23"/>
      <c r="B23" s="23"/>
      <c r="C23" s="35" t="s">
        <v>22</v>
      </c>
      <c r="D23" s="23"/>
      <c r="E23" s="23"/>
      <c r="F23" s="23"/>
      <c r="G23" s="23"/>
      <c r="H23" s="23"/>
      <c r="I23" s="3">
        <v>110948</v>
      </c>
      <c r="J23" s="4"/>
      <c r="K23" s="3"/>
      <c r="L23" s="5"/>
      <c r="M23" s="5">
        <f>+I23+K23</f>
        <v>110948</v>
      </c>
      <c r="N23" s="7"/>
      <c r="O23" s="5">
        <v>105253.3</v>
      </c>
      <c r="P23" s="3"/>
      <c r="Q23" s="5">
        <f>+O23-M23</f>
        <v>-5694.6999999999971</v>
      </c>
      <c r="R23" s="23"/>
      <c r="S23" s="36"/>
    </row>
    <row r="24" spans="1:19" x14ac:dyDescent="0.25">
      <c r="A24" s="23"/>
      <c r="B24" s="23"/>
      <c r="C24" s="35" t="s">
        <v>23</v>
      </c>
      <c r="D24" s="23"/>
      <c r="E24" s="23"/>
      <c r="F24" s="23"/>
      <c r="G24" s="23"/>
      <c r="H24" s="23"/>
      <c r="I24" s="4">
        <v>18855</v>
      </c>
      <c r="J24" s="4"/>
      <c r="K24" s="6"/>
      <c r="L24" s="4"/>
      <c r="M24" s="5">
        <f t="shared" ref="M24:M27" si="0">+I24+K24</f>
        <v>18855</v>
      </c>
      <c r="N24" s="8"/>
      <c r="O24" s="6">
        <v>15543.99</v>
      </c>
      <c r="P24" s="6"/>
      <c r="Q24" s="6">
        <f t="shared" ref="Q24:Q27" si="1">+O24-M24</f>
        <v>-3311.01</v>
      </c>
      <c r="R24" s="23"/>
      <c r="S24" s="36"/>
    </row>
    <row r="25" spans="1:19" x14ac:dyDescent="0.25">
      <c r="A25" s="23"/>
      <c r="B25" s="23"/>
      <c r="C25" s="35" t="s">
        <v>24</v>
      </c>
      <c r="D25" s="23"/>
      <c r="E25" s="23"/>
      <c r="F25" s="23"/>
      <c r="G25" s="23"/>
      <c r="H25" s="23"/>
      <c r="I25" s="4">
        <v>6836</v>
      </c>
      <c r="J25" s="4"/>
      <c r="K25" s="4"/>
      <c r="L25" s="4"/>
      <c r="M25" s="5">
        <f t="shared" si="0"/>
        <v>6836</v>
      </c>
      <c r="N25" s="6"/>
      <c r="O25" s="6">
        <v>6801.74</v>
      </c>
      <c r="P25" s="6"/>
      <c r="Q25" s="6">
        <f t="shared" si="1"/>
        <v>-34.260000000000218</v>
      </c>
      <c r="S25" s="36"/>
    </row>
    <row r="26" spans="1:19" x14ac:dyDescent="0.25">
      <c r="A26" s="23"/>
      <c r="B26" s="23"/>
      <c r="C26" s="23" t="s">
        <v>25</v>
      </c>
      <c r="D26" s="23"/>
      <c r="E26" s="23"/>
      <c r="F26" s="23"/>
      <c r="G26" s="23"/>
      <c r="H26" s="23"/>
      <c r="I26" s="7">
        <v>192238</v>
      </c>
      <c r="J26" s="7"/>
      <c r="K26" s="7"/>
      <c r="L26" s="7"/>
      <c r="M26" s="5">
        <f t="shared" si="0"/>
        <v>192238</v>
      </c>
      <c r="N26" s="8"/>
      <c r="O26" s="8">
        <v>192238</v>
      </c>
      <c r="P26" s="8"/>
      <c r="Q26" s="6">
        <f t="shared" si="1"/>
        <v>0</v>
      </c>
      <c r="R26" s="23"/>
      <c r="S26" s="36"/>
    </row>
    <row r="27" spans="1:19" x14ac:dyDescent="0.25">
      <c r="A27" s="23"/>
      <c r="B27" s="23"/>
      <c r="C27" s="35" t="s">
        <v>26</v>
      </c>
      <c r="D27" s="23"/>
      <c r="E27" s="23"/>
      <c r="F27" s="23"/>
      <c r="G27" s="23"/>
      <c r="H27" s="23"/>
      <c r="I27" s="2">
        <v>86559</v>
      </c>
      <c r="J27" s="7"/>
      <c r="K27" s="2"/>
      <c r="L27" s="7"/>
      <c r="M27" s="9">
        <f t="shared" si="0"/>
        <v>86559</v>
      </c>
      <c r="N27" s="8"/>
      <c r="O27" s="10">
        <v>73914.679999999993</v>
      </c>
      <c r="P27" s="8"/>
      <c r="Q27" s="10">
        <f t="shared" si="1"/>
        <v>-12644.320000000007</v>
      </c>
      <c r="S27" s="36"/>
    </row>
    <row r="28" spans="1:19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9" x14ac:dyDescent="0.25">
      <c r="A29" s="23"/>
      <c r="B29" s="23" t="s">
        <v>27</v>
      </c>
      <c r="C29" s="23"/>
      <c r="D29" s="23"/>
      <c r="E29" s="23"/>
      <c r="F29" s="23"/>
      <c r="G29" s="23"/>
      <c r="H29" s="23"/>
      <c r="I29" s="2">
        <f>SUM(I23:I27)</f>
        <v>415436</v>
      </c>
      <c r="J29" s="23"/>
      <c r="K29" s="2">
        <f>SUM(K23:K27)</f>
        <v>0</v>
      </c>
      <c r="L29" s="23"/>
      <c r="M29" s="2">
        <f>SUM(M23:M27)</f>
        <v>415436</v>
      </c>
      <c r="N29" s="23"/>
      <c r="O29" s="2">
        <f>SUM(O23:O27)</f>
        <v>393751.71</v>
      </c>
      <c r="P29" s="23"/>
      <c r="Q29" s="2">
        <f>SUM(Q23:Q27)</f>
        <v>-21684.290000000005</v>
      </c>
      <c r="R29" s="23"/>
    </row>
    <row r="30" spans="1:19" x14ac:dyDescent="0.25">
      <c r="A30" s="23"/>
      <c r="B30" s="23"/>
      <c r="C30" s="23"/>
      <c r="D30" s="23"/>
      <c r="E30" s="23"/>
      <c r="F30" s="23"/>
      <c r="G30" s="23"/>
      <c r="H30" s="23"/>
      <c r="I30" s="7"/>
      <c r="J30" s="23"/>
      <c r="K30" s="7"/>
      <c r="L30" s="23"/>
      <c r="M30" s="7"/>
      <c r="N30" s="23"/>
      <c r="O30" s="7"/>
      <c r="P30" s="23"/>
      <c r="Q30" s="7"/>
    </row>
    <row r="31" spans="1:19" hidden="1" x14ac:dyDescent="0.25">
      <c r="A31" s="23"/>
      <c r="B31" s="23" t="s">
        <v>28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9" hidden="1" x14ac:dyDescent="0.25">
      <c r="A32" s="23"/>
      <c r="B32" s="23"/>
      <c r="C32" s="23" t="s">
        <v>29</v>
      </c>
      <c r="D32" s="23"/>
      <c r="E32" s="23"/>
      <c r="F32" s="23"/>
      <c r="G32" s="23"/>
      <c r="H32" s="23"/>
      <c r="I32" s="4"/>
      <c r="J32" s="5"/>
      <c r="K32" s="7"/>
      <c r="L32" s="5"/>
      <c r="M32" s="6">
        <f>+I32+K32</f>
        <v>0</v>
      </c>
      <c r="N32" s="5"/>
      <c r="O32" s="4"/>
      <c r="P32" s="5"/>
      <c r="Q32" s="6">
        <f t="shared" ref="Q32:Q33" si="2">+O32-M32</f>
        <v>0</v>
      </c>
    </row>
    <row r="33" spans="1:33" hidden="1" x14ac:dyDescent="0.25">
      <c r="A33" s="23"/>
      <c r="B33" s="23"/>
      <c r="C33" s="23" t="s">
        <v>30</v>
      </c>
      <c r="D33" s="23"/>
      <c r="E33" s="23"/>
      <c r="F33" s="23"/>
      <c r="G33" s="23"/>
      <c r="H33" s="23"/>
      <c r="I33" s="2"/>
      <c r="J33" s="4"/>
      <c r="K33" s="2"/>
      <c r="L33" s="4"/>
      <c r="M33" s="10">
        <f>+I33+K33</f>
        <v>0</v>
      </c>
      <c r="N33" s="4"/>
      <c r="O33" s="10">
        <v>0</v>
      </c>
      <c r="P33" s="4"/>
      <c r="Q33" s="10">
        <f t="shared" si="2"/>
        <v>0</v>
      </c>
    </row>
    <row r="34" spans="1:33" hidden="1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>
        <v>0</v>
      </c>
      <c r="P34" s="23"/>
      <c r="Q34" s="23"/>
    </row>
    <row r="35" spans="1:33" hidden="1" x14ac:dyDescent="0.25">
      <c r="A35" s="23"/>
      <c r="B35" s="23" t="s">
        <v>31</v>
      </c>
      <c r="C35" s="23"/>
      <c r="D35" s="23"/>
      <c r="E35" s="23"/>
      <c r="F35" s="23"/>
      <c r="G35" s="23"/>
      <c r="H35" s="23"/>
      <c r="I35" s="2">
        <f>SUM(I32:I34)</f>
        <v>0</v>
      </c>
      <c r="J35" s="23"/>
      <c r="K35" s="2">
        <f>SUM(K32:K34)</f>
        <v>0</v>
      </c>
      <c r="L35" s="23"/>
      <c r="M35" s="2">
        <f>SUM(M32:M34)</f>
        <v>0</v>
      </c>
      <c r="N35" s="23"/>
      <c r="O35" s="2">
        <f>SUM(O32:O34)</f>
        <v>0</v>
      </c>
      <c r="P35" s="23"/>
      <c r="Q35" s="2">
        <f>SUM(Q32:Q34)</f>
        <v>0</v>
      </c>
    </row>
    <row r="36" spans="1:33" hidden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33" x14ac:dyDescent="0.25">
      <c r="A37" s="23" t="s">
        <v>32</v>
      </c>
      <c r="B37" s="23"/>
      <c r="C37" s="23"/>
      <c r="D37" s="23"/>
      <c r="E37" s="23"/>
      <c r="F37" s="23"/>
      <c r="G37" s="23"/>
      <c r="H37" s="23"/>
      <c r="I37" s="2">
        <f>+I20+I29+I35</f>
        <v>415436</v>
      </c>
      <c r="J37" s="8"/>
      <c r="K37" s="2">
        <f>+K20+K29+K35</f>
        <v>397186.36</v>
      </c>
      <c r="L37" s="8"/>
      <c r="M37" s="2">
        <f>+M20+M29+M35</f>
        <v>812622.36</v>
      </c>
      <c r="N37" s="8"/>
      <c r="O37" s="2">
        <f>+O20+O29+O35</f>
        <v>648711.84</v>
      </c>
      <c r="P37" s="8"/>
      <c r="Q37" s="2">
        <f>+Q20+Q29+Q35</f>
        <v>-163910.52000000002</v>
      </c>
      <c r="R37" s="23"/>
      <c r="S37" s="23"/>
      <c r="T37" s="23"/>
      <c r="U37" s="23"/>
      <c r="V37" s="23"/>
    </row>
    <row r="38" spans="1:33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3" x14ac:dyDescent="0.25">
      <c r="A39" s="23" t="s">
        <v>33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8"/>
      <c r="S39" s="39"/>
      <c r="T39" s="40"/>
      <c r="U39" s="40"/>
      <c r="V39" s="40"/>
      <c r="W39" s="41"/>
      <c r="X39" s="41"/>
      <c r="Y39" s="41"/>
      <c r="Z39" s="41"/>
      <c r="AA39" s="41"/>
      <c r="AB39" s="40"/>
      <c r="AC39" s="41"/>
      <c r="AD39" s="40"/>
      <c r="AE39" s="40"/>
    </row>
    <row r="40" spans="1:33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38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</row>
    <row r="41" spans="1:33" x14ac:dyDescent="0.25">
      <c r="A41" s="23"/>
      <c r="B41" s="23" t="s">
        <v>34</v>
      </c>
      <c r="C41" s="23"/>
      <c r="D41" s="23"/>
      <c r="E41" s="23"/>
      <c r="F41" s="23"/>
      <c r="G41" s="23"/>
      <c r="H41" s="23"/>
      <c r="I41" s="4"/>
      <c r="J41" s="4"/>
      <c r="K41" s="4"/>
      <c r="L41" s="4"/>
      <c r="M41" s="4"/>
      <c r="N41" s="4"/>
      <c r="O41" s="6"/>
      <c r="P41" s="4"/>
      <c r="Q41" s="4"/>
    </row>
    <row r="42" spans="1:33" hidden="1" x14ac:dyDescent="0.25">
      <c r="A42" s="23"/>
      <c r="B42" s="23"/>
      <c r="C42" s="23" t="s">
        <v>35</v>
      </c>
      <c r="D42" s="23"/>
      <c r="E42" s="23"/>
      <c r="F42" s="23"/>
      <c r="G42" s="23" t="s">
        <v>36</v>
      </c>
      <c r="H42" s="11">
        <v>1</v>
      </c>
      <c r="I42" s="6"/>
      <c r="J42" s="6"/>
      <c r="K42" s="5"/>
      <c r="L42" s="6"/>
      <c r="M42" s="6">
        <f t="shared" ref="M42:M46" si="3">+I42+K42</f>
        <v>0</v>
      </c>
      <c r="N42" s="6"/>
      <c r="O42" s="6">
        <v>0</v>
      </c>
      <c r="P42" s="6"/>
      <c r="Q42" s="6">
        <f>+M42-O42</f>
        <v>0</v>
      </c>
      <c r="U42" s="12"/>
      <c r="W42" s="12"/>
      <c r="Y42" s="12"/>
      <c r="AE42" s="13"/>
      <c r="AG42" s="13"/>
    </row>
    <row r="43" spans="1:33" x14ac:dyDescent="0.25">
      <c r="A43" s="22"/>
      <c r="B43" s="23"/>
      <c r="C43" s="23" t="s">
        <v>37</v>
      </c>
      <c r="D43" s="23"/>
      <c r="E43" s="23"/>
      <c r="F43" s="23"/>
      <c r="G43" s="23" t="s">
        <v>38</v>
      </c>
      <c r="H43" s="11">
        <v>1</v>
      </c>
      <c r="I43" s="14">
        <v>18667</v>
      </c>
      <c r="J43" s="6"/>
      <c r="K43" s="15">
        <v>2461.8000000000002</v>
      </c>
      <c r="L43" s="6"/>
      <c r="M43" s="6">
        <f t="shared" si="3"/>
        <v>21128.799999999999</v>
      </c>
      <c r="N43" s="6"/>
      <c r="O43" s="6">
        <v>15434.1</v>
      </c>
      <c r="P43" s="6"/>
      <c r="Q43" s="6">
        <f t="shared" ref="Q43:Q46" si="4">+M43-O43</f>
        <v>5694.6999999999989</v>
      </c>
      <c r="U43" s="12"/>
      <c r="W43" s="12"/>
      <c r="Y43" s="12"/>
      <c r="AD43" s="13"/>
      <c r="AE43" s="12"/>
      <c r="AG43" s="13"/>
    </row>
    <row r="44" spans="1:33" x14ac:dyDescent="0.25">
      <c r="A44" s="22"/>
      <c r="B44" s="23"/>
      <c r="C44" s="23" t="s">
        <v>39</v>
      </c>
      <c r="D44" s="23"/>
      <c r="E44" s="23"/>
      <c r="F44" s="23"/>
      <c r="G44" s="23" t="s">
        <v>40</v>
      </c>
      <c r="H44" s="11">
        <v>1</v>
      </c>
      <c r="I44" s="6">
        <v>66360</v>
      </c>
      <c r="J44" s="5"/>
      <c r="K44" s="14">
        <v>-1187.8</v>
      </c>
      <c r="L44" s="5"/>
      <c r="M44" s="6">
        <f t="shared" si="3"/>
        <v>65172.2</v>
      </c>
      <c r="N44" s="5"/>
      <c r="O44" s="6">
        <v>65172.2</v>
      </c>
      <c r="P44" s="5"/>
      <c r="Q44" s="6">
        <f t="shared" si="4"/>
        <v>0</v>
      </c>
      <c r="S44" s="13"/>
      <c r="T44" s="13"/>
      <c r="U44" s="13"/>
      <c r="V44" s="13"/>
      <c r="W44" s="12"/>
      <c r="X44" s="13"/>
      <c r="Y44" s="13"/>
      <c r="Z44" s="13"/>
      <c r="AA44" s="13"/>
      <c r="AB44" s="13"/>
      <c r="AC44" s="13"/>
      <c r="AE44" s="13"/>
      <c r="AG44" s="13"/>
    </row>
    <row r="45" spans="1:33" x14ac:dyDescent="0.25">
      <c r="A45" s="22"/>
      <c r="B45" s="23"/>
      <c r="C45" s="23" t="s">
        <v>41</v>
      </c>
      <c r="D45" s="23"/>
      <c r="E45" s="23"/>
      <c r="F45" s="23"/>
      <c r="G45" s="23" t="s">
        <v>42</v>
      </c>
      <c r="H45" s="11">
        <v>2</v>
      </c>
      <c r="I45" s="6">
        <v>192238</v>
      </c>
      <c r="J45" s="6"/>
      <c r="L45" s="6"/>
      <c r="M45" s="6">
        <f t="shared" si="3"/>
        <v>192238</v>
      </c>
      <c r="N45" s="6"/>
      <c r="O45" s="6">
        <v>192238</v>
      </c>
      <c r="P45" s="6"/>
      <c r="Q45" s="6">
        <f t="shared" si="4"/>
        <v>0</v>
      </c>
      <c r="S45" s="13"/>
      <c r="T45" s="13"/>
      <c r="U45" s="13"/>
      <c r="V45" s="13"/>
      <c r="W45" s="13"/>
      <c r="X45" s="13"/>
      <c r="Y45" s="13"/>
      <c r="Z45" s="13"/>
      <c r="AA45" s="12"/>
      <c r="AB45" s="13"/>
      <c r="AC45" s="13"/>
      <c r="AE45" s="13"/>
      <c r="AG45" s="13"/>
    </row>
    <row r="46" spans="1:33" x14ac:dyDescent="0.25">
      <c r="A46" s="22"/>
      <c r="B46" s="23"/>
      <c r="C46" s="23" t="s">
        <v>43</v>
      </c>
      <c r="D46" s="23"/>
      <c r="E46" s="23"/>
      <c r="F46" s="23"/>
      <c r="G46" s="23" t="s">
        <v>44</v>
      </c>
      <c r="H46" s="11">
        <v>2</v>
      </c>
      <c r="I46" s="10">
        <v>3828</v>
      </c>
      <c r="J46" s="8"/>
      <c r="K46" s="43">
        <v>8</v>
      </c>
      <c r="L46" s="8"/>
      <c r="M46" s="10">
        <f t="shared" si="3"/>
        <v>3836</v>
      </c>
      <c r="N46" s="8"/>
      <c r="O46" s="10">
        <v>3801.74</v>
      </c>
      <c r="P46" s="8"/>
      <c r="Q46" s="10">
        <f t="shared" si="4"/>
        <v>34.260000000000218</v>
      </c>
      <c r="S46" s="13"/>
      <c r="T46" s="13"/>
      <c r="U46" s="13"/>
      <c r="V46" s="13"/>
      <c r="W46" s="13"/>
      <c r="X46" s="13"/>
      <c r="Y46" s="12"/>
      <c r="Z46" s="13"/>
      <c r="AA46" s="13"/>
      <c r="AB46" s="13"/>
      <c r="AC46" s="13"/>
      <c r="AE46" s="13"/>
      <c r="AG46" s="13"/>
    </row>
    <row r="47" spans="1:33" x14ac:dyDescent="0.25">
      <c r="A47" s="22"/>
      <c r="B47" s="23"/>
      <c r="C47" s="23"/>
      <c r="D47" s="23"/>
      <c r="E47" s="23"/>
      <c r="F47" s="23"/>
      <c r="G47" s="23"/>
      <c r="H47" s="11"/>
      <c r="I47" s="4"/>
      <c r="J47" s="4"/>
      <c r="K47" s="4"/>
      <c r="L47" s="4"/>
      <c r="M47" s="7"/>
      <c r="N47" s="4"/>
      <c r="O47" s="4"/>
      <c r="P47" s="4"/>
      <c r="Q47" s="4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33" x14ac:dyDescent="0.25">
      <c r="A48" s="22"/>
      <c r="B48" s="23" t="s">
        <v>45</v>
      </c>
      <c r="C48" s="23"/>
      <c r="D48" s="23"/>
      <c r="E48" s="23"/>
      <c r="F48" s="23"/>
      <c r="G48" s="23"/>
      <c r="H48" s="11"/>
      <c r="I48" s="2">
        <f>SUM(I42:I47)</f>
        <v>281093</v>
      </c>
      <c r="J48" s="4"/>
      <c r="K48" s="2">
        <f>SUM(K42:K47)</f>
        <v>1282.0000000000002</v>
      </c>
      <c r="L48" s="4"/>
      <c r="M48" s="2">
        <f>SUM(M42:M47)</f>
        <v>282375</v>
      </c>
      <c r="N48" s="4"/>
      <c r="O48" s="2">
        <f>SUM(O42:O47)</f>
        <v>276646.03999999998</v>
      </c>
      <c r="P48" s="4"/>
      <c r="Q48" s="2">
        <f>SUM(Q42:Q47)</f>
        <v>5728.9599999999991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33" x14ac:dyDescent="0.25">
      <c r="A49" s="22"/>
      <c r="B49" s="23"/>
      <c r="C49" s="23"/>
      <c r="D49" s="23"/>
      <c r="E49" s="23"/>
      <c r="F49" s="23"/>
      <c r="G49" s="23"/>
      <c r="H49" s="11"/>
      <c r="I49" s="4"/>
      <c r="J49" s="4"/>
      <c r="K49" s="4"/>
      <c r="L49" s="4"/>
      <c r="M49" s="7"/>
      <c r="N49" s="4"/>
      <c r="O49" s="4"/>
      <c r="P49" s="4"/>
      <c r="Q49" s="4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33" x14ac:dyDescent="0.25">
      <c r="A50" s="23"/>
      <c r="B50" s="23" t="s">
        <v>46</v>
      </c>
      <c r="C50" s="23"/>
      <c r="D50" s="23"/>
      <c r="E50" s="23"/>
      <c r="F50" s="23"/>
      <c r="G50" s="23"/>
      <c r="H50" s="11"/>
      <c r="I50" s="23"/>
      <c r="J50" s="23"/>
      <c r="K50" s="23"/>
      <c r="L50" s="23"/>
      <c r="M50" s="23"/>
      <c r="N50" s="23"/>
      <c r="O50" s="23"/>
      <c r="P50" s="23"/>
      <c r="Q50" s="2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33" x14ac:dyDescent="0.25">
      <c r="A51" s="23"/>
      <c r="B51" s="23"/>
      <c r="C51" s="23" t="s">
        <v>35</v>
      </c>
      <c r="E51" s="23"/>
      <c r="F51" s="23"/>
      <c r="G51" s="23" t="s">
        <v>47</v>
      </c>
      <c r="H51" s="11">
        <v>1</v>
      </c>
      <c r="I51" s="5">
        <v>2400</v>
      </c>
      <c r="J51" s="6"/>
      <c r="K51" s="26">
        <v>2067</v>
      </c>
      <c r="L51" s="6"/>
      <c r="M51" s="6">
        <f t="shared" ref="M51:M58" si="5">+I51+K51</f>
        <v>4467</v>
      </c>
      <c r="N51" s="5"/>
      <c r="O51" s="6">
        <v>1155.99</v>
      </c>
      <c r="P51" s="6"/>
      <c r="Q51" s="6">
        <f>+M51-O51</f>
        <v>3311.01</v>
      </c>
      <c r="R51" s="16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E51" s="13"/>
      <c r="AG51" s="13"/>
    </row>
    <row r="52" spans="1:33" x14ac:dyDescent="0.25">
      <c r="A52" s="23"/>
      <c r="B52" s="22"/>
      <c r="C52" s="23" t="s">
        <v>48</v>
      </c>
      <c r="D52" s="23"/>
      <c r="E52" s="23"/>
      <c r="F52" s="23"/>
      <c r="G52" s="23" t="s">
        <v>49</v>
      </c>
      <c r="H52" s="11">
        <v>2</v>
      </c>
      <c r="I52" s="5">
        <v>35905</v>
      </c>
      <c r="J52" s="6"/>
      <c r="K52" s="15">
        <v>-370</v>
      </c>
      <c r="L52" s="6"/>
      <c r="M52" s="6">
        <f t="shared" si="5"/>
        <v>35535</v>
      </c>
      <c r="N52" s="6"/>
      <c r="O52" s="6">
        <v>35535</v>
      </c>
      <c r="P52" s="6"/>
      <c r="Q52" s="6">
        <f t="shared" ref="Q52:Q58" si="6">+M52-O52</f>
        <v>0</v>
      </c>
      <c r="R52" s="1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E52" s="13"/>
      <c r="AG52" s="13"/>
    </row>
    <row r="53" spans="1:33" x14ac:dyDescent="0.25">
      <c r="A53" s="23"/>
      <c r="B53" s="22"/>
      <c r="C53" s="23" t="s">
        <v>50</v>
      </c>
      <c r="D53" s="23"/>
      <c r="E53" s="23"/>
      <c r="F53" s="23"/>
      <c r="G53" s="23" t="s">
        <v>51</v>
      </c>
      <c r="H53" s="11">
        <v>2</v>
      </c>
      <c r="I53" s="6">
        <v>3008</v>
      </c>
      <c r="J53" s="6"/>
      <c r="K53" s="26">
        <v>-8</v>
      </c>
      <c r="L53" s="6"/>
      <c r="M53" s="6">
        <f t="shared" si="5"/>
        <v>3000</v>
      </c>
      <c r="N53" s="6"/>
      <c r="O53" s="6">
        <v>3000</v>
      </c>
      <c r="P53" s="6"/>
      <c r="Q53" s="6">
        <f t="shared" si="6"/>
        <v>0</v>
      </c>
      <c r="R53" s="16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E53" s="13"/>
      <c r="AG53" s="13"/>
    </row>
    <row r="54" spans="1:33" x14ac:dyDescent="0.25">
      <c r="A54" s="23"/>
      <c r="B54" s="23"/>
      <c r="C54" s="23" t="s">
        <v>52</v>
      </c>
      <c r="D54" s="23"/>
      <c r="E54" s="23"/>
      <c r="F54" s="23"/>
      <c r="G54" s="23" t="s">
        <v>53</v>
      </c>
      <c r="H54" s="11">
        <v>2</v>
      </c>
      <c r="I54" s="8">
        <v>4275</v>
      </c>
      <c r="J54" s="8"/>
      <c r="K54" s="18">
        <v>-775</v>
      </c>
      <c r="L54" s="8"/>
      <c r="M54" s="6">
        <f t="shared" si="5"/>
        <v>3500</v>
      </c>
      <c r="N54" s="8"/>
      <c r="O54" s="8">
        <v>3500</v>
      </c>
      <c r="P54" s="8"/>
      <c r="Q54" s="6">
        <f t="shared" si="6"/>
        <v>0</v>
      </c>
      <c r="R54" s="16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E54" s="13"/>
      <c r="AG54" s="13"/>
    </row>
    <row r="55" spans="1:33" x14ac:dyDescent="0.25">
      <c r="A55" s="23"/>
      <c r="B55" s="23"/>
      <c r="C55" s="23" t="s">
        <v>54</v>
      </c>
      <c r="D55" s="23"/>
      <c r="E55" s="23"/>
      <c r="F55" s="23"/>
      <c r="G55" s="23" t="s">
        <v>55</v>
      </c>
      <c r="H55" s="11">
        <v>2</v>
      </c>
      <c r="I55" s="8">
        <v>58183</v>
      </c>
      <c r="J55" s="8"/>
      <c r="K55" s="26">
        <v>-1515</v>
      </c>
      <c r="L55" s="8"/>
      <c r="M55" s="6">
        <f t="shared" si="5"/>
        <v>56668</v>
      </c>
      <c r="N55" s="8"/>
      <c r="O55" s="8">
        <v>44241.32</v>
      </c>
      <c r="P55" s="8"/>
      <c r="Q55" s="6">
        <f t="shared" si="6"/>
        <v>12426.68</v>
      </c>
      <c r="R55" s="16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2"/>
      <c r="AE55" s="13"/>
      <c r="AG55" s="13"/>
    </row>
    <row r="56" spans="1:33" x14ac:dyDescent="0.25">
      <c r="A56" s="23"/>
      <c r="B56" s="23"/>
      <c r="C56" s="23" t="s">
        <v>56</v>
      </c>
      <c r="D56" s="23"/>
      <c r="E56" s="23"/>
      <c r="F56" s="23"/>
      <c r="G56" s="23"/>
      <c r="H56" s="11"/>
      <c r="I56" s="8"/>
      <c r="J56" s="8"/>
      <c r="K56" s="23">
        <f>8192.46+600+44.36</f>
        <v>8836.82</v>
      </c>
      <c r="L56" s="8"/>
      <c r="M56" s="6">
        <f t="shared" si="5"/>
        <v>8836.82</v>
      </c>
      <c r="N56" s="8"/>
      <c r="O56" s="8">
        <f>+'[1]E-1'!T71</f>
        <v>2500</v>
      </c>
      <c r="P56" s="8"/>
      <c r="Q56" s="6">
        <f t="shared" si="6"/>
        <v>6336.82</v>
      </c>
      <c r="R56" s="17" t="s">
        <v>19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E56" s="13"/>
      <c r="AG56" s="13"/>
    </row>
    <row r="57" spans="1:33" x14ac:dyDescent="0.25">
      <c r="A57" s="23"/>
      <c r="B57" s="23"/>
      <c r="C57" s="23" t="s">
        <v>57</v>
      </c>
      <c r="D57" s="23"/>
      <c r="E57" s="23"/>
      <c r="F57" s="23"/>
      <c r="G57" s="23"/>
      <c r="H57" s="11"/>
      <c r="I57" s="8"/>
      <c r="J57" s="8"/>
      <c r="K57" s="23">
        <f>388349.54</f>
        <v>388349.54</v>
      </c>
      <c r="L57" s="8"/>
      <c r="M57" s="6">
        <f t="shared" si="5"/>
        <v>388349.54</v>
      </c>
      <c r="N57" s="8"/>
      <c r="O57" s="8">
        <f>+'[1]E-1'!V72</f>
        <v>203595.27</v>
      </c>
      <c r="P57" s="8"/>
      <c r="Q57" s="6">
        <f t="shared" si="6"/>
        <v>184754.27</v>
      </c>
      <c r="R57" s="17" t="s">
        <v>19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E57" s="13"/>
      <c r="AG57" s="13"/>
    </row>
    <row r="58" spans="1:33" x14ac:dyDescent="0.25">
      <c r="A58" s="23"/>
      <c r="B58" s="23"/>
      <c r="C58" s="23" t="s">
        <v>58</v>
      </c>
      <c r="D58" s="23"/>
      <c r="E58" s="23"/>
      <c r="F58" s="23"/>
      <c r="G58" s="23" t="s">
        <v>59</v>
      </c>
      <c r="H58" s="11">
        <v>2</v>
      </c>
      <c r="I58" s="10">
        <v>681</v>
      </c>
      <c r="J58" s="8"/>
      <c r="K58" s="43">
        <v>-681</v>
      </c>
      <c r="L58" s="8"/>
      <c r="M58" s="10">
        <f t="shared" si="5"/>
        <v>0</v>
      </c>
      <c r="N58" s="8"/>
      <c r="O58" s="10">
        <v>0</v>
      </c>
      <c r="P58" s="8"/>
      <c r="Q58" s="10">
        <f t="shared" si="6"/>
        <v>0</v>
      </c>
      <c r="R58" s="16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E58" s="13"/>
      <c r="AG58" s="13"/>
    </row>
    <row r="59" spans="1:33" x14ac:dyDescent="0.25">
      <c r="A59" s="23"/>
      <c r="B59" s="23"/>
      <c r="C59" s="23"/>
      <c r="D59" s="23"/>
      <c r="E59" s="23"/>
      <c r="F59" s="23"/>
      <c r="G59" s="23"/>
      <c r="H59" s="11"/>
      <c r="I59" s="23"/>
      <c r="J59" s="23"/>
      <c r="K59" s="23"/>
      <c r="L59" s="23"/>
      <c r="M59" s="23"/>
      <c r="N59" s="23"/>
      <c r="O59" s="23"/>
      <c r="P59" s="23"/>
      <c r="Q59" s="23"/>
      <c r="R59" s="16"/>
      <c r="AC59" s="13"/>
      <c r="AE59" s="13"/>
    </row>
    <row r="60" spans="1:33" x14ac:dyDescent="0.25">
      <c r="A60" s="23"/>
      <c r="B60" s="23" t="s">
        <v>60</v>
      </c>
      <c r="C60" s="23"/>
      <c r="D60" s="23"/>
      <c r="E60" s="23"/>
      <c r="F60" s="23"/>
      <c r="G60" s="23"/>
      <c r="H60" s="11"/>
      <c r="I60" s="2">
        <f>SUM(I51:I59)</f>
        <v>104452</v>
      </c>
      <c r="J60" s="23"/>
      <c r="K60" s="2">
        <f>SUM(K51:K59)</f>
        <v>395904.36</v>
      </c>
      <c r="L60" s="23"/>
      <c r="M60" s="2">
        <f>SUM(M51:M59)</f>
        <v>500356.36</v>
      </c>
      <c r="N60" s="23"/>
      <c r="O60" s="2">
        <f>SUM(O51:O59)</f>
        <v>293527.57999999996</v>
      </c>
      <c r="P60" s="23"/>
      <c r="Q60" s="2">
        <f>SUM(Q51:Q59)</f>
        <v>206828.78</v>
      </c>
      <c r="R60" s="16"/>
      <c r="AC60" s="13"/>
    </row>
    <row r="61" spans="1:33" x14ac:dyDescent="0.25">
      <c r="A61" s="23"/>
      <c r="B61" s="23"/>
      <c r="C61" s="23"/>
      <c r="D61" s="23"/>
      <c r="E61" s="23"/>
      <c r="F61" s="23"/>
      <c r="G61" s="23"/>
      <c r="H61" s="11"/>
      <c r="I61" s="23"/>
      <c r="J61" s="23"/>
      <c r="K61" s="23"/>
      <c r="L61" s="23"/>
      <c r="M61" s="23"/>
      <c r="N61" s="23"/>
      <c r="O61" s="23"/>
      <c r="P61" s="23"/>
      <c r="Q61" s="44"/>
      <c r="R61" s="16"/>
    </row>
    <row r="62" spans="1:33" x14ac:dyDescent="0.25">
      <c r="A62" s="23"/>
      <c r="B62" s="23" t="s">
        <v>61</v>
      </c>
      <c r="C62" s="23"/>
      <c r="D62" s="23"/>
      <c r="E62" s="23"/>
      <c r="F62" s="23"/>
      <c r="G62" s="23"/>
      <c r="H62" s="11"/>
      <c r="I62" s="23"/>
      <c r="J62" s="23"/>
      <c r="K62" s="23"/>
      <c r="L62" s="23"/>
      <c r="M62" s="23"/>
      <c r="N62" s="23"/>
      <c r="O62" s="23"/>
      <c r="P62" s="23"/>
      <c r="Q62" s="23"/>
      <c r="R62" s="16"/>
    </row>
    <row r="63" spans="1:33" x14ac:dyDescent="0.25">
      <c r="A63" s="23"/>
      <c r="B63" s="23"/>
      <c r="C63" s="23" t="s">
        <v>62</v>
      </c>
      <c r="E63" s="23"/>
      <c r="F63" s="23"/>
      <c r="G63" s="23" t="s">
        <v>63</v>
      </c>
      <c r="H63" s="11">
        <v>2</v>
      </c>
      <c r="I63" s="10">
        <v>29891</v>
      </c>
      <c r="J63" s="6"/>
      <c r="K63" s="10"/>
      <c r="L63" s="6"/>
      <c r="M63" s="10">
        <f t="shared" ref="M63" si="7">+I63+K63</f>
        <v>29891</v>
      </c>
      <c r="N63" s="6"/>
      <c r="O63" s="10">
        <v>29673.360000000001</v>
      </c>
      <c r="P63" s="6"/>
      <c r="Q63" s="10">
        <f t="shared" ref="Q63" si="8">+M63-O63</f>
        <v>217.63999999999942</v>
      </c>
      <c r="R63" s="16"/>
      <c r="AE63" s="13"/>
    </row>
    <row r="64" spans="1:33" x14ac:dyDescent="0.25">
      <c r="A64" s="23"/>
      <c r="B64" s="23"/>
      <c r="C64" s="23"/>
      <c r="D64" s="23"/>
      <c r="E64" s="23"/>
      <c r="F64" s="23"/>
      <c r="G64" s="23"/>
      <c r="H64" s="11"/>
      <c r="I64" s="23"/>
      <c r="J64" s="23"/>
      <c r="K64" s="23"/>
      <c r="L64" s="23"/>
      <c r="M64" s="23"/>
      <c r="N64" s="23"/>
      <c r="O64" s="23"/>
      <c r="P64" s="23"/>
      <c r="Q64" s="23"/>
      <c r="R64" s="16"/>
    </row>
    <row r="65" spans="1:31" x14ac:dyDescent="0.25">
      <c r="A65" s="23"/>
      <c r="B65" s="23" t="s">
        <v>64</v>
      </c>
      <c r="C65" s="23"/>
      <c r="D65" s="23"/>
      <c r="E65" s="23"/>
      <c r="F65" s="23"/>
      <c r="G65" s="23"/>
      <c r="H65" s="11"/>
      <c r="I65" s="2">
        <f>SUM(I63:I64)</f>
        <v>29891</v>
      </c>
      <c r="J65" s="23"/>
      <c r="K65" s="2">
        <f>SUM(K63:K64)</f>
        <v>0</v>
      </c>
      <c r="L65" s="23"/>
      <c r="M65" s="2">
        <f>SUM(M63:M64)</f>
        <v>29891</v>
      </c>
      <c r="N65" s="23"/>
      <c r="O65" s="2">
        <f>SUM(O63:O64)</f>
        <v>29673.360000000001</v>
      </c>
      <c r="P65" s="23"/>
      <c r="Q65" s="2">
        <f>SUM(Q63:Q64)</f>
        <v>217.63999999999942</v>
      </c>
      <c r="R65" s="16"/>
    </row>
    <row r="66" spans="1:31" x14ac:dyDescent="0.25">
      <c r="A66" s="23"/>
      <c r="B66" s="23"/>
      <c r="C66" s="23"/>
      <c r="D66" s="23"/>
      <c r="E66" s="23"/>
      <c r="F66" s="23"/>
      <c r="G66" s="23"/>
      <c r="H66" s="11"/>
      <c r="I66" s="23"/>
      <c r="J66" s="23"/>
      <c r="K66" s="23"/>
      <c r="L66" s="23"/>
      <c r="M66" s="23"/>
      <c r="N66" s="23"/>
      <c r="O66" s="23"/>
      <c r="P66" s="23"/>
      <c r="Q66" s="23"/>
      <c r="R66" s="16"/>
    </row>
    <row r="67" spans="1:31" x14ac:dyDescent="0.25">
      <c r="A67" s="23" t="s">
        <v>65</v>
      </c>
      <c r="B67" s="22"/>
      <c r="C67" s="22"/>
      <c r="D67" s="22"/>
      <c r="E67" s="22"/>
      <c r="F67" s="22"/>
      <c r="G67" s="22"/>
      <c r="H67" s="11"/>
      <c r="I67" s="2">
        <f>+I48+I60+I65</f>
        <v>415436</v>
      </c>
      <c r="J67" s="23"/>
      <c r="K67" s="2">
        <f>ROUND(+K48+K60+K65,2)</f>
        <v>397186.36</v>
      </c>
      <c r="L67" s="23"/>
      <c r="M67" s="2">
        <f>+M48+M60+M65</f>
        <v>812622.36</v>
      </c>
      <c r="N67" s="23"/>
      <c r="O67" s="2">
        <f>+O48+O60+O65</f>
        <v>599846.97999999986</v>
      </c>
      <c r="P67" s="23"/>
      <c r="Q67" s="2">
        <f>+Q48+Q60+Q65</f>
        <v>212775.38</v>
      </c>
      <c r="R67" s="16"/>
      <c r="S67" s="13"/>
      <c r="U67" s="12"/>
      <c r="W67" s="12"/>
      <c r="X67" s="12"/>
      <c r="Y67" s="12"/>
      <c r="AA67" s="12"/>
      <c r="AC67" s="12"/>
      <c r="AE67" s="12"/>
    </row>
    <row r="68" spans="1:31" ht="6.7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31" x14ac:dyDescent="0.25">
      <c r="A69" s="23" t="s">
        <v>66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S69" s="13"/>
      <c r="U69" s="13"/>
      <c r="W69" s="13"/>
      <c r="X69" s="13"/>
      <c r="Y69" s="13"/>
      <c r="AA69" s="13"/>
      <c r="AC69" s="13"/>
      <c r="AE69" s="13"/>
    </row>
    <row r="70" spans="1:31" x14ac:dyDescent="0.25">
      <c r="A70" s="23" t="s">
        <v>67</v>
      </c>
      <c r="B70" s="23"/>
      <c r="C70" s="23"/>
      <c r="D70" s="23"/>
      <c r="E70" s="23"/>
      <c r="F70" s="23"/>
      <c r="G70" s="23"/>
      <c r="H70" s="23"/>
      <c r="I70" s="2">
        <f>+I37-I67</f>
        <v>0</v>
      </c>
      <c r="J70" s="23"/>
      <c r="K70" s="2">
        <f>+K37-K67</f>
        <v>0</v>
      </c>
      <c r="L70" s="23"/>
      <c r="M70" s="2">
        <f>+M37-M67</f>
        <v>0</v>
      </c>
      <c r="N70" s="23"/>
      <c r="O70" s="2">
        <f>+O37-O67</f>
        <v>48864.860000000102</v>
      </c>
      <c r="P70" s="23"/>
      <c r="Q70" s="2">
        <f>+Q37+Q67</f>
        <v>48864.859999999986</v>
      </c>
    </row>
    <row r="71" spans="1:31" ht="4.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31" x14ac:dyDescent="0.25">
      <c r="A72" s="23" t="s">
        <v>68</v>
      </c>
      <c r="I72" s="13"/>
      <c r="K72" s="13"/>
      <c r="M72" s="13"/>
      <c r="O72" s="16">
        <f>+'[1]E-1'!X101</f>
        <v>0</v>
      </c>
      <c r="Q72" s="7"/>
    </row>
    <row r="73" spans="1:31" x14ac:dyDescent="0.25">
      <c r="A73" s="23" t="s">
        <v>75</v>
      </c>
      <c r="I73" s="13"/>
      <c r="K73" s="13"/>
      <c r="M73" s="13"/>
      <c r="O73" s="19">
        <f>SUM(O72:O72)</f>
        <v>0</v>
      </c>
      <c r="Q73" s="13"/>
    </row>
    <row r="74" spans="1:31" x14ac:dyDescent="0.25">
      <c r="A74" s="23"/>
    </row>
    <row r="75" spans="1:31" ht="15.75" thickBot="1" x14ac:dyDescent="0.3">
      <c r="A75" s="23" t="s">
        <v>69</v>
      </c>
      <c r="I75" s="13"/>
      <c r="K75" s="13"/>
      <c r="M75" s="13"/>
      <c r="O75" s="20">
        <f>+O70+O73</f>
        <v>48864.860000000102</v>
      </c>
      <c r="Q75" s="12"/>
    </row>
    <row r="76" spans="1:31" ht="9" customHeight="1" thickTop="1" x14ac:dyDescent="0.25"/>
    <row r="77" spans="1:31" x14ac:dyDescent="0.25">
      <c r="A77" s="23" t="s">
        <v>70</v>
      </c>
      <c r="B77" s="23"/>
      <c r="C77" s="23"/>
      <c r="D77" s="23"/>
    </row>
    <row r="78" spans="1:31" x14ac:dyDescent="0.25">
      <c r="A78" s="23"/>
      <c r="B78" s="23" t="s">
        <v>71</v>
      </c>
      <c r="C78" s="23"/>
      <c r="D78" s="23"/>
    </row>
    <row r="79" spans="1:31" x14ac:dyDescent="0.25">
      <c r="C79" s="35" t="s">
        <v>72</v>
      </c>
      <c r="O79" s="21">
        <f>+'[1]E-1'!T106</f>
        <v>6336.82</v>
      </c>
      <c r="R79" s="25" t="s">
        <v>75</v>
      </c>
    </row>
    <row r="80" spans="1:31" x14ac:dyDescent="0.25">
      <c r="C80" s="35" t="s">
        <v>57</v>
      </c>
      <c r="O80" s="43">
        <f>+'[1]E-1'!V106</f>
        <v>184754.27</v>
      </c>
      <c r="R80" s="25" t="s">
        <v>75</v>
      </c>
    </row>
    <row r="81" spans="1:15" ht="6.75" customHeight="1" x14ac:dyDescent="0.25"/>
    <row r="82" spans="1:15" ht="15.75" thickBot="1" x14ac:dyDescent="0.3">
      <c r="B82" s="23" t="s">
        <v>73</v>
      </c>
      <c r="O82" s="20">
        <f>SUM(O79:O80)</f>
        <v>191091.09</v>
      </c>
    </row>
    <row r="83" spans="1:15" ht="15.75" thickTop="1" x14ac:dyDescent="0.25"/>
    <row r="85" spans="1:15" x14ac:dyDescent="0.25">
      <c r="A85" s="23" t="s">
        <v>19</v>
      </c>
      <c r="B85" s="17"/>
      <c r="E85" s="26" t="s">
        <v>76</v>
      </c>
    </row>
  </sheetData>
  <mergeCells count="1">
    <mergeCell ref="A7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Grama, Jacqueline</dc:creator>
  <cp:lastModifiedBy>Grama, Jacqueline</cp:lastModifiedBy>
  <dcterms:created xsi:type="dcterms:W3CDTF">2021-09-10T15:12:13Z</dcterms:created>
  <dcterms:modified xsi:type="dcterms:W3CDTF">2023-08-18T15:02:53Z</dcterms:modified>
</cp:coreProperties>
</file>