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oe365-my.sharepoint.com/personal/eoconner_doe_nj_gov/Documents/Desktop/Website/OSSSWebsiteDocs/SAFETY/8NJTSS/"/>
    </mc:Choice>
  </mc:AlternateContent>
  <xr:revisionPtr revIDLastSave="111" documentId="13_ncr:1_{052D99AB-B5EC-458B-BFF3-BA8374A92283}" xr6:coauthVersionLast="47" xr6:coauthVersionMax="47" xr10:uidLastSave="{BC2ED7A5-03D7-45AC-940B-55C5A73D8431}"/>
  <bookViews>
    <workbookView xWindow="-28910" yWindow="-30" windowWidth="29020" windowHeight="15820" tabRatio="861" xr2:uid="{00000000-000D-0000-FFFF-FFFF00000000}"/>
  </bookViews>
  <sheets>
    <sheet name="Directions and User Guide" sheetId="13" r:id="rId1"/>
    <sheet name="Results" sheetId="12" r:id="rId2"/>
    <sheet name="Formulas" sheetId="16" r:id="rId3"/>
    <sheet name="Effective District and School L" sheetId="1" r:id="rId4"/>
    <sheet name="School Climate &amp; Culture" sheetId="9" r:id="rId5"/>
    <sheet name="Family &amp; Community Engagement" sheetId="8" r:id="rId6"/>
    <sheet name="Universal Screening" sheetId="3" r:id="rId7"/>
    <sheet name="Data-Based Decision Making" sheetId="4" r:id="rId8"/>
    <sheet name="Progress Monitoring" sheetId="6" r:id="rId9"/>
    <sheet name="High-quality learning environme" sheetId="2" r:id="rId10"/>
    <sheet name="Serving All Students" sheetId="11" r:id="rId11"/>
    <sheet name="Collaborative PS Teams" sheetId="5" r:id="rId12"/>
    <sheet name="Processes" sheetId="15" r:id="rId13"/>
    <sheet name="Staff Professional Development" sheetId="7" r:id="rId1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6" l="1"/>
  <c r="E15" i="12"/>
  <c r="F3" i="16"/>
  <c r="F2" i="16" s="1"/>
  <c r="F4" i="16"/>
  <c r="G34" i="12"/>
  <c r="E3" i="16"/>
  <c r="E2" i="16" s="1"/>
  <c r="E4" i="16"/>
  <c r="E34" i="12"/>
  <c r="D3" i="16"/>
  <c r="D2" i="16" s="1"/>
  <c r="D4" i="16"/>
  <c r="C34" i="12"/>
  <c r="B6" i="16"/>
  <c r="E16" i="12"/>
  <c r="B4" i="16"/>
  <c r="E14" i="12"/>
  <c r="A6" i="16"/>
  <c r="C16" i="12"/>
  <c r="A4" i="16"/>
  <c r="C14" i="12"/>
  <c r="C15" i="12"/>
  <c r="C4" i="16"/>
  <c r="C5" i="16"/>
  <c r="A5" i="16"/>
  <c r="C3" i="16" l="1"/>
  <c r="C2" i="16" s="1"/>
  <c r="B3" i="16"/>
  <c r="B2" i="16" s="1"/>
  <c r="F27" i="12"/>
  <c r="D27" i="12"/>
  <c r="B27" i="12"/>
  <c r="A3" i="16"/>
  <c r="D16" i="15"/>
  <c r="D15" i="15"/>
  <c r="D14" i="15"/>
  <c r="D13" i="15"/>
  <c r="D12" i="15"/>
  <c r="D11" i="15"/>
  <c r="D10" i="15"/>
  <c r="D9" i="15"/>
  <c r="D8" i="15"/>
  <c r="D7" i="15"/>
  <c r="D6" i="15"/>
  <c r="D5" i="15"/>
  <c r="D4" i="15"/>
  <c r="D3" i="15"/>
  <c r="D2" i="15"/>
  <c r="F7" i="12" l="1"/>
  <c r="D7" i="12"/>
  <c r="A2" i="16"/>
  <c r="B7" i="12"/>
  <c r="D8" i="9" l="1"/>
  <c r="D9" i="4"/>
  <c r="G14" i="12"/>
  <c r="G18" i="12"/>
  <c r="G17" i="12"/>
  <c r="G16" i="12"/>
  <c r="G15" i="12"/>
  <c r="D10" i="5"/>
  <c r="D10" i="11"/>
  <c r="D24" i="2"/>
  <c r="D36" i="2"/>
  <c r="D35" i="2"/>
  <c r="D5" i="4"/>
  <c r="D4" i="4"/>
  <c r="D3" i="4"/>
  <c r="D8" i="3"/>
  <c r="D14" i="2"/>
  <c r="D10" i="7"/>
  <c r="D3" i="7"/>
  <c r="D13" i="2"/>
  <c r="D11" i="7"/>
  <c r="D10" i="1"/>
  <c r="D16" i="11"/>
  <c r="D15" i="11"/>
  <c r="D14" i="11"/>
  <c r="D13" i="11"/>
  <c r="D12" i="11"/>
  <c r="D11" i="11"/>
  <c r="D9" i="11"/>
  <c r="D8" i="11"/>
  <c r="D7" i="11"/>
  <c r="D11" i="4" l="1"/>
  <c r="D5" i="1"/>
  <c r="D8" i="6"/>
  <c r="D6" i="1"/>
  <c r="D9" i="7" l="1"/>
  <c r="D8" i="7"/>
  <c r="D7" i="7"/>
  <c r="D6" i="7"/>
  <c r="D5" i="7"/>
  <c r="D4" i="7"/>
  <c r="D2" i="7"/>
  <c r="D9" i="5"/>
  <c r="D8" i="5"/>
  <c r="D7" i="5"/>
  <c r="D6" i="5"/>
  <c r="D5" i="5"/>
  <c r="D4" i="5"/>
  <c r="D3" i="5"/>
  <c r="D2" i="5"/>
  <c r="D6" i="11" l="1"/>
  <c r="D5" i="11"/>
  <c r="D4" i="11"/>
  <c r="D2" i="11"/>
  <c r="D3" i="11"/>
  <c r="D34" i="2"/>
  <c r="D33" i="2"/>
  <c r="D32" i="2"/>
  <c r="D31" i="2"/>
  <c r="D30" i="2"/>
  <c r="D29" i="2"/>
  <c r="D28" i="2"/>
  <c r="D27" i="2"/>
  <c r="D26" i="2"/>
  <c r="D23" i="2"/>
  <c r="D22" i="2"/>
  <c r="D21" i="2"/>
  <c r="D20" i="2"/>
  <c r="D19" i="2"/>
  <c r="D17" i="2"/>
  <c r="D18" i="2"/>
  <c r="D16" i="2"/>
  <c r="D12" i="2"/>
  <c r="D11" i="2"/>
  <c r="D10" i="2"/>
  <c r="D9" i="2"/>
  <c r="D8" i="2"/>
  <c r="D7" i="2"/>
  <c r="D6" i="2"/>
  <c r="D5" i="2"/>
  <c r="D4" i="2"/>
  <c r="D3" i="2"/>
  <c r="D7" i="6"/>
  <c r="D6" i="6"/>
  <c r="D5" i="6"/>
  <c r="D4" i="6"/>
  <c r="D3" i="6"/>
  <c r="D2" i="6"/>
  <c r="D10" i="4" l="1"/>
  <c r="D8" i="4"/>
  <c r="D7" i="4"/>
  <c r="D6" i="4"/>
  <c r="D2" i="4"/>
  <c r="D2" i="3"/>
  <c r="D7" i="3"/>
  <c r="D6" i="3"/>
  <c r="D5" i="3"/>
  <c r="D4" i="3"/>
  <c r="D3" i="3"/>
  <c r="D10" i="8"/>
  <c r="D9" i="8"/>
  <c r="D8" i="8"/>
  <c r="D7" i="8"/>
  <c r="D6" i="8"/>
  <c r="D5" i="8"/>
  <c r="D4" i="8"/>
  <c r="D3" i="8"/>
  <c r="D2" i="8"/>
  <c r="D9" i="9"/>
  <c r="D7" i="9"/>
  <c r="D6" i="9"/>
  <c r="D5" i="9"/>
  <c r="D4" i="9"/>
  <c r="D3" i="9"/>
  <c r="D2" i="9" l="1"/>
  <c r="D9" i="1"/>
  <c r="D8" i="1"/>
  <c r="D7" i="1"/>
  <c r="D4" i="1"/>
  <c r="D3" i="1"/>
  <c r="D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<sst xmlns="http://schemas.openxmlformats.org/spreadsheetml/2006/main" count="385" uniqueCount="184">
  <si>
    <t>OPERATIONS: District Wide</t>
  </si>
  <si>
    <t>ASSESSMENT</t>
  </si>
  <si>
    <t>CURRICULUM &amp; INTERVENTIONS</t>
  </si>
  <si>
    <t>Effective District and School Leadership</t>
  </si>
  <si>
    <t>Universal Screening</t>
  </si>
  <si>
    <t>High-quality Learning Environment</t>
  </si>
  <si>
    <t>Positive School Culture and Climate</t>
  </si>
  <si>
    <t>Data-Based Decision-Making</t>
  </si>
  <si>
    <t>Tier 1 - Universal Supports</t>
  </si>
  <si>
    <t>Family and Community Engagement</t>
  </si>
  <si>
    <t>Progress Monitoring</t>
  </si>
  <si>
    <t>Tier 2 - Targeted Interventions</t>
  </si>
  <si>
    <t>Tier 3 - Intensive Interventions</t>
  </si>
  <si>
    <t>PERSONNEL</t>
  </si>
  <si>
    <t>PROFESSIONAL DEVELOPMENT</t>
  </si>
  <si>
    <t>Collaborative Problem-Solving Teams</t>
  </si>
  <si>
    <t>Staff Professional Development</t>
  </si>
  <si>
    <t>Item</t>
  </si>
  <si>
    <t>Item Assessment</t>
  </si>
  <si>
    <t>Recommended Actions</t>
  </si>
  <si>
    <t>Results</t>
  </si>
  <si>
    <t>Do leadership teams include administrators, educators, school personnel (e.g., psychologists, nurses), and families/caregivers?</t>
  </si>
  <si>
    <t>Do teams encompass multiple content areas, support services, and stakeholders to ensure diverse perspectives?</t>
  </si>
  <si>
    <t>School Climate &amp; Culture</t>
  </si>
  <si>
    <t>Do leadership teams use the Professional Standards for Teachers and School Leaders as a framework for effective leadership?</t>
  </si>
  <si>
    <t>Do leadership teams develop and oversee procedures for core instruction, student assessment, intervention practices, staffing, and program planning?</t>
  </si>
  <si>
    <t>Do administrators play a key role in promoting buy-in for NJTSS implementation?</t>
  </si>
  <si>
    <t>Do administrators secure necessary resources for NJTSS implementation?</t>
  </si>
  <si>
    <t>Items</t>
  </si>
  <si>
    <t>Are expectations clearly defined at the school, classroom, and student levels?</t>
  </si>
  <si>
    <t>Are activities implemented to foster positive relationships between students and staff?</t>
  </si>
  <si>
    <t>Is the school environment designed to support and enhance learning?</t>
  </si>
  <si>
    <t>Do instruction and school activities promote positive social norms as part of a comprehensive approach?</t>
  </si>
  <si>
    <t>Family &amp; Community Engagement</t>
  </si>
  <si>
    <t>Are opportunities for relationship-building among students and staff regularly provided?</t>
  </si>
  <si>
    <t>Is there a system in place for students and staff to provide regular feedback on program effectiveness?</t>
  </si>
  <si>
    <t>Is feedback collected to identify areas for improving school climate initiatives?</t>
  </si>
  <si>
    <t>Effective District &amp; School Leadership</t>
  </si>
  <si>
    <t>Are actions implemented based on feedback to maintain and enhance a positive school climate?</t>
  </si>
  <si>
    <t>Are families and community members active partners in the design, implementation, and sustainability of NJTSS?</t>
  </si>
  <si>
    <t>Do schools provide culturally and linguistically appropriate communication regarding universal screening, curriculum, assessment results, and available instructional supports?</t>
  </si>
  <si>
    <t>Do families and caregivers participate in data-based discussions about their child’s progress and response to interventions?</t>
  </si>
  <si>
    <t>Are Universal Design for Learning (UDL), culturally responsive instruction, and data-based decision-making integrated into NJTSS to support all students?</t>
  </si>
  <si>
    <t>Do community partnerships help implement interventions and structured learning experiences aligned with school performance data?</t>
  </si>
  <si>
    <t>Do families, caregivers, and community partners provide input on school and district-level data and NJTSS implementation?</t>
  </si>
  <si>
    <t>Do schools establish ongoing, bidirectional communication with families and community partners to strengthen engagement and support?</t>
  </si>
  <si>
    <t xml:space="preserve">Recommended Actions </t>
  </si>
  <si>
    <t>Are screenings conducted multiple times per year (typically fall, winter, and spring)?</t>
  </si>
  <si>
    <t>Do assessments measure specific skills and behaviors that are predictive of future academic and behavioral outcomes?</t>
  </si>
  <si>
    <t>Data-Based Decision Making</t>
  </si>
  <si>
    <t>Do results help identify students who need intervention or require more challenging instruction?</t>
  </si>
  <si>
    <t>Is data from universal screening used to inform modifications to instruction and intervention strategies?</t>
  </si>
  <si>
    <t>Is data reviewed at multiple levels, including school-wide, grade-level, classroom, and individual students?</t>
  </si>
  <si>
    <t>Are decision rules clearly defined to determine intervention selection, modification, and tier movement?</t>
  </si>
  <si>
    <t>Does data inform whether students need to move between tiers of support?</t>
  </si>
  <si>
    <t>Does progress monitoring involve regular assessment of student performance to evaluate response to intervention?</t>
  </si>
  <si>
    <t>Is progress monitoring used for students receiving Tier 2 or Tier 3 support to determine intervention effectiveness?</t>
  </si>
  <si>
    <t>Are students assessed frequently (e.g., weekly) using multiple forms of the same assessment?</t>
  </si>
  <si>
    <t>High Quality Environment</t>
  </si>
  <si>
    <t>Do assessments measure the same skills or behaviors repeatedly using a common scale (e.g., words read correctly in an oral reading fluency test)?</t>
  </si>
  <si>
    <t>Is data from progress monitoring used to inform adjustments to instruction and intervention strategies?</t>
  </si>
  <si>
    <t>High-quality learning environments, curricula, and instructional practices</t>
  </si>
  <si>
    <t>Tier 1 – Universal Support</t>
  </si>
  <si>
    <t>Do teaching materials align with state standards and are they evidence-based for diverse student populations?</t>
  </si>
  <si>
    <t>Is instruction delivered using agreed-upon, evidence-based practices?</t>
  </si>
  <si>
    <t>Is instruction led by staff trained in curriculum materials?</t>
  </si>
  <si>
    <t>Service All Students</t>
  </si>
  <si>
    <t>Does instruction include sufficient time for content delivery, student practice, and feedback?</t>
  </si>
  <si>
    <t>Are procedures in place to ensure the consistent use of evidence-based instructional practices?</t>
  </si>
  <si>
    <t>Does universal screening in literacy, math, and behavior occur at least twice per year?</t>
  </si>
  <si>
    <t>Is screening data used to identify students needing intervention or enrichment?</t>
  </si>
  <si>
    <t>Do all staff use data to design and differentiate instruction for students at, below, and above grade level?</t>
  </si>
  <si>
    <t>When fewer than 80% of students meet benchmarks, is Tier 1 instruction adjusted or supplemented?</t>
  </si>
  <si>
    <t>Do collaborative problem-solving teams analyze data to refine core instruction and intervention strategies?</t>
  </si>
  <si>
    <t>Tier 2 – Targeted Intervention</t>
  </si>
  <si>
    <t>Are interventions delivered using evidence-based instructional practices?</t>
  </si>
  <si>
    <t>Is targeted instruction provided by staff trained in intervention requirements?</t>
  </si>
  <si>
    <t>Are group size and session frequency optimized for student learning (e.g., sufficient opportunities for response, practice, and feedback)?</t>
  </si>
  <si>
    <t>Are interventions implemented consistently and is progress monitored regularly?</t>
  </si>
  <si>
    <t>Are data-driven adaptations made to interventions based on student progress?</t>
  </si>
  <si>
    <t>Are interventions always provided in addition to Tier 1 instruction?</t>
  </si>
  <si>
    <t>Tier 3 – Intensive Intervention</t>
  </si>
  <si>
    <t>Are small-group (2–3 students) or one-on-one interventions used to supplement core instruction?</t>
  </si>
  <si>
    <t>Are interventions provided by staff experienced in intensifying instruction based on student data?</t>
  </si>
  <si>
    <t>Are group size and intervention frequency optimized for student needs?</t>
  </si>
  <si>
    <t>Are interventions implemented consistently with regular progress monitoring?</t>
  </si>
  <si>
    <t>Do interventions address the general education curriculum in a manner appropriate to student needs?</t>
  </si>
  <si>
    <t>Are adaptations and modifications made based on individual student data?</t>
  </si>
  <si>
    <t>Does the district/school's NJTSS follow Universal Design for Learning (UDL) to ensure flexible instruction for diverse learners?</t>
  </si>
  <si>
    <t>Is a continuum of supports, accommodations, and interventions available for all students?</t>
  </si>
  <si>
    <t>Collaborative PS Teams</t>
  </si>
  <si>
    <t>High-Quality Environments</t>
  </si>
  <si>
    <t>Does NJTSS ensure academic, behavioral, and social support for all students?</t>
  </si>
  <si>
    <t xml:space="preserve">Recommended Actions
</t>
  </si>
  <si>
    <t>Are team members selected based on their expertise and ability to collaborate across disciplines?</t>
  </si>
  <si>
    <t>Do teams guide data-driven decisions regarding instruction and intervention at all NJTSS tiers?</t>
  </si>
  <si>
    <t>Do teams coordinate supports for students with common needs and refine intervention strategies?</t>
  </si>
  <si>
    <t>Is progress monitoring data analyzed to assess student response to interventions?</t>
  </si>
  <si>
    <t>Is professional development structured to improve teacher practices and enhance student learning outcomes?</t>
  </si>
  <si>
    <t>Does training align with the New Jersey Professional Learning Standards to increase educator effectiveness?</t>
  </si>
  <si>
    <t>Do learning opportunities include access to high-quality coaching, mentoring, technical assistance, and professional learning communities?</t>
  </si>
  <si>
    <t>Does professional development build skills in assessment use, data-based decision-making, and high-quality instruction and interventions?</t>
  </si>
  <si>
    <t>Do schools develop professional development plans at the individual, school, and district levels?</t>
  </si>
  <si>
    <t>Do educators and/or other relevant staff receive training in academic, behavioral, social-emotional, and health-related student supports?</t>
  </si>
  <si>
    <t>Self-Assessment User Guide</t>
  </si>
  <si>
    <t xml:space="preserve">Do leadership teams monitor the fidelity of implementation of NJTSS across essential components? </t>
  </si>
  <si>
    <t>Does universal screening assess all students to identify performance relative to benchmark or developmental expectations?</t>
  </si>
  <si>
    <t>Do schools and districts establish criterion for the number of data points required for decision-making?</t>
  </si>
  <si>
    <t xml:space="preserve">Is progress monitoring used for multilingual learners to differentiate between multilingual needs and learning difficulties? </t>
  </si>
  <si>
    <t>Is a student database used to organize, maintain, and display data for decision-making, should referral or enrichment be recommended?</t>
  </si>
  <si>
    <t xml:space="preserve">Do collaborative problem-solving teams analyze data to make recommendations to the school principal? </t>
  </si>
  <si>
    <t xml:space="preserve">Add a referral question. CST and G&amp;T (ask Yasmin from compliance side. ) Based on Ch 14 and the I&amp;RS requirements written there. </t>
  </si>
  <si>
    <t xml:space="preserve">Is the fidelity of implementation monitored? </t>
  </si>
  <si>
    <t xml:space="preserve">Is Tier 1 core curriculum programming accessible to all students, including students receiving additional supports and/or specialized services? </t>
  </si>
  <si>
    <t>Do Multilingual Learners (MLs) receive Tier 1 supports that aid in language acquisition?</t>
  </si>
  <si>
    <t>Do teams consist of administrators, general and special education teachers, multilingual educators, service providers, interventionists, and/or other content experts?</t>
  </si>
  <si>
    <t>Do teams consider multiple data sets and utilize a holistic approach to evaluate and address academic, behavioral, and health needs of all students? (e.g. consider attendance data alongside academic data)</t>
  </si>
  <si>
    <t>Do collaborative problem-solving teams offer different opportunities to include families and caregivers in discussions about their child’s data and interventions?</t>
  </si>
  <si>
    <t xml:space="preserve">Do teams engage in self-reflection processes to inform a continous improvement cycle? (e.g. re-assess team make up, fidelity of implementation of NJTSS, expanding application of NJTSS, etc.) </t>
  </si>
  <si>
    <t>Does professional development ensure that educators understand how to implement NJTSS with fidelity as it relates to their role and responsibility in the school or district?</t>
  </si>
  <si>
    <t>Is professional development designed to promote collaboration, synergy and alignment of responsibilities within the NJTSS framework?</t>
  </si>
  <si>
    <t>How to Use the Self-Assessment Tool:</t>
  </si>
  <si>
    <t>Self-Assessment Tool</t>
  </si>
  <si>
    <r>
      <t xml:space="preserve">Description: </t>
    </r>
    <r>
      <rPr>
        <sz val="12"/>
        <color theme="3"/>
        <rFont val="Aptos Display"/>
        <family val="2"/>
        <scheme val="major"/>
      </rPr>
      <t>Domains and Essential Components</t>
    </r>
    <r>
      <rPr>
        <b/>
        <sz val="12"/>
        <color theme="3"/>
        <rFont val="Aptos Display"/>
        <family val="2"/>
        <scheme val="major"/>
      </rPr>
      <t xml:space="preserve">
</t>
    </r>
    <r>
      <rPr>
        <sz val="12"/>
        <color theme="3"/>
        <rFont val="Aptos Display"/>
        <family val="2"/>
        <scheme val="major"/>
      </rPr>
      <t xml:space="preserve">Domain: Operations
Effective District and School Leadership
Positive School Culture and Climate
Family and Community Engagement
Domain: Assessment
Universal Screening
Data-Based Decision-Making
Progress Monitoring
Domain: Curriculum and Interventions
High-Quality Learning Environments (includes Tiers 1, 2, and 3)
Serving All Students
Domain: Personnel
Collaborative Problem-Solving Teams
Domain: Processes
Collaborative Problem-Solving Teams
Domain: Professional Development
Staff Professional Development </t>
    </r>
  </si>
  <si>
    <t>Contact us:</t>
  </si>
  <si>
    <t>njtss@doe.nj.gov</t>
  </si>
  <si>
    <t>Are district and school leadership teams established to support NJTSS implementation with fidelity?</t>
  </si>
  <si>
    <t>Do families and caregivers receive information about NJTSS and its impact on their student's education?</t>
  </si>
  <si>
    <t>Are there opportunities for community partners (e.g., agencies, universities, businesses) support students, families, and educators to support students as part of NJTSS?</t>
  </si>
  <si>
    <t>Does screening data determine whether students are at, above, or below benchmark or developmental epectations?</t>
  </si>
  <si>
    <t xml:space="preserve">Do screening tools have documented reliability and validity for effective decision-making? Or, if screening tools are not available, are screening processes being implemented with fidelity and consistency using district guidelines? </t>
  </si>
  <si>
    <t>Do school teams use data to make informed decisions for all students in all grade levels?</t>
  </si>
  <si>
    <t>Is systematic data analysis used to source, create or purchase appropriate interventions?</t>
  </si>
  <si>
    <t>Is systematic data analysis used to identify student strengths and needs?</t>
  </si>
  <si>
    <t xml:space="preserve">Is data analysis used to match or map interventions based on identified student strengths and needs? </t>
  </si>
  <si>
    <t>Is sytematic data analysis used to identify gaps in core curriculum programming and available interventions?</t>
  </si>
  <si>
    <r>
      <rPr>
        <sz val="14"/>
        <color rgb="FF0E2841"/>
        <rFont val="Aptos Display"/>
        <scheme val="major"/>
      </rPr>
      <t xml:space="preserve">This Self-Assessment tool can be used to assess both the holistic New Jersey Tiered System of Supports (NJTSS) and each of its essential components. NJTSS is a data-driven framework that can be applied to a variety areas to identify system deficiencies and students in need (e.g. ELA, Math, Mental Health, Behavior, Chronic Absence, etc.)This tool is a comprehensive questionnaire organized into </t>
    </r>
    <r>
      <rPr>
        <b/>
        <sz val="14"/>
        <color rgb="FF0E2841"/>
        <rFont val="Aptos Display"/>
        <scheme val="major"/>
      </rPr>
      <t>Domains</t>
    </r>
    <r>
      <rPr>
        <sz val="14"/>
        <color rgb="FF0E2841"/>
        <rFont val="Aptos Display"/>
        <scheme val="major"/>
      </rPr>
      <t xml:space="preserve"> and color-coded corresponding </t>
    </r>
    <r>
      <rPr>
        <b/>
        <sz val="14"/>
        <color rgb="FF0E2841"/>
        <rFont val="Aptos Display"/>
        <scheme val="major"/>
      </rPr>
      <t>Essential Components</t>
    </r>
    <r>
      <rPr>
        <sz val="14"/>
        <color rgb="FF0E2841"/>
        <rFont val="Aptos Display"/>
        <scheme val="major"/>
      </rPr>
      <t xml:space="preserve">. 
The recommendation is for this tool to be completed by personnel leading pertinent intervention programming at the district and/or school level. To respond to the prompts in this tool most effectively its important to think deeply about the expertse and team members needed to answer the questions and consider next steps. 
</t>
    </r>
    <r>
      <rPr>
        <b/>
        <sz val="14"/>
        <color rgb="FF0E2841"/>
        <rFont val="Aptos Display"/>
        <scheme val="major"/>
      </rPr>
      <t xml:space="preserve">Directions: 
</t>
    </r>
    <r>
      <rPr>
        <sz val="14"/>
        <color rgb="FF0E2841"/>
        <rFont val="Aptos Display"/>
        <scheme val="major"/>
      </rPr>
      <t xml:space="preserve">1. Review the </t>
    </r>
    <r>
      <rPr>
        <b/>
        <sz val="14"/>
        <color rgb="FF0E2841"/>
        <rFont val="Aptos Display"/>
        <scheme val="major"/>
      </rPr>
      <t>Results</t>
    </r>
    <r>
      <rPr>
        <sz val="14"/>
        <color rgb="FF0E2841"/>
        <rFont val="Aptos Display"/>
        <scheme val="major"/>
      </rPr>
      <t xml:space="preserve"> worksheet. Answers to questions will automatically populate this worksheet. 
2. Begin with the </t>
    </r>
    <r>
      <rPr>
        <b/>
        <sz val="14"/>
        <color rgb="FF0E2841"/>
        <rFont val="Aptos Display"/>
        <scheme val="major"/>
      </rPr>
      <t xml:space="preserve">Effective District and School Leadership </t>
    </r>
    <r>
      <rPr>
        <sz val="14"/>
        <color rgb="FF0E2841"/>
        <rFont val="Aptos Display"/>
        <scheme val="major"/>
      </rPr>
      <t xml:space="preserve">worksheet, and work through one worksheet at a time by using the dropdown menu to select "Yes", "No" or "Unsure". 
3. Once users select their answers, the tool generates Recommended Actions for each "No" or "Unsure" response. The recommended actions are intentionally broad, and will require the users to contextualize what actions could look like in their circumstances (e.g. , conduct further research, contact vendors, survey stakeholders). </t>
    </r>
  </si>
  <si>
    <t>Are the most intensive, individualized interventions provided for students requiring Tier 3 interventions?</t>
  </si>
  <si>
    <t>Are interventions matched to student needs and evidence-based for the content area, grade level, and student population based on screening data?</t>
  </si>
  <si>
    <t>Do interventions align or complement Tier 1 programming and reinforce foundational skills?</t>
  </si>
  <si>
    <t>Do teams ensure intervention and referral service compliance with the New Jersey Administrative Code?</t>
  </si>
  <si>
    <t>Does training engage general, special, gifted and talented, and multilingual educators, as well as intervention providers, to ensure a coordinated continuum of support?</t>
  </si>
  <si>
    <t xml:space="preserve">Does professional development build staff capacity for equitable NJTSS implementation? </t>
  </si>
  <si>
    <t>Are resources allocated equitably to sustain NJTSS implementation?</t>
  </si>
  <si>
    <t xml:space="preserve">If more than 80% of students are below benchmark, is core instruction reviewed and adjusted? </t>
  </si>
  <si>
    <t>Are clear expectations and student choice used to foster motivation and engagement?</t>
  </si>
  <si>
    <t>Is NJTSS implemented through a culturally responsive lens to meet diverse student needs?</t>
  </si>
  <si>
    <t>Do leadership teams include diverse voices from students, families, educators, and the community?</t>
  </si>
  <si>
    <t xml:space="preserve">Are policies and practices annually reviewed to improve inclusivity? </t>
  </si>
  <si>
    <t>Are culturally responsive, evidence-based interventions implemented?</t>
  </si>
  <si>
    <t>Do instructional practices promote cultural responsiveness and student engagement?</t>
  </si>
  <si>
    <t>Are academic, behavioral, social-emotional, and health supports integrated into the intervention system?</t>
  </si>
  <si>
    <t>Are services and materials related to NJTSS' implementation provided in a way that is accessible and understandable to families? (e.g. translations, plain language).</t>
  </si>
  <si>
    <t>Do community partnerships enhance accessibility and culturally relevant support?</t>
  </si>
  <si>
    <r>
      <t xml:space="preserve">Do policies, procedures, and practices ensure equitable access to supports and resources? </t>
    </r>
    <r>
      <rPr>
        <sz val="11"/>
        <color theme="8" tint="0.39997558519241921"/>
        <rFont val="Aptos Narrow"/>
        <family val="2"/>
        <scheme val="minor"/>
      </rPr>
      <t xml:space="preserve"> </t>
    </r>
  </si>
  <si>
    <t>Feedback</t>
  </si>
  <si>
    <t>Serving All Students</t>
  </si>
  <si>
    <t>PROCESSES</t>
  </si>
  <si>
    <t>Processes</t>
  </si>
  <si>
    <t>Processess</t>
  </si>
  <si>
    <t>Is there currently a systematic process in place for identifying students who are struggling academically or behaviorally?</t>
  </si>
  <si>
    <t>Do teachers feel confident in their ability to differentiate instruction based on student data?</t>
  </si>
  <si>
    <t>Is there established clear criteria for when students should receive more intensive support or when they can exit intervention services?</t>
  </si>
  <si>
    <t>Has the school reviewed its calendar to identify feasible screening windows?</t>
  </si>
  <si>
    <t>Is there protected time for staff to administer screenings without disrupting instruction?</t>
  </si>
  <si>
    <t>Are follow-up meetings scheduled to review and act on screening results?</t>
  </si>
  <si>
    <t>Is there a plan for communicating screening results to staff and families?</t>
  </si>
  <si>
    <t>Have intervention programs been formally evaluated in the past 12 months?</t>
  </si>
  <si>
    <t>Has the school conducted a resource inventory of available student support resources?</t>
  </si>
  <si>
    <t>Is time set aside annually to evaluate intervention and referral services?</t>
  </si>
  <si>
    <t>Are intervention outcomes tracked for all students receiving support?</t>
  </si>
  <si>
    <t>Are staff trained to analyze and interpret intervention data?</t>
  </si>
  <si>
    <t>Has the school conducted a climate or culture survey in the past year?</t>
  </si>
  <si>
    <t>Were the results from the climate survey shared with staff and families?</t>
  </si>
  <si>
    <t>Has the school used climate data to inform improvement efforts?</t>
  </si>
  <si>
    <t>Operations</t>
  </si>
  <si>
    <t>Assessment</t>
  </si>
  <si>
    <t>Process</t>
  </si>
  <si>
    <t>Prof Dev</t>
  </si>
  <si>
    <t>Personel</t>
  </si>
  <si>
    <t>Curr &amp; Inter</t>
  </si>
  <si>
    <t>Focus Area</t>
  </si>
  <si>
    <t>Not Answered</t>
  </si>
  <si>
    <r>
      <rPr>
        <sz val="11"/>
        <color rgb="FF000000"/>
        <rFont val="Aptos Narrow"/>
        <family val="2"/>
        <scheme val="minor"/>
      </rPr>
      <t>Is language use inclusive and free of labels based on tier or behavior?</t>
    </r>
    <r>
      <rPr>
        <sz val="11"/>
        <color theme="1"/>
        <rFont val="Aptos Narrow"/>
        <family val="2"/>
        <scheme val="minor"/>
      </rPr>
      <t xml:space="preserve"> i.e. Staff avoid deficit-based language like "Tier 2 kids," "low kids," or "behavior problems" and instead use person-first, strength-based language such as "students receiving additional reading support," "students working on math skills," or "students learning self-regulation strategies."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</si>
</sst>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ptos Narrow"/>
      <family val="2"/>
      <scheme val="minor"/>
    </font>
    <font>
      <sz val="11"/>
      <color theme="1"/>
      <name val="Aptos Narrow"/>
      <family val="2"/>
      <scheme val="minor"/>
    </font>
    <font>
      <b/>
      <sz val="11"/>
      <color rgb="FF0E2841"/>
      <name val="Calibri"/>
      <family val="2"/>
    </font>
    <font>
      <b/>
      <sz val="16"/>
      <color theme="1"/>
      <name val="Aptos Narrow"/>
      <family val="2"/>
      <scheme val="minor"/>
    </font>
    <font>
      <b/>
      <sz val="18"/>
      <color theme="1"/>
      <name val="Aptos Narrow"/>
      <family val="2"/>
      <scheme val="minor"/>
    </font>
    <font>
      <b/>
      <sz val="9"/>
      <color theme="1"/>
      <name val="Aptos Narrow"/>
      <family val="2"/>
      <scheme val="minor"/>
    </font>
    <font>
      <b/>
      <sz val="10"/>
      <color theme="1"/>
      <name val="Aptos Narrow"/>
      <family val="2"/>
      <scheme val="minor"/>
    </font>
    <font>
      <sz val="11"/>
      <color theme="2"/>
      <name val="Aptos Narrow"/>
      <family val="2"/>
      <scheme val="minor"/>
    </font>
    <font>
      <u/>
      <sz val="11"/>
      <color theme="10"/>
      <name val="Aptos Narrow"/>
      <family val="2"/>
      <scheme val="minor"/>
    </font>
    <font>
      <u/>
      <sz val="11"/>
      <color theme="1"/>
      <name val="Aptos Narrow"/>
      <family val="2"/>
      <scheme val="minor"/>
    </font>
    <font>
      <b/>
      <sz val="14"/>
      <color theme="1"/>
      <name val="Aptos Narrow"/>
      <family val="2"/>
      <scheme val="minor"/>
    </font>
    <font>
      <sz val="9"/>
      <color theme="1"/>
      <name val="Aptos Narrow"/>
      <family val="2"/>
      <scheme val="minor"/>
    </font>
    <font>
      <sz val="8"/>
      <color theme="1"/>
      <name val="Aptos Narrow"/>
      <family val="2"/>
      <scheme val="minor"/>
    </font>
    <font>
      <b/>
      <u/>
      <sz val="10"/>
      <color theme="1"/>
      <name val="Aptos Narrow"/>
      <family val="2"/>
      <scheme val="minor"/>
    </font>
    <font>
      <b/>
      <u/>
      <sz val="14"/>
      <color theme="1"/>
      <name val="Aptos Narrow"/>
      <family val="2"/>
      <scheme val="minor"/>
    </font>
    <font>
      <b/>
      <u/>
      <sz val="16"/>
      <color theme="1"/>
      <name val="Aptos Narrow"/>
      <family val="2"/>
      <scheme val="minor"/>
    </font>
    <font>
      <b/>
      <sz val="22"/>
      <color rgb="FFFFFFFF"/>
      <name val="Aptos Display"/>
      <family val="2"/>
      <scheme val="major"/>
    </font>
    <font>
      <b/>
      <sz val="12"/>
      <color theme="3"/>
      <name val="Aptos Display"/>
      <family val="2"/>
      <scheme val="major"/>
    </font>
    <font>
      <b/>
      <sz val="18"/>
      <color theme="3"/>
      <name val="Aptos Display"/>
      <family val="2"/>
      <scheme val="major"/>
    </font>
    <font>
      <sz val="12"/>
      <color theme="3"/>
      <name val="Aptos Display"/>
      <family val="2"/>
      <scheme val="major"/>
    </font>
    <font>
      <sz val="12"/>
      <color theme="1"/>
      <name val="Aptos Display"/>
      <family val="2"/>
      <scheme val="major"/>
    </font>
    <font>
      <sz val="14"/>
      <color theme="1"/>
      <name val="Aptos Display"/>
      <family val="2"/>
    </font>
    <font>
      <sz val="14"/>
      <color theme="3"/>
      <name val="Aptos Narrow"/>
      <family val="2"/>
      <scheme val="minor"/>
    </font>
    <font>
      <u/>
      <sz val="14"/>
      <color theme="10"/>
      <name val="Aptos Display"/>
      <family val="2"/>
    </font>
    <font>
      <b/>
      <sz val="11"/>
      <color theme="0"/>
      <name val="Aptos Narrow"/>
      <family val="2"/>
      <scheme val="minor"/>
    </font>
    <font>
      <sz val="14"/>
      <color rgb="FF0E2841"/>
      <name val="Aptos Display"/>
      <scheme val="major"/>
    </font>
    <font>
      <b/>
      <sz val="14"/>
      <color rgb="FF0E2841"/>
      <name val="Aptos Display"/>
      <scheme val="major"/>
    </font>
    <font>
      <sz val="14"/>
      <color rgb="FF0E2841"/>
      <name val="Aptos Display"/>
      <family val="2"/>
      <scheme val="major"/>
    </font>
    <font>
      <b/>
      <sz val="11"/>
      <color theme="1"/>
      <name val="Calibri"/>
      <family val="2"/>
    </font>
    <font>
      <b/>
      <sz val="11"/>
      <color theme="1"/>
      <name val="Aptos Narrow"/>
      <family val="2"/>
      <scheme val="minor"/>
    </font>
    <font>
      <sz val="11"/>
      <color rgb="FF000000"/>
      <name val="Aptos Narrow"/>
      <family val="2"/>
      <scheme val="minor"/>
    </font>
    <font>
      <sz val="11"/>
      <color theme="8" tint="0.39997558519241921"/>
      <name val="Aptos Narrow"/>
      <family val="2"/>
      <scheme val="minor"/>
    </font>
    <font>
      <b/>
      <u/>
      <sz val="11"/>
      <color theme="1"/>
      <name val="Aptos Narrow"/>
      <family val="2"/>
      <scheme val="minor"/>
    </font>
    <font>
      <b/>
      <u/>
      <sz val="10.5"/>
      <color theme="1"/>
      <name val="Aptos Narrow"/>
      <family val="2"/>
      <scheme val="minor"/>
    </font>
    <font>
      <u/>
      <sz val="14"/>
      <color theme="10"/>
      <name val="Aptos Narrow"/>
      <family val="2"/>
      <scheme val="minor"/>
    </font>
    <font>
      <b/>
      <sz val="11"/>
      <color rgb="FF0E2841"/>
      <name val="Calibri"/>
    </font>
    <font>
      <sz val="11"/>
      <color rgb="FF242424"/>
      <name val="Aptos Narrow"/>
      <family val="2"/>
      <scheme val="minor"/>
    </font>
    <font>
      <b/>
      <u/>
      <sz val="11"/>
      <color theme="10"/>
      <name val="Aptos Narrow"/>
      <family val="2"/>
      <scheme val="minor"/>
    </font>
    <font>
      <b/>
      <sz val="24"/>
      <color theme="1"/>
      <name val="Aptos Narrow"/>
      <family val="2"/>
      <scheme val="minor"/>
    </font>
  </fonts>
  <fills count="21">
    <fill>
      <patternFill patternType="none"/>
    </fill>
    <fill>
      <patternFill patternType="gray125"/>
    </fill>
    <fill>
      <patternFill patternType="solid">
        <fgColor theme="0"/>
        <bgColor indexed="64"/>
      </patternFill>
    </fill>
    <fill>
      <patternFill patternType="solid">
        <fgColor rgb="FFA6C9EC"/>
        <bgColor rgb="FF000000"/>
      </patternFill>
    </fill>
    <fill>
      <patternFill patternType="solid">
        <fgColor rgb="FFF3A09E"/>
        <bgColor rgb="FF000000"/>
      </patternFill>
    </fill>
    <fill>
      <patternFill patternType="solid">
        <fgColor rgb="FFC1C0DE"/>
        <bgColor rgb="FF000000"/>
      </patternFill>
    </fill>
    <fill>
      <patternFill patternType="solid">
        <fgColor theme="3" tint="0.249977111117893"/>
        <bgColor indexed="64"/>
      </patternFill>
    </fill>
    <fill>
      <patternFill patternType="solid">
        <fgColor rgb="FFFF7C80"/>
        <bgColor indexed="64"/>
      </patternFill>
    </fill>
    <fill>
      <patternFill patternType="solid">
        <fgColor rgb="FF30ACB2"/>
        <bgColor rgb="FF000000"/>
      </patternFill>
    </fill>
    <fill>
      <patternFill patternType="solid">
        <fgColor theme="9"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9"/>
        <bgColor rgb="FF000000"/>
      </patternFill>
    </fill>
    <fill>
      <patternFill patternType="solid">
        <fgColor rgb="FFFFFF99"/>
        <bgColor indexed="64"/>
      </patternFill>
    </fill>
    <fill>
      <patternFill patternType="solid">
        <fgColor rgb="FFC1C0DE"/>
        <bgColor indexed="64"/>
      </patternFill>
    </fill>
    <fill>
      <patternFill patternType="solid">
        <fgColor theme="2"/>
        <bgColor indexed="64"/>
      </patternFill>
    </fill>
    <fill>
      <patternFill patternType="solid">
        <fgColor rgb="FF1C4587"/>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rgb="FF30ACB2"/>
        <bgColor indexed="64"/>
      </patternFill>
    </fill>
    <fill>
      <patternFill patternType="solid">
        <fgColor rgb="FFFFFF99"/>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rgb="FF000000"/>
      </left>
      <right style="thick">
        <color rgb="FF000000"/>
      </right>
      <top style="thick">
        <color rgb="FF000000"/>
      </top>
      <bottom style="medium">
        <color rgb="FF000000"/>
      </bottom>
      <diagonal/>
    </border>
    <border>
      <left style="thick">
        <color rgb="FF000000"/>
      </left>
      <right style="thick">
        <color rgb="FF000000"/>
      </right>
      <top style="thin">
        <color rgb="FF000000"/>
      </top>
      <bottom style="medium">
        <color rgb="FF1155CC"/>
      </bottom>
      <diagonal/>
    </border>
    <border>
      <left style="thick">
        <color rgb="FF000000"/>
      </left>
      <right style="thick">
        <color rgb="FF000000"/>
      </right>
      <top style="medium">
        <color theme="3" tint="0.249977111117893"/>
      </top>
      <bottom/>
      <diagonal/>
    </border>
    <border>
      <left style="thick">
        <color rgb="FF000000"/>
      </left>
      <right style="thick">
        <color rgb="FF000000"/>
      </right>
      <top style="medium">
        <color theme="3" tint="0.249977111117893"/>
      </top>
      <bottom style="thin">
        <color rgb="FF000000"/>
      </bottom>
      <diagonal/>
    </border>
    <border>
      <left style="thick">
        <color rgb="FF000000"/>
      </left>
      <right style="thick">
        <color rgb="FF000000"/>
      </right>
      <top/>
      <bottom/>
      <diagonal/>
    </border>
    <border>
      <left style="thick">
        <color rgb="FF000000"/>
      </left>
      <right style="thick">
        <color rgb="FF000000"/>
      </right>
      <top style="thin">
        <color rgb="FF000000"/>
      </top>
      <bottom style="thick">
        <color rgb="FF00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style="thick">
        <color indexed="64"/>
      </bottom>
      <diagonal/>
    </border>
    <border>
      <left style="thick">
        <color indexed="64"/>
      </left>
      <right/>
      <top style="medium">
        <color indexed="64"/>
      </top>
      <bottom/>
      <diagonal/>
    </border>
    <border>
      <left style="thick">
        <color theme="0"/>
      </left>
      <right style="thick">
        <color theme="0"/>
      </right>
      <top style="thick">
        <color theme="0"/>
      </top>
      <bottom style="thick">
        <color theme="0"/>
      </bottom>
      <diagonal/>
    </border>
    <border>
      <left style="thin">
        <color theme="0"/>
      </left>
      <right style="thin">
        <color theme="0"/>
      </right>
      <top style="thin">
        <color theme="0"/>
      </top>
      <bottom/>
      <diagonal/>
    </border>
    <border>
      <left style="thick">
        <color theme="1"/>
      </left>
      <right style="thick">
        <color theme="1"/>
      </right>
      <top style="thick">
        <color theme="1"/>
      </top>
      <bottom style="thick">
        <color theme="1"/>
      </bottom>
      <diagonal/>
    </border>
    <border>
      <left style="thin">
        <color indexed="64"/>
      </left>
      <right/>
      <top style="thin">
        <color indexed="64"/>
      </top>
      <bottom/>
      <diagonal/>
    </border>
    <border>
      <left style="thick">
        <color theme="3" tint="0.24994659260841701"/>
      </left>
      <right style="thick">
        <color theme="3" tint="0.24994659260841701"/>
      </right>
      <top style="thick">
        <color theme="3" tint="0.24994659260841701"/>
      </top>
      <bottom style="thick">
        <color theme="3" tint="0.24994659260841701"/>
      </bottom>
      <diagonal/>
    </border>
    <border>
      <left style="thick">
        <color theme="3" tint="0.24994659260841701"/>
      </left>
      <right style="thick">
        <color theme="3" tint="0.24994659260841701"/>
      </right>
      <top style="thick">
        <color theme="3" tint="0.24994659260841701"/>
      </top>
      <bottom/>
      <diagonal/>
    </border>
    <border>
      <left style="thick">
        <color theme="3" tint="0.24994659260841701"/>
      </left>
      <right style="thick">
        <color theme="3" tint="0.24994659260841701"/>
      </right>
      <top/>
      <bottom style="thick">
        <color theme="3" tint="0.24994659260841701"/>
      </bottom>
      <diagonal/>
    </border>
    <border>
      <left style="thick">
        <color theme="9" tint="-0.24994659260841701"/>
      </left>
      <right style="thick">
        <color theme="9" tint="-0.24994659260841701"/>
      </right>
      <top style="thick">
        <color theme="9" tint="-0.24994659260841701"/>
      </top>
      <bottom/>
      <diagonal/>
    </border>
    <border>
      <left style="thick">
        <color theme="9" tint="-0.24994659260841701"/>
      </left>
      <right style="thick">
        <color theme="9" tint="-0.24994659260841701"/>
      </right>
      <top/>
      <bottom style="thick">
        <color theme="9" tint="-0.24994659260841701"/>
      </bottom>
      <diagonal/>
    </border>
    <border>
      <left style="thick">
        <color theme="1"/>
      </left>
      <right/>
      <top style="thick">
        <color theme="1"/>
      </top>
      <bottom style="thick">
        <color theme="1"/>
      </bottom>
      <diagonal/>
    </border>
    <border>
      <left style="thin">
        <color indexed="64"/>
      </left>
      <right/>
      <top style="thin">
        <color indexed="64"/>
      </top>
      <bottom style="thin">
        <color indexed="64"/>
      </bottom>
      <diagonal/>
    </border>
    <border>
      <left style="thick">
        <color theme="7" tint="-0.24994659260841701"/>
      </left>
      <right style="thick">
        <color theme="7" tint="-0.24994659260841701"/>
      </right>
      <top style="thick">
        <color theme="7" tint="-0.24994659260841701"/>
      </top>
      <bottom/>
      <diagonal/>
    </border>
    <border>
      <left style="thick">
        <color theme="7" tint="-0.24994659260841701"/>
      </left>
      <right style="thick">
        <color theme="7" tint="-0.24994659260841701"/>
      </right>
      <top/>
      <bottom style="thick">
        <color theme="7" tint="-0.24994659260841701"/>
      </bottom>
      <diagonal/>
    </border>
    <border>
      <left style="thick">
        <color theme="0" tint="-0.499984740745262"/>
      </left>
      <right style="thick">
        <color theme="0" tint="-0.499984740745262"/>
      </right>
      <top style="thick">
        <color theme="0" tint="-0.499984740745262"/>
      </top>
      <bottom/>
      <diagonal/>
    </border>
    <border>
      <left style="thick">
        <color theme="0" tint="-0.499984740745262"/>
      </left>
      <right style="thick">
        <color theme="0" tint="-0.499984740745262"/>
      </right>
      <top/>
      <bottom style="thick">
        <color theme="0" tint="-0.499984740745262"/>
      </bottom>
      <diagonal/>
    </border>
    <border>
      <left style="thick">
        <color rgb="FFB48900"/>
      </left>
      <right style="thick">
        <color rgb="FFB48900"/>
      </right>
      <top style="thick">
        <color rgb="FFB48900"/>
      </top>
      <bottom/>
      <diagonal/>
    </border>
    <border>
      <left style="thick">
        <color rgb="FFB48900"/>
      </left>
      <right style="thick">
        <color rgb="FFB48900"/>
      </right>
      <top/>
      <bottom style="thick">
        <color rgb="FFB48900"/>
      </bottom>
      <diagonal/>
    </border>
    <border>
      <left style="thick">
        <color rgb="FF309DB2"/>
      </left>
      <right style="thick">
        <color rgb="FF309DB2"/>
      </right>
      <top style="thick">
        <color rgb="FF309DB2"/>
      </top>
      <bottom/>
      <diagonal/>
    </border>
    <border>
      <left style="thick">
        <color rgb="FF309DB2"/>
      </left>
      <right style="thick">
        <color rgb="FF309DB2"/>
      </right>
      <top/>
      <bottom style="thick">
        <color rgb="FF309DB2"/>
      </bottom>
      <diagonal/>
    </border>
    <border>
      <left style="thick">
        <color rgb="FFB48200"/>
      </left>
      <right style="thick">
        <color rgb="FFB48200"/>
      </right>
      <top style="thick">
        <color rgb="FFB48200"/>
      </top>
      <bottom/>
      <diagonal/>
    </border>
    <border>
      <left style="thick">
        <color rgb="FFB48200"/>
      </left>
      <right style="thick">
        <color rgb="FFB48200"/>
      </right>
      <top/>
      <bottom style="thick">
        <color rgb="FFB48200"/>
      </bottom>
      <diagonal/>
    </border>
    <border>
      <left style="thick">
        <color rgb="FFFF4D80"/>
      </left>
      <right style="thick">
        <color rgb="FFFF4D80"/>
      </right>
      <top style="thick">
        <color rgb="FFFF4D80"/>
      </top>
      <bottom/>
      <diagonal/>
    </border>
    <border>
      <left style="thick">
        <color rgb="FFFF4D80"/>
      </left>
      <right style="thick">
        <color rgb="FFFF4D80"/>
      </right>
      <top/>
      <bottom style="thick">
        <color rgb="FFFF4D8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180">
    <xf numFmtId="0" fontId="0" fillId="0" borderId="0" xfId="0"/>
    <xf numFmtId="0" fontId="0" fillId="0" borderId="0" xfId="0" applyAlignment="1">
      <alignment vertical="top" wrapText="1"/>
    </xf>
    <xf numFmtId="0" fontId="0" fillId="0" borderId="0" xfId="0" applyAlignment="1">
      <alignment horizontal="center"/>
    </xf>
    <xf numFmtId="0" fontId="0" fillId="0" borderId="0" xfId="0" applyAlignment="1">
      <alignment vertical="top"/>
    </xf>
    <xf numFmtId="0" fontId="0" fillId="0" borderId="3" xfId="0" applyBorder="1"/>
    <xf numFmtId="0" fontId="0" fillId="0" borderId="5" xfId="0" applyBorder="1"/>
    <xf numFmtId="0" fontId="0" fillId="0" borderId="6" xfId="0" applyBorder="1"/>
    <xf numFmtId="0" fontId="0" fillId="0" borderId="0" xfId="0" applyAlignment="1">
      <alignment horizontal="left" vertical="top" wrapText="1"/>
    </xf>
    <xf numFmtId="0" fontId="0" fillId="0" borderId="0" xfId="0" applyAlignment="1">
      <alignment vertical="center"/>
    </xf>
    <xf numFmtId="0" fontId="0" fillId="11" borderId="0" xfId="0" applyFill="1"/>
    <xf numFmtId="0" fontId="0" fillId="11" borderId="0" xfId="0" applyFill="1" applyAlignment="1">
      <alignment vertical="top" wrapText="1"/>
    </xf>
    <xf numFmtId="9" fontId="5" fillId="0" borderId="1" xfId="1" applyFont="1" applyBorder="1" applyAlignment="1">
      <alignment horizontal="right"/>
    </xf>
    <xf numFmtId="0" fontId="2" fillId="12" borderId="4"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wrapText="1"/>
    </xf>
    <xf numFmtId="9" fontId="5" fillId="0" borderId="2" xfId="1" applyFont="1" applyBorder="1"/>
    <xf numFmtId="0" fontId="0" fillId="11" borderId="0" xfId="0" applyFill="1" applyAlignment="1">
      <alignment wrapText="1"/>
    </xf>
    <xf numFmtId="0" fontId="0" fillId="11" borderId="0" xfId="0" applyFill="1" applyAlignment="1">
      <alignment horizontal="left" vertical="top" wrapText="1"/>
    </xf>
    <xf numFmtId="0" fontId="0" fillId="11" borderId="0" xfId="0" applyFill="1" applyAlignment="1">
      <alignment vertical="top"/>
    </xf>
    <xf numFmtId="0" fontId="0" fillId="0" borderId="8" xfId="0" applyBorder="1" applyAlignment="1">
      <alignment horizontal="right"/>
    </xf>
    <xf numFmtId="9" fontId="5" fillId="0" borderId="1" xfId="1" applyFont="1" applyFill="1" applyBorder="1" applyAlignment="1">
      <alignment horizontal="right"/>
    </xf>
    <xf numFmtId="9" fontId="5" fillId="0" borderId="9" xfId="1" applyFont="1" applyBorder="1" applyAlignment="1">
      <alignment horizontal="right"/>
    </xf>
    <xf numFmtId="9" fontId="5" fillId="0" borderId="10" xfId="1" applyFont="1" applyBorder="1" applyAlignment="1">
      <alignment horizontal="right"/>
    </xf>
    <xf numFmtId="9" fontId="5" fillId="0" borderId="11" xfId="1" applyFont="1" applyBorder="1" applyAlignment="1">
      <alignment horizontal="right"/>
    </xf>
    <xf numFmtId="0" fontId="0" fillId="15" borderId="0" xfId="0" applyFill="1"/>
    <xf numFmtId="0" fontId="0" fillId="15" borderId="0" xfId="0" applyFill="1" applyAlignment="1">
      <alignment horizontal="center"/>
    </xf>
    <xf numFmtId="9" fontId="4" fillId="15" borderId="0" xfId="1" applyFont="1" applyFill="1" applyBorder="1" applyAlignment="1">
      <alignment horizontal="center" vertical="center"/>
    </xf>
    <xf numFmtId="9" fontId="1" fillId="15" borderId="0" xfId="1" applyFont="1" applyFill="1" applyBorder="1" applyAlignment="1">
      <alignment horizontal="center" vertical="center"/>
    </xf>
    <xf numFmtId="9" fontId="0" fillId="15" borderId="0" xfId="1" applyFont="1" applyFill="1" applyAlignment="1">
      <alignment horizontal="center"/>
    </xf>
    <xf numFmtId="0" fontId="7" fillId="15" borderId="0" xfId="0" applyFont="1" applyFill="1" applyAlignment="1">
      <alignment horizontal="center"/>
    </xf>
    <xf numFmtId="9" fontId="5" fillId="15" borderId="0" xfId="1" applyFont="1" applyFill="1" applyBorder="1" applyAlignment="1">
      <alignment horizontal="right"/>
    </xf>
    <xf numFmtId="0" fontId="7" fillId="15" borderId="0" xfId="0" applyFont="1" applyFill="1"/>
    <xf numFmtId="0" fontId="9" fillId="0" borderId="3" xfId="2" applyFont="1" applyBorder="1"/>
    <xf numFmtId="0" fontId="9" fillId="0" borderId="5" xfId="2" applyFont="1" applyBorder="1"/>
    <xf numFmtId="0" fontId="0" fillId="11" borderId="0" xfId="0" applyFill="1" applyAlignment="1">
      <alignment vertical="center"/>
    </xf>
    <xf numFmtId="0" fontId="6" fillId="11" borderId="0" xfId="0" applyFont="1" applyFill="1" applyAlignment="1">
      <alignment horizontal="center" vertical="center" wrapText="1"/>
    </xf>
    <xf numFmtId="0" fontId="9" fillId="0" borderId="7" xfId="2" applyFont="1" applyBorder="1"/>
    <xf numFmtId="0" fontId="9" fillId="0" borderId="8" xfId="2" applyFont="1" applyBorder="1"/>
    <xf numFmtId="0" fontId="11" fillId="11" borderId="0" xfId="0" applyFont="1" applyFill="1" applyAlignment="1">
      <alignment horizontal="center" vertical="center" wrapText="1"/>
    </xf>
    <xf numFmtId="0" fontId="0" fillId="0" borderId="0" xfId="0" applyAlignment="1">
      <alignment horizontal="left" vertical="top"/>
    </xf>
    <xf numFmtId="0" fontId="0" fillId="11" borderId="0" xfId="0" applyFill="1" applyAlignment="1">
      <alignment horizontal="left" vertical="top"/>
    </xf>
    <xf numFmtId="0" fontId="16" fillId="16" borderId="12" xfId="0" applyFont="1" applyFill="1" applyBorder="1" applyAlignment="1">
      <alignment horizontal="center" wrapText="1"/>
    </xf>
    <xf numFmtId="0" fontId="17" fillId="17" borderId="13" xfId="0" applyFont="1" applyFill="1" applyBorder="1" applyAlignment="1">
      <alignment horizontal="center" vertical="top" wrapText="1"/>
    </xf>
    <xf numFmtId="0" fontId="18" fillId="17" borderId="13" xfId="0" applyFont="1" applyFill="1" applyBorder="1" applyAlignment="1">
      <alignment horizontal="center" vertical="top" wrapText="1"/>
    </xf>
    <xf numFmtId="0" fontId="20" fillId="0" borderId="0" xfId="0" applyFont="1"/>
    <xf numFmtId="0" fontId="0" fillId="0" borderId="0" xfId="0" applyAlignment="1">
      <alignment wrapText="1"/>
    </xf>
    <xf numFmtId="0" fontId="17" fillId="18" borderId="16" xfId="0" applyFont="1" applyFill="1" applyBorder="1" applyAlignment="1">
      <alignment vertical="top" wrapText="1"/>
    </xf>
    <xf numFmtId="0" fontId="21" fillId="2" borderId="15" xfId="0" applyFont="1" applyFill="1" applyBorder="1" applyAlignment="1">
      <alignment horizontal="center" vertical="top" wrapText="1"/>
    </xf>
    <xf numFmtId="0" fontId="22" fillId="0" borderId="0" xfId="0" applyFont="1"/>
    <xf numFmtId="0" fontId="23" fillId="0" borderId="17" xfId="2" applyFont="1" applyBorder="1" applyAlignment="1">
      <alignment horizontal="center" vertical="center" wrapText="1"/>
    </xf>
    <xf numFmtId="0" fontId="10" fillId="11" borderId="0" xfId="2" applyFont="1" applyFill="1" applyAlignment="1">
      <alignment horizontal="center" vertical="center"/>
    </xf>
    <xf numFmtId="0" fontId="27" fillId="2" borderId="14" xfId="0" applyFont="1" applyFill="1" applyBorder="1" applyAlignment="1">
      <alignment horizontal="left" vertical="center" wrapText="1"/>
    </xf>
    <xf numFmtId="0" fontId="28" fillId="15" borderId="0" xfId="0" applyFont="1" applyFill="1" applyAlignment="1">
      <alignment horizontal="center" vertical="center"/>
    </xf>
    <xf numFmtId="0" fontId="0" fillId="0" borderId="21" xfId="0" applyBorder="1"/>
    <xf numFmtId="0" fontId="0" fillId="0" borderId="22" xfId="0" applyBorder="1"/>
    <xf numFmtId="0" fontId="0" fillId="0" borderId="23" xfId="0" applyBorder="1"/>
    <xf numFmtId="0" fontId="2" fillId="8" borderId="24" xfId="0" applyFont="1" applyFill="1" applyBorder="1" applyAlignment="1">
      <alignment horizontal="center" vertical="center" wrapText="1"/>
    </xf>
    <xf numFmtId="0" fontId="9" fillId="0" borderId="24" xfId="2" applyFont="1" applyBorder="1"/>
    <xf numFmtId="0" fontId="0" fillId="0" borderId="25" xfId="0" applyBorder="1"/>
    <xf numFmtId="0" fontId="9" fillId="0" borderId="22" xfId="2" applyFont="1" applyBorder="1"/>
    <xf numFmtId="0" fontId="9" fillId="0" borderId="26" xfId="2" applyFont="1" applyBorder="1"/>
    <xf numFmtId="9" fontId="1" fillId="15" borderId="0" xfId="1" applyFont="1" applyFill="1" applyAlignment="1">
      <alignment horizontal="center"/>
    </xf>
    <xf numFmtId="0" fontId="28" fillId="15" borderId="0" xfId="0" applyFont="1" applyFill="1" applyAlignment="1">
      <alignment horizontal="center" vertical="center" wrapText="1"/>
    </xf>
    <xf numFmtId="0" fontId="24" fillId="6" borderId="2" xfId="0" applyFont="1" applyFill="1" applyBorder="1" applyAlignment="1">
      <alignment horizontal="center" vertical="top" wrapText="1"/>
    </xf>
    <xf numFmtId="0" fontId="24" fillId="6" borderId="1" xfId="0" applyFont="1" applyFill="1" applyBorder="1" applyAlignment="1">
      <alignment horizontal="center" vertical="top" wrapText="1"/>
    </xf>
    <xf numFmtId="0" fontId="0" fillId="0" borderId="2"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24" fillId="6" borderId="27" xfId="0" applyFont="1" applyFill="1" applyBorder="1" applyAlignment="1">
      <alignment horizontal="center" vertical="top"/>
    </xf>
    <xf numFmtId="0" fontId="0" fillId="0" borderId="2" xfId="0" applyBorder="1" applyAlignment="1">
      <alignment vertical="top" wrapText="1"/>
    </xf>
    <xf numFmtId="0" fontId="0" fillId="2" borderId="1" xfId="0" applyFill="1" applyBorder="1" applyAlignment="1">
      <alignment horizontal="center" vertical="center"/>
    </xf>
    <xf numFmtId="0" fontId="24" fillId="6" borderId="28" xfId="0" applyFont="1" applyFill="1" applyBorder="1" applyAlignment="1">
      <alignment horizontal="center" vertical="center"/>
    </xf>
    <xf numFmtId="0" fontId="29" fillId="7" borderId="20" xfId="0" applyFont="1" applyFill="1" applyBorder="1" applyAlignment="1">
      <alignment horizontal="center" vertical="top"/>
    </xf>
    <xf numFmtId="0" fontId="29" fillId="7" borderId="29" xfId="0" applyFont="1" applyFill="1" applyBorder="1" applyAlignment="1">
      <alignment horizontal="center" vertical="top"/>
    </xf>
    <xf numFmtId="0" fontId="29" fillId="10" borderId="0" xfId="0" applyFont="1" applyFill="1" applyAlignment="1">
      <alignment vertical="center"/>
    </xf>
    <xf numFmtId="0" fontId="29" fillId="10" borderId="2" xfId="0" applyFont="1" applyFill="1" applyBorder="1" applyAlignment="1">
      <alignment horizontal="center" vertical="center"/>
    </xf>
    <xf numFmtId="0" fontId="29" fillId="10" borderId="1" xfId="0" applyFont="1" applyFill="1" applyBorder="1" applyAlignment="1">
      <alignment vertical="center"/>
    </xf>
    <xf numFmtId="0" fontId="0" fillId="0" borderId="1" xfId="0" applyBorder="1" applyAlignment="1">
      <alignment horizontal="left" wrapText="1"/>
    </xf>
    <xf numFmtId="0" fontId="29" fillId="10" borderId="18" xfId="0" applyFont="1" applyFill="1" applyBorder="1" applyAlignment="1">
      <alignment horizontal="center" vertical="center"/>
    </xf>
    <xf numFmtId="0" fontId="29" fillId="10" borderId="0" xfId="0" applyFont="1" applyFill="1" applyAlignment="1">
      <alignment horizontal="center" vertical="center"/>
    </xf>
    <xf numFmtId="0" fontId="0" fillId="2" borderId="1" xfId="0" applyFill="1" applyBorder="1" applyAlignment="1">
      <alignment horizontal="left" vertical="top" wrapText="1"/>
    </xf>
    <xf numFmtId="0" fontId="30" fillId="0" borderId="2" xfId="0" applyFont="1" applyBorder="1" applyAlignment="1">
      <alignment horizontal="left" vertical="top" wrapText="1"/>
    </xf>
    <xf numFmtId="0" fontId="24" fillId="9" borderId="27" xfId="0" applyFont="1" applyFill="1" applyBorder="1" applyAlignment="1">
      <alignment horizontal="center" vertical="top"/>
    </xf>
    <xf numFmtId="0" fontId="0" fillId="2" borderId="2" xfId="0" applyFill="1" applyBorder="1" applyAlignment="1">
      <alignment horizontal="left" vertical="top" wrapText="1"/>
    </xf>
    <xf numFmtId="0" fontId="29" fillId="14" borderId="29" xfId="0" applyFont="1" applyFill="1" applyBorder="1" applyAlignment="1">
      <alignment horizontal="center" vertical="top"/>
    </xf>
    <xf numFmtId="0" fontId="12" fillId="2" borderId="32" xfId="0" applyFont="1" applyFill="1" applyBorder="1" applyAlignment="1">
      <alignment horizontal="center" vertical="center" wrapText="1"/>
    </xf>
    <xf numFmtId="0" fontId="10" fillId="18" borderId="31" xfId="2" applyFont="1" applyFill="1" applyBorder="1" applyAlignment="1">
      <alignment horizontal="center" vertical="center"/>
    </xf>
    <xf numFmtId="0" fontId="0" fillId="0" borderId="32" xfId="0" applyBorder="1"/>
    <xf numFmtId="0" fontId="13" fillId="0" borderId="33" xfId="2" applyFont="1" applyFill="1" applyBorder="1" applyAlignment="1">
      <alignment horizontal="center" vertical="center" wrapText="1"/>
    </xf>
    <xf numFmtId="0" fontId="11" fillId="0" borderId="32" xfId="0" applyFont="1" applyBorder="1" applyAlignment="1">
      <alignment horizontal="center" vertical="center" wrapText="1"/>
    </xf>
    <xf numFmtId="0" fontId="14" fillId="18" borderId="31" xfId="2" applyFont="1" applyFill="1" applyBorder="1" applyAlignment="1">
      <alignment horizontal="center" vertical="center"/>
    </xf>
    <xf numFmtId="0" fontId="0" fillId="2" borderId="34" xfId="0" applyFill="1" applyBorder="1"/>
    <xf numFmtId="0" fontId="0" fillId="0" borderId="34" xfId="0" applyBorder="1"/>
    <xf numFmtId="0" fontId="15" fillId="18" borderId="31" xfId="2" applyFont="1" applyFill="1" applyBorder="1" applyAlignment="1">
      <alignment horizontal="center" vertical="center"/>
    </xf>
    <xf numFmtId="0" fontId="32" fillId="0" borderId="35" xfId="2" applyFont="1" applyFill="1" applyBorder="1" applyAlignment="1">
      <alignment horizontal="center" vertical="center" wrapText="1"/>
    </xf>
    <xf numFmtId="0" fontId="32" fillId="0" borderId="33" xfId="2" applyFont="1" applyFill="1" applyBorder="1" applyAlignment="1">
      <alignment horizontal="center" vertical="center" wrapText="1"/>
    </xf>
    <xf numFmtId="0" fontId="32" fillId="2" borderId="33" xfId="2" applyFont="1" applyFill="1" applyBorder="1" applyAlignment="1">
      <alignment horizontal="center" vertical="top" wrapText="1"/>
    </xf>
    <xf numFmtId="0" fontId="33" fillId="0" borderId="33" xfId="2" applyFont="1" applyFill="1" applyBorder="1" applyAlignment="1">
      <alignment horizontal="center" vertical="center" wrapText="1"/>
    </xf>
    <xf numFmtId="0" fontId="32" fillId="2" borderId="35" xfId="2" applyFont="1" applyFill="1" applyBorder="1" applyAlignment="1">
      <alignment horizontal="center" vertical="center" wrapText="1"/>
    </xf>
    <xf numFmtId="0" fontId="34" fillId="0" borderId="0" xfId="2" applyFont="1" applyAlignment="1">
      <alignment horizontal="center"/>
    </xf>
    <xf numFmtId="0" fontId="20" fillId="0" borderId="0" xfId="0" applyFont="1" applyAlignment="1">
      <alignment horizontal="center"/>
    </xf>
    <xf numFmtId="0" fontId="35" fillId="5" borderId="24" xfId="0" applyFont="1" applyFill="1" applyBorder="1" applyAlignment="1">
      <alignment horizontal="center" vertical="center" wrapText="1"/>
    </xf>
    <xf numFmtId="9" fontId="5" fillId="15" borderId="0" xfId="1" applyFont="1" applyFill="1" applyAlignment="1">
      <alignment horizontal="right"/>
    </xf>
    <xf numFmtId="0" fontId="2" fillId="20" borderId="24" xfId="0" applyFont="1" applyFill="1" applyBorder="1" applyAlignment="1">
      <alignment horizontal="center" vertical="center" wrapText="1"/>
    </xf>
    <xf numFmtId="0" fontId="29" fillId="13" borderId="19" xfId="0" applyFont="1" applyFill="1" applyBorder="1" applyAlignment="1">
      <alignment horizontal="center" vertical="top"/>
    </xf>
    <xf numFmtId="0" fontId="29" fillId="13" borderId="1" xfId="0" applyFont="1" applyFill="1" applyBorder="1" applyAlignment="1">
      <alignment horizontal="left" vertical="top" wrapText="1"/>
    </xf>
    <xf numFmtId="0" fontId="29" fillId="13" borderId="29" xfId="0" applyFont="1" applyFill="1" applyBorder="1" applyAlignment="1">
      <alignment horizontal="center" vertical="top"/>
    </xf>
    <xf numFmtId="0" fontId="29" fillId="13" borderId="1" xfId="0" applyFont="1" applyFill="1" applyBorder="1" applyAlignment="1">
      <alignment horizontal="center" vertical="top" wrapText="1"/>
    </xf>
    <xf numFmtId="0" fontId="29" fillId="19" borderId="36" xfId="0" applyFont="1" applyFill="1" applyBorder="1" applyAlignment="1">
      <alignment horizontal="center" vertical="top"/>
    </xf>
    <xf numFmtId="9" fontId="3" fillId="0" borderId="5" xfId="1" applyFont="1" applyFill="1" applyBorder="1" applyAlignment="1">
      <alignment horizontal="center" vertical="center"/>
    </xf>
    <xf numFmtId="0" fontId="3" fillId="0" borderId="22" xfId="0" applyFont="1" applyBorder="1" applyAlignment="1">
      <alignment horizontal="center" vertical="center"/>
    </xf>
    <xf numFmtId="0" fontId="36"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wrapText="1"/>
    </xf>
    <xf numFmtId="0" fontId="1" fillId="15" borderId="0" xfId="0" applyFont="1" applyFill="1" applyAlignment="1">
      <alignment horizontal="center" vertical="center"/>
    </xf>
    <xf numFmtId="9" fontId="1" fillId="15" borderId="0" xfId="1" applyFont="1" applyFill="1" applyAlignment="1">
      <alignment horizontal="center" vertical="center"/>
    </xf>
    <xf numFmtId="0" fontId="1" fillId="15" borderId="0" xfId="1" applyNumberFormat="1" applyFont="1" applyFill="1" applyAlignment="1">
      <alignment horizontal="center" vertical="center"/>
    </xf>
    <xf numFmtId="9" fontId="0" fillId="15" borderId="0" xfId="0" applyNumberFormat="1" applyFill="1" applyAlignment="1">
      <alignment horizontal="center" vertical="center"/>
    </xf>
    <xf numFmtId="9" fontId="0" fillId="15" borderId="0" xfId="1" applyFont="1" applyFill="1" applyAlignment="1">
      <alignment horizontal="center" vertical="center"/>
    </xf>
    <xf numFmtId="0" fontId="0" fillId="15" borderId="0" xfId="0" applyFill="1" applyAlignment="1">
      <alignment horizontal="center" vertical="center"/>
    </xf>
    <xf numFmtId="9" fontId="0" fillId="15" borderId="0" xfId="1" applyFont="1" applyFill="1" applyBorder="1" applyAlignment="1">
      <alignment horizontal="center" vertical="center"/>
    </xf>
    <xf numFmtId="9" fontId="38" fillId="0" borderId="5" xfId="1" applyFont="1" applyFill="1" applyBorder="1" applyAlignment="1">
      <alignment horizontal="center" vertical="center"/>
    </xf>
    <xf numFmtId="9" fontId="38" fillId="0" borderId="5" xfId="1" applyFont="1" applyFill="1" applyBorder="1" applyAlignment="1">
      <alignment horizontal="center" vertical="top"/>
    </xf>
    <xf numFmtId="9" fontId="38" fillId="0" borderId="22" xfId="0" applyNumberFormat="1" applyFont="1" applyBorder="1" applyAlignment="1">
      <alignment horizontal="center" vertical="top"/>
    </xf>
    <xf numFmtId="9" fontId="1" fillId="0" borderId="1" xfId="1" applyFont="1" applyFill="1" applyBorder="1" applyAlignment="1">
      <alignment horizontal="center"/>
    </xf>
    <xf numFmtId="9" fontId="0" fillId="0" borderId="1" xfId="0" applyNumberFormat="1" applyBorder="1" applyAlignment="1">
      <alignment horizontal="center" vertical="center"/>
    </xf>
    <xf numFmtId="9" fontId="1" fillId="0" borderId="1" xfId="1" applyFont="1" applyFill="1" applyBorder="1" applyAlignment="1">
      <alignment horizontal="center" vertical="center"/>
    </xf>
    <xf numFmtId="9" fontId="0" fillId="0" borderId="1" xfId="1"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xf numFmtId="0" fontId="0" fillId="0" borderId="37" xfId="0" applyBorder="1" applyAlignment="1">
      <alignment horizontal="left" vertical="top" wrapText="1"/>
    </xf>
    <xf numFmtId="0" fontId="0" fillId="0" borderId="38" xfId="0" applyBorder="1"/>
    <xf numFmtId="0" fontId="37" fillId="0" borderId="39" xfId="2" applyFont="1" applyBorder="1" applyAlignment="1">
      <alignment horizontal="center" vertical="center"/>
    </xf>
    <xf numFmtId="0" fontId="0" fillId="0" borderId="40" xfId="0" applyBorder="1"/>
    <xf numFmtId="0" fontId="32" fillId="0" borderId="41" xfId="2" applyFont="1" applyBorder="1" applyAlignment="1">
      <alignment horizontal="center" vertical="center" wrapText="1"/>
    </xf>
    <xf numFmtId="0" fontId="0" fillId="0" borderId="42" xfId="0" applyBorder="1"/>
    <xf numFmtId="0" fontId="32" fillId="0" borderId="43" xfId="2" applyFont="1" applyBorder="1" applyAlignment="1">
      <alignment horizontal="center" vertical="center" wrapText="1"/>
    </xf>
    <xf numFmtId="0" fontId="0" fillId="0" borderId="44" xfId="0" applyBorder="1"/>
    <xf numFmtId="0" fontId="32" fillId="0" borderId="45" xfId="2" applyFont="1" applyFill="1" applyBorder="1" applyAlignment="1">
      <alignment horizontal="center" vertical="center" wrapText="1"/>
    </xf>
    <xf numFmtId="0" fontId="0" fillId="0" borderId="46" xfId="0" applyBorder="1"/>
    <xf numFmtId="0" fontId="32" fillId="0" borderId="47" xfId="2" applyFont="1" applyFill="1" applyBorder="1" applyAlignment="1">
      <alignment horizontal="center" vertical="center" wrapText="1"/>
    </xf>
    <xf numFmtId="0" fontId="0" fillId="0" borderId="48" xfId="0" applyBorder="1"/>
    <xf numFmtId="0" fontId="32" fillId="0" borderId="49" xfId="2" applyFont="1" applyFill="1" applyBorder="1" applyAlignment="1">
      <alignment horizontal="center" vertical="center" wrapText="1"/>
    </xf>
    <xf numFmtId="0" fontId="0" fillId="0" borderId="37" xfId="0" applyBorder="1" applyAlignment="1">
      <alignment vertical="top" wrapText="1"/>
    </xf>
    <xf numFmtId="0" fontId="6" fillId="0" borderId="48" xfId="0" applyFont="1" applyBorder="1" applyAlignment="1">
      <alignment horizontal="center" vertical="center" wrapText="1"/>
    </xf>
    <xf numFmtId="9" fontId="0" fillId="0" borderId="2" xfId="0" applyNumberFormat="1" applyBorder="1" applyAlignment="1">
      <alignment horizontal="center"/>
    </xf>
    <xf numFmtId="9" fontId="1" fillId="0" borderId="2" xfId="1" applyFont="1" applyFill="1" applyBorder="1" applyAlignment="1">
      <alignment horizontal="center" vertical="center"/>
    </xf>
    <xf numFmtId="0" fontId="1" fillId="0" borderId="2" xfId="0" applyFont="1" applyBorder="1" applyAlignment="1">
      <alignment horizontal="center" vertical="center"/>
    </xf>
    <xf numFmtId="9" fontId="0" fillId="0" borderId="37" xfId="0" applyNumberFormat="1" applyBorder="1" applyAlignment="1">
      <alignment horizontal="center" vertical="center"/>
    </xf>
    <xf numFmtId="9" fontId="0" fillId="0" borderId="37" xfId="1" applyFont="1" applyFill="1" applyBorder="1" applyAlignment="1">
      <alignment horizontal="center" vertical="center"/>
    </xf>
    <xf numFmtId="0" fontId="0" fillId="0" borderId="37" xfId="0" applyBorder="1" applyAlignment="1">
      <alignment horizontal="center" vertical="center"/>
    </xf>
    <xf numFmtId="0" fontId="0" fillId="0" borderId="37" xfId="0" applyBorder="1"/>
    <xf numFmtId="0" fontId="29" fillId="0" borderId="18" xfId="0" applyFont="1" applyBorder="1" applyAlignment="1">
      <alignment horizontal="center"/>
    </xf>
    <xf numFmtId="0" fontId="29" fillId="0" borderId="50" xfId="0" applyFont="1" applyBorder="1" applyAlignment="1">
      <alignment horizontal="center"/>
    </xf>
    <xf numFmtId="0" fontId="29" fillId="0" borderId="51" xfId="0" applyFont="1" applyBorder="1" applyAlignment="1">
      <alignment horizontal="center"/>
    </xf>
    <xf numFmtId="0" fontId="1" fillId="0" borderId="19" xfId="1" applyNumberFormat="1" applyFont="1" applyFill="1" applyBorder="1" applyAlignment="1">
      <alignment horizontal="center" vertical="center"/>
    </xf>
    <xf numFmtId="0" fontId="0" fillId="0" borderId="19" xfId="0" applyBorder="1"/>
    <xf numFmtId="0" fontId="0" fillId="0" borderId="30" xfId="0" applyBorder="1"/>
    <xf numFmtId="0" fontId="24" fillId="6" borderId="54" xfId="0" applyFont="1" applyFill="1" applyBorder="1" applyAlignment="1">
      <alignment horizontal="center" vertical="top"/>
    </xf>
    <xf numFmtId="0" fontId="24" fillId="6" borderId="50" xfId="0" applyFont="1" applyFill="1" applyBorder="1" applyAlignment="1">
      <alignment horizontal="center" vertical="top" wrapText="1"/>
    </xf>
    <xf numFmtId="0" fontId="29" fillId="7" borderId="54" xfId="0" applyFont="1" applyFill="1" applyBorder="1" applyAlignment="1">
      <alignment horizontal="center" vertical="top"/>
    </xf>
    <xf numFmtId="0" fontId="29" fillId="7" borderId="50" xfId="0" applyFont="1" applyFill="1" applyBorder="1" applyAlignment="1">
      <alignment horizontal="center" vertical="top" wrapText="1"/>
    </xf>
    <xf numFmtId="0" fontId="0" fillId="0" borderId="52" xfId="0" applyBorder="1" applyAlignment="1">
      <alignment horizontal="center" vertical="center"/>
    </xf>
    <xf numFmtId="0" fontId="29" fillId="7" borderId="54" xfId="0" applyFont="1" applyFill="1" applyBorder="1" applyAlignment="1">
      <alignment horizontal="center"/>
    </xf>
    <xf numFmtId="0" fontId="29" fillId="7" borderId="50" xfId="0" applyFont="1" applyFill="1" applyBorder="1" applyAlignment="1">
      <alignment horizontal="center" vertical="center" wrapText="1"/>
    </xf>
    <xf numFmtId="0" fontId="24" fillId="9" borderId="50" xfId="0" applyFont="1" applyFill="1" applyBorder="1" applyAlignment="1">
      <alignment horizontal="center" vertical="top"/>
    </xf>
    <xf numFmtId="0" fontId="24" fillId="9" borderId="50" xfId="0" applyFont="1" applyFill="1" applyBorder="1" applyAlignment="1">
      <alignment horizontal="left" vertical="top" wrapText="1"/>
    </xf>
    <xf numFmtId="0" fontId="24" fillId="9" borderId="50" xfId="0" applyFont="1" applyFill="1" applyBorder="1" applyAlignment="1">
      <alignment horizontal="center" vertical="top" wrapText="1"/>
    </xf>
    <xf numFmtId="0" fontId="24" fillId="9" borderId="53" xfId="0" applyFont="1" applyFill="1" applyBorder="1" applyAlignment="1">
      <alignment horizontal="center" vertical="top"/>
    </xf>
    <xf numFmtId="0" fontId="24" fillId="9" borderId="50" xfId="0" applyFont="1" applyFill="1" applyBorder="1" applyAlignment="1">
      <alignment horizontal="center" vertical="center" wrapText="1"/>
    </xf>
    <xf numFmtId="0" fontId="29" fillId="19" borderId="54" xfId="0" applyFont="1" applyFill="1" applyBorder="1" applyAlignment="1">
      <alignment horizontal="center" vertical="top"/>
    </xf>
    <xf numFmtId="0" fontId="29" fillId="19" borderId="50" xfId="0" applyFont="1" applyFill="1" applyBorder="1" applyAlignment="1">
      <alignment horizontal="left" vertical="top" wrapText="1"/>
    </xf>
    <xf numFmtId="0" fontId="29" fillId="19" borderId="50" xfId="0" applyFont="1" applyFill="1" applyBorder="1" applyAlignment="1">
      <alignment horizontal="center" vertical="top" wrapText="1"/>
    </xf>
    <xf numFmtId="0" fontId="29" fillId="14" borderId="54" xfId="0" applyFont="1" applyFill="1" applyBorder="1" applyAlignment="1">
      <alignment horizontal="center" vertical="top"/>
    </xf>
    <xf numFmtId="0" fontId="29" fillId="14" borderId="50" xfId="0" applyFont="1" applyFill="1" applyBorder="1" applyAlignment="1">
      <alignment horizontal="center" vertical="top" wrapText="1"/>
    </xf>
    <xf numFmtId="0" fontId="29" fillId="14" borderId="50" xfId="0" applyFont="1" applyFill="1" applyBorder="1" applyAlignment="1">
      <alignment horizontal="left" vertical="top" wrapText="1"/>
    </xf>
    <xf numFmtId="9" fontId="11" fillId="0" borderId="10" xfId="1" applyFont="1" applyBorder="1" applyAlignment="1">
      <alignment horizontal="right"/>
    </xf>
    <xf numFmtId="9" fontId="11" fillId="0" borderId="11" xfId="1" applyFont="1" applyBorder="1" applyAlignment="1">
      <alignment horizontal="right"/>
    </xf>
    <xf numFmtId="9" fontId="11" fillId="0" borderId="9" xfId="1" applyFont="1" applyBorder="1" applyAlignment="1">
      <alignment horizontal="right"/>
    </xf>
  </cellXfs>
  <cellStyles count="3">
    <cellStyle name="Hyperlink" xfId="2" builtinId="8"/>
    <cellStyle name="Normal" xfId="0" builtinId="0"/>
    <cellStyle name="Percent" xfId="1" builtinId="5"/>
  </cellStyles>
  <dxfs count="76">
    <dxf>
      <fill>
        <patternFill patternType="solid">
          <fgColor indexed="64"/>
          <bgColor theme="2" tint="-9.9978637043366805E-2"/>
        </patternFill>
      </fill>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ptos Narrow"/>
        <family val="2"/>
        <scheme val="minor"/>
      </font>
      <fill>
        <patternFill patternType="solid">
          <fgColor indexed="64"/>
          <bgColor rgb="FFFF7C80"/>
        </patternFill>
      </fill>
      <alignment horizontal="center" vertical="top" textRotation="0" wrapText="0" indent="0" justifyLastLine="0" shrinkToFit="0" readingOrder="0"/>
      <border diagonalUp="0" diagonalDown="0">
        <left style="thick">
          <color theme="1"/>
        </left>
        <right style="thick">
          <color theme="1"/>
        </right>
        <top style="thick">
          <color theme="1"/>
        </top>
        <bottom style="thick">
          <color theme="1"/>
        </bottom>
        <vertical/>
        <horizontal/>
      </border>
    </dxf>
    <dxf>
      <border outline="0">
        <top style="thin">
          <color indexed="64"/>
        </top>
      </border>
    </dxf>
    <dxf>
      <font>
        <b/>
        <i val="0"/>
        <strike val="0"/>
        <condense val="0"/>
        <extend val="0"/>
        <outline val="0"/>
        <shadow val="0"/>
        <u val="none"/>
        <vertAlign val="baseline"/>
        <sz val="11"/>
        <color theme="1"/>
        <name val="Aptos Narrow"/>
        <family val="2"/>
        <scheme val="minor"/>
      </font>
      <fill>
        <patternFill patternType="solid">
          <fgColor indexed="64"/>
          <bgColor rgb="FFFF7C8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2" tint="-9.9978637043366805E-2"/>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ptos Narrow"/>
        <family val="2"/>
        <scheme val="minor"/>
      </font>
      <fill>
        <patternFill patternType="solid">
          <fgColor indexed="64"/>
          <bgColor rgb="FFC1C0DE"/>
        </patternFill>
      </fill>
      <alignment horizontal="center" vertical="top" textRotation="0" wrapText="0" indent="0" justifyLastLine="0" shrinkToFit="0" readingOrder="0"/>
      <border diagonalUp="0" diagonalDown="0">
        <left style="thick">
          <color theme="1"/>
        </left>
        <right style="thick">
          <color theme="1"/>
        </right>
        <top style="thick">
          <color theme="1"/>
        </top>
        <bottom style="thick">
          <color theme="1"/>
        </bottom>
        <vertical/>
        <horizontal/>
      </border>
    </dxf>
    <dxf>
      <border outline="0">
        <top style="thin">
          <color indexed="64"/>
        </top>
      </border>
    </dxf>
    <dxf>
      <font>
        <b/>
        <i val="0"/>
        <strike val="0"/>
        <condense val="0"/>
        <extend val="0"/>
        <outline val="0"/>
        <shadow val="0"/>
        <u val="none"/>
        <vertAlign val="baseline"/>
        <sz val="11"/>
        <color theme="1"/>
        <name val="Aptos Narrow"/>
        <family val="2"/>
        <scheme val="minor"/>
      </font>
      <fill>
        <patternFill patternType="solid">
          <fgColor indexed="64"/>
          <bgColor rgb="FFC1C0DE"/>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2" tint="-9.9978637043366805E-2"/>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ptos Narrow"/>
        <family val="2"/>
        <scheme val="minor"/>
      </font>
      <fill>
        <patternFill patternType="solid">
          <fgColor indexed="64"/>
          <bgColor rgb="FF30ACB2"/>
        </patternFill>
      </fill>
      <alignment horizontal="center" vertical="top" textRotation="0" wrapText="0" indent="0" justifyLastLine="0" shrinkToFit="0" readingOrder="0"/>
      <border diagonalUp="0" diagonalDown="0">
        <left style="thick">
          <color theme="1"/>
        </left>
        <right/>
        <top style="thick">
          <color theme="1"/>
        </top>
        <bottom style="thick">
          <color theme="1"/>
        </bottom>
        <vertical/>
        <horizontal/>
      </border>
    </dxf>
    <dxf>
      <border outline="0">
        <top style="thin">
          <color indexed="64"/>
        </top>
      </border>
    </dxf>
    <dxf>
      <font>
        <b/>
        <i val="0"/>
        <strike val="0"/>
        <condense val="0"/>
        <extend val="0"/>
        <outline val="0"/>
        <shadow val="0"/>
        <u val="none"/>
        <vertAlign val="baseline"/>
        <sz val="11"/>
        <color theme="1"/>
        <name val="Aptos Narrow"/>
        <family val="2"/>
        <scheme val="minor"/>
      </font>
      <fill>
        <patternFill patternType="solid">
          <fgColor indexed="64"/>
          <bgColor rgb="FF30ACB2"/>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2" tint="-9.9978637043366805E-2"/>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ptos Narrow"/>
        <family val="2"/>
        <scheme val="minor"/>
      </font>
      <fill>
        <patternFill patternType="solid">
          <fgColor indexed="64"/>
          <bgColor rgb="FFFFFF99"/>
        </patternFill>
      </fill>
      <alignment horizontal="center" vertical="top" textRotation="0" wrapText="0" indent="0" justifyLastLine="0" shrinkToFit="0" readingOrder="0"/>
      <border diagonalUp="0" diagonalDown="0">
        <left style="thick">
          <color theme="1"/>
        </left>
        <right style="thick">
          <color theme="1"/>
        </right>
        <top style="thick">
          <color theme="1"/>
        </top>
        <bottom style="thick">
          <color theme="1"/>
        </bottom>
        <vertical/>
        <horizontal/>
      </border>
    </dxf>
    <dxf>
      <fill>
        <patternFill patternType="solid">
          <fgColor indexed="64"/>
          <bgColor theme="2" tint="-9.9978637043366805E-2"/>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Aptos Narrow"/>
        <family val="2"/>
        <scheme val="minor"/>
      </font>
      <fill>
        <patternFill patternType="solid">
          <fgColor indexed="64"/>
          <bgColor theme="9" tint="-0.249977111117893"/>
        </patternFill>
      </fill>
      <alignment horizontal="center" vertical="top" textRotation="0" wrapText="0" indent="0" justifyLastLine="0" shrinkToFit="0" readingOrder="0"/>
      <border diagonalUp="0" diagonalDown="0">
        <left style="thick">
          <color theme="0"/>
        </left>
        <right style="thick">
          <color theme="0"/>
        </right>
        <top style="thick">
          <color theme="0"/>
        </top>
        <bottom style="thick">
          <color theme="0"/>
        </bottom>
        <vertical/>
        <horizontal/>
      </border>
    </dxf>
    <dxf>
      <border outline="0">
        <top style="thin">
          <color indexed="64"/>
        </top>
      </border>
    </dxf>
    <dxf>
      <font>
        <b/>
        <i val="0"/>
        <strike val="0"/>
        <condense val="0"/>
        <extend val="0"/>
        <outline val="0"/>
        <shadow val="0"/>
        <u val="none"/>
        <vertAlign val="baseline"/>
        <sz val="11"/>
        <color theme="0"/>
        <name val="Aptos Narrow"/>
        <family val="2"/>
        <scheme val="minor"/>
      </font>
      <fill>
        <patternFill patternType="solid">
          <fgColor indexed="64"/>
          <bgColor theme="9" tint="-0.249977111117893"/>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2" tint="-9.9978637043366805E-2"/>
        </patternFill>
      </fill>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Aptos Narrow"/>
        <family val="2"/>
        <scheme val="minor"/>
      </font>
      <fill>
        <patternFill patternType="solid">
          <fgColor indexed="64"/>
          <bgColor theme="9" tint="-0.249977111117893"/>
        </patternFill>
      </fill>
      <alignment horizontal="center" vertical="top" textRotation="0" wrapText="0" indent="0" justifyLastLine="0" shrinkToFit="0" readingOrder="0"/>
      <border diagonalUp="0" diagonalDown="0">
        <left style="thick">
          <color theme="0"/>
        </left>
        <right style="thick">
          <color theme="0"/>
        </right>
        <top style="thick">
          <color theme="0"/>
        </top>
        <bottom style="thick">
          <color theme="0"/>
        </bottom>
        <vertical/>
        <horizontal/>
      </border>
    </dxf>
    <dxf>
      <border outline="0">
        <top style="thin">
          <color indexed="64"/>
        </top>
      </border>
    </dxf>
    <dxf>
      <border outline="0">
        <bottom style="thin">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theme="9" tint="-0.249977111117893"/>
        </patternFill>
      </fill>
      <alignment horizontal="center"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ptos Narrow"/>
        <family val="2"/>
        <scheme val="minor"/>
      </font>
      <fill>
        <patternFill patternType="solid">
          <fgColor indexed="64"/>
          <bgColor rgb="FFFF7C80"/>
        </patternFill>
      </fill>
      <alignment horizontal="center" vertical="top" textRotation="0" wrapText="0" indent="0" justifyLastLine="0" shrinkToFit="0" readingOrder="0"/>
      <border diagonalUp="0" diagonalDown="0">
        <left style="thick">
          <color theme="1"/>
        </left>
        <right style="thick">
          <color theme="1"/>
        </right>
        <top style="thick">
          <color theme="1"/>
        </top>
        <bottom style="thick">
          <color theme="1"/>
        </bottom>
        <vertical/>
        <horizontal/>
      </border>
    </dxf>
    <dxf>
      <border outline="0">
        <top style="thin">
          <color indexed="64"/>
        </top>
      </border>
    </dxf>
    <dxf>
      <font>
        <b/>
        <i val="0"/>
        <strike val="0"/>
        <condense val="0"/>
        <extend val="0"/>
        <outline val="0"/>
        <shadow val="0"/>
        <u val="none"/>
        <vertAlign val="baseline"/>
        <sz val="11"/>
        <color theme="1"/>
        <name val="Aptos Narrow"/>
        <family val="2"/>
        <scheme val="minor"/>
      </font>
      <fill>
        <patternFill patternType="solid">
          <fgColor indexed="64"/>
          <bgColor rgb="FFFF7C80"/>
        </patternFill>
      </fill>
      <alignment horizontal="center" vertical="top" textRotation="0" wrapText="1"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ptos Narrow"/>
        <family val="2"/>
        <scheme val="minor"/>
      </font>
      <fill>
        <patternFill patternType="solid">
          <fgColor indexed="64"/>
          <bgColor rgb="FFFF7C80"/>
        </patternFill>
      </fill>
      <alignment horizontal="center" vertical="top" textRotation="0" wrapText="0" indent="0" justifyLastLine="0" shrinkToFit="0" readingOrder="0"/>
      <border diagonalUp="0" diagonalDown="0">
        <left style="thick">
          <color indexed="64"/>
        </left>
        <right style="thick">
          <color indexed="64"/>
        </right>
        <top style="thick">
          <color indexed="64"/>
        </top>
        <bottom style="thick">
          <color indexed="64"/>
        </bottom>
        <vertical/>
        <horizontal/>
      </border>
    </dxf>
    <dxf>
      <border outline="0">
        <top style="thin">
          <color indexed="64"/>
        </top>
      </border>
    </dxf>
    <dxf>
      <font>
        <b/>
        <i val="0"/>
        <strike val="0"/>
        <condense val="0"/>
        <extend val="0"/>
        <outline val="0"/>
        <shadow val="0"/>
        <u val="none"/>
        <vertAlign val="baseline"/>
        <sz val="11"/>
        <color theme="1"/>
        <name val="Aptos Narrow"/>
        <family val="2"/>
        <scheme val="minor"/>
      </font>
      <fill>
        <patternFill patternType="solid">
          <fgColor indexed="64"/>
          <bgColor rgb="FFFF7C8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2" tint="-9.9978637043366805E-2"/>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Aptos Narrow"/>
        <family val="2"/>
        <scheme val="minor"/>
      </font>
      <fill>
        <patternFill patternType="solid">
          <fgColor indexed="64"/>
          <bgColor theme="3" tint="0.249977111117893"/>
        </patternFill>
      </fill>
      <alignment horizontal="center" vertical="top" textRotation="0" wrapText="0" indent="0" justifyLastLine="0" shrinkToFit="0" readingOrder="0"/>
      <border diagonalUp="0" diagonalDown="0">
        <left style="thick">
          <color theme="0"/>
        </left>
        <right style="thick">
          <color theme="0"/>
        </right>
        <top style="thick">
          <color theme="0"/>
        </top>
        <bottom style="thick">
          <color theme="0"/>
        </bottom>
        <vertical/>
        <horizontal/>
      </border>
    </dxf>
    <dxf>
      <border outline="0">
        <top style="thin">
          <color indexed="64"/>
        </top>
      </border>
    </dxf>
    <dxf>
      <font>
        <b/>
        <i val="0"/>
        <strike val="0"/>
        <condense val="0"/>
        <extend val="0"/>
        <outline val="0"/>
        <shadow val="0"/>
        <u val="none"/>
        <vertAlign val="baseline"/>
        <sz val="11"/>
        <color theme="0"/>
        <name val="Aptos Narrow"/>
        <family val="2"/>
        <scheme val="minor"/>
      </font>
      <fill>
        <patternFill patternType="solid">
          <fgColor indexed="64"/>
          <bgColor theme="3" tint="0.249977111117893"/>
        </patternFill>
      </fill>
      <alignment horizontal="center" vertical="top" textRotation="0" wrapText="1"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Aptos Narrow"/>
        <family val="2"/>
        <scheme val="minor"/>
      </font>
      <fill>
        <patternFill patternType="solid">
          <fgColor indexed="64"/>
          <bgColor theme="3" tint="0.249977111117893"/>
        </patternFill>
      </fill>
      <alignment horizontal="center" vertical="top" textRotation="0" wrapText="0" indent="0" justifyLastLine="0" shrinkToFit="0" readingOrder="0"/>
      <border diagonalUp="0" diagonalDown="0">
        <left style="thick">
          <color theme="0"/>
        </left>
        <right style="thick">
          <color theme="0"/>
        </right>
        <top style="thick">
          <color theme="0"/>
        </top>
        <bottom style="thick">
          <color theme="0"/>
        </bottom>
        <vertical/>
        <horizontal/>
      </border>
    </dxf>
    <dxf>
      <border outline="0">
        <top style="thin">
          <color indexed="64"/>
        </top>
      </border>
    </dxf>
    <dxf>
      <font>
        <b/>
        <i val="0"/>
        <strike val="0"/>
        <condense val="0"/>
        <extend val="0"/>
        <outline val="0"/>
        <shadow val="0"/>
        <u val="none"/>
        <vertAlign val="baseline"/>
        <sz val="11"/>
        <color theme="0"/>
        <name val="Aptos Narrow"/>
        <family val="2"/>
        <scheme val="minor"/>
      </font>
      <fill>
        <patternFill patternType="solid">
          <fgColor indexed="64"/>
          <bgColor theme="3" tint="0.249977111117893"/>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2" tint="-9.9978637043366805E-2"/>
        </patternFill>
      </fill>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Aptos Narrow"/>
        <family val="2"/>
        <scheme val="minor"/>
      </font>
      <fill>
        <patternFill patternType="solid">
          <fgColor indexed="64"/>
          <bgColor theme="3" tint="0.249977111117893"/>
        </patternFill>
      </fill>
      <alignment horizontal="center" vertical="top" textRotation="0" wrapText="0" indent="0" justifyLastLine="0" shrinkToFit="0" readingOrder="0"/>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1"/>
        <color theme="0"/>
        <name val="Aptos Narrow"/>
        <family val="2"/>
        <scheme val="minor"/>
      </font>
      <fill>
        <patternFill patternType="solid">
          <fgColor indexed="64"/>
          <bgColor theme="3" tint="0.249977111117893"/>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PivotStyle="PivotStyleLight16"/>
  <colors>
    <mruColors>
      <color rgb="FFFF4D80"/>
      <color rgb="FFFFB180"/>
      <color rgb="FFB48200"/>
      <color rgb="FFB48900"/>
      <color rgb="FF309DB2"/>
      <color rgb="FFC1C0DE"/>
      <color rgb="FF30ACB2"/>
      <color rgb="FFFFFF99"/>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bg1"/>
            </a:solidFill>
          </c:spPr>
          <c:dPt>
            <c:idx val="0"/>
            <c:bubble3D val="0"/>
            <c:spPr>
              <a:solidFill>
                <a:schemeClr val="bg1"/>
              </a:solidFill>
              <a:ln w="19050">
                <a:solidFill>
                  <a:schemeClr val="tx1"/>
                </a:solidFill>
              </a:ln>
              <a:effectLst/>
            </c:spPr>
            <c:extLst>
              <c:ext xmlns:c16="http://schemas.microsoft.com/office/drawing/2014/chart" uri="{C3380CC4-5D6E-409C-BE32-E72D297353CC}">
                <c16:uniqueId val="{00000001-7CD1-436C-AB08-221A2C07D2C0}"/>
              </c:ext>
            </c:extLst>
          </c:dPt>
          <c:dPt>
            <c:idx val="1"/>
            <c:bubble3D val="0"/>
            <c:spPr>
              <a:solidFill>
                <a:schemeClr val="tx2">
                  <a:lumMod val="10000"/>
                  <a:lumOff val="90000"/>
                </a:schemeClr>
              </a:solidFill>
              <a:ln w="19050">
                <a:solidFill>
                  <a:schemeClr val="tx1"/>
                </a:solidFill>
              </a:ln>
              <a:effectLst/>
            </c:spPr>
            <c:extLst>
              <c:ext xmlns:c16="http://schemas.microsoft.com/office/drawing/2014/chart" uri="{C3380CC4-5D6E-409C-BE32-E72D297353CC}">
                <c16:uniqueId val="{00000003-7CD1-436C-AB08-221A2C07D2C0}"/>
              </c:ext>
            </c:extLst>
          </c:dPt>
          <c:val>
            <c:numRef>
              <c:f>Formulas!$A$2:$A$3</c:f>
              <c:numCache>
                <c:formatCode>0%</c:formatCode>
                <c:ptCount val="2"/>
                <c:pt idx="0">
                  <c:v>1</c:v>
                </c:pt>
                <c:pt idx="1">
                  <c:v>0</c:v>
                </c:pt>
              </c:numCache>
            </c:numRef>
          </c:val>
          <c:extLst>
            <c:ext xmlns:c16="http://schemas.microsoft.com/office/drawing/2014/chart" uri="{C3380CC4-5D6E-409C-BE32-E72D297353CC}">
              <c16:uniqueId val="{00000004-7CD1-436C-AB08-221A2C07D2C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rgbClr val="FFCCCC"/>
            </a:solidFill>
            <a:ln>
              <a:solidFill>
                <a:schemeClr val="tx1"/>
              </a:solidFill>
            </a:ln>
          </c:spPr>
          <c:dPt>
            <c:idx val="0"/>
            <c:bubble3D val="0"/>
            <c:spPr>
              <a:solidFill>
                <a:schemeClr val="bg1"/>
              </a:solidFill>
              <a:ln w="19050">
                <a:solidFill>
                  <a:schemeClr val="tx1"/>
                </a:solidFill>
              </a:ln>
              <a:effectLst/>
            </c:spPr>
            <c:extLst>
              <c:ext xmlns:c16="http://schemas.microsoft.com/office/drawing/2014/chart" uri="{C3380CC4-5D6E-409C-BE32-E72D297353CC}">
                <c16:uniqueId val="{00000001-92FF-409F-B3AF-8D2690CA8D38}"/>
              </c:ext>
            </c:extLst>
          </c:dPt>
          <c:dPt>
            <c:idx val="1"/>
            <c:bubble3D val="0"/>
            <c:spPr>
              <a:solidFill>
                <a:srgbClr val="FFCCCC"/>
              </a:solidFill>
              <a:ln w="19050">
                <a:solidFill>
                  <a:schemeClr val="tx1"/>
                </a:solidFill>
              </a:ln>
              <a:effectLst/>
            </c:spPr>
            <c:extLst>
              <c:ext xmlns:c16="http://schemas.microsoft.com/office/drawing/2014/chart" uri="{C3380CC4-5D6E-409C-BE32-E72D297353CC}">
                <c16:uniqueId val="{00000003-92FF-409F-B3AF-8D2690CA8D38}"/>
              </c:ext>
            </c:extLst>
          </c:dPt>
          <c:val>
            <c:numRef>
              <c:f>Formulas!$B$2:$B$3</c:f>
              <c:numCache>
                <c:formatCode>0%</c:formatCode>
                <c:ptCount val="2"/>
                <c:pt idx="0">
                  <c:v>1</c:v>
                </c:pt>
                <c:pt idx="1">
                  <c:v>0</c:v>
                </c:pt>
              </c:numCache>
            </c:numRef>
          </c:val>
          <c:extLst>
            <c:ext xmlns:c16="http://schemas.microsoft.com/office/drawing/2014/chart" uri="{C3380CC4-5D6E-409C-BE32-E72D297353CC}">
              <c16:uniqueId val="{00000004-92FF-409F-B3AF-8D2690CA8D38}"/>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6"/>
            </a:solidFill>
            <a:ln>
              <a:solidFill>
                <a:schemeClr val="tx1"/>
              </a:solidFill>
            </a:ln>
          </c:spPr>
          <c:dPt>
            <c:idx val="0"/>
            <c:bubble3D val="0"/>
            <c:spPr>
              <a:solidFill>
                <a:schemeClr val="bg1"/>
              </a:solidFill>
              <a:ln w="19050">
                <a:solidFill>
                  <a:schemeClr val="tx1"/>
                </a:solidFill>
              </a:ln>
              <a:effectLst/>
            </c:spPr>
            <c:extLst>
              <c:ext xmlns:c16="http://schemas.microsoft.com/office/drawing/2014/chart" uri="{C3380CC4-5D6E-409C-BE32-E72D297353CC}">
                <c16:uniqueId val="{00000001-07ED-4067-A24A-F0F6DB46FD0A}"/>
              </c:ext>
            </c:extLst>
          </c:dPt>
          <c:dPt>
            <c:idx val="1"/>
            <c:bubble3D val="0"/>
            <c:spPr>
              <a:solidFill>
                <a:schemeClr val="accent6"/>
              </a:solidFill>
              <a:ln w="19050">
                <a:solidFill>
                  <a:schemeClr val="tx1"/>
                </a:solidFill>
              </a:ln>
              <a:effectLst/>
            </c:spPr>
            <c:extLst>
              <c:ext xmlns:c16="http://schemas.microsoft.com/office/drawing/2014/chart" uri="{C3380CC4-5D6E-409C-BE32-E72D297353CC}">
                <c16:uniqueId val="{00000003-07ED-4067-A24A-F0F6DB46FD0A}"/>
              </c:ext>
            </c:extLst>
          </c:dPt>
          <c:val>
            <c:numRef>
              <c:f>Formulas!$C$2:$C$3</c:f>
              <c:numCache>
                <c:formatCode>0%</c:formatCode>
                <c:ptCount val="2"/>
                <c:pt idx="0">
                  <c:v>1</c:v>
                </c:pt>
                <c:pt idx="1">
                  <c:v>0</c:v>
                </c:pt>
              </c:numCache>
            </c:numRef>
          </c:val>
          <c:extLst>
            <c:ext xmlns:c16="http://schemas.microsoft.com/office/drawing/2014/chart" uri="{C3380CC4-5D6E-409C-BE32-E72D297353CC}">
              <c16:uniqueId val="{00000004-07ED-4067-A24A-F0F6DB46FD0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94632917920539"/>
          <c:y val="0.10728480737308503"/>
          <c:w val="0.56430089553476204"/>
          <c:h val="0.86887412432178501"/>
        </c:manualLayout>
      </c:layout>
      <c:doughnutChart>
        <c:varyColors val="1"/>
        <c:ser>
          <c:idx val="0"/>
          <c:order val="0"/>
          <c:dPt>
            <c:idx val="0"/>
            <c:bubble3D val="0"/>
            <c:spPr>
              <a:solidFill>
                <a:schemeClr val="bg1"/>
              </a:solidFill>
              <a:ln w="19050">
                <a:solidFill>
                  <a:schemeClr val="tx1"/>
                </a:solidFill>
              </a:ln>
              <a:effectLst/>
            </c:spPr>
            <c:extLst>
              <c:ext xmlns:c16="http://schemas.microsoft.com/office/drawing/2014/chart" uri="{C3380CC4-5D6E-409C-BE32-E72D297353CC}">
                <c16:uniqueId val="{00000001-4AB5-4905-888B-C57B7C799350}"/>
              </c:ext>
            </c:extLst>
          </c:dPt>
          <c:dPt>
            <c:idx val="1"/>
            <c:bubble3D val="0"/>
            <c:spPr>
              <a:solidFill>
                <a:srgbClr val="FFFF99"/>
              </a:solidFill>
              <a:ln w="19050">
                <a:solidFill>
                  <a:schemeClr val="tx1"/>
                </a:solidFill>
              </a:ln>
              <a:effectLst/>
            </c:spPr>
            <c:extLst>
              <c:ext xmlns:c16="http://schemas.microsoft.com/office/drawing/2014/chart" uri="{C3380CC4-5D6E-409C-BE32-E72D297353CC}">
                <c16:uniqueId val="{00000003-4AB5-4905-888B-C57B7C799350}"/>
              </c:ext>
            </c:extLst>
          </c:dPt>
          <c:val>
            <c:numRef>
              <c:f>Formulas!$D$2:$D$3</c:f>
              <c:numCache>
                <c:formatCode>0%</c:formatCode>
                <c:ptCount val="2"/>
                <c:pt idx="0">
                  <c:v>1</c:v>
                </c:pt>
                <c:pt idx="1">
                  <c:v>0</c:v>
                </c:pt>
              </c:numCache>
            </c:numRef>
          </c:val>
          <c:extLst>
            <c:ext xmlns:c16="http://schemas.microsoft.com/office/drawing/2014/chart" uri="{C3380CC4-5D6E-409C-BE32-E72D297353CC}">
              <c16:uniqueId val="{00000004-4AB5-4905-888B-C57B7C79935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solidFill>
              <a:ln w="19050">
                <a:solidFill>
                  <a:schemeClr val="tx1"/>
                </a:solidFill>
              </a:ln>
              <a:effectLst/>
            </c:spPr>
            <c:extLst>
              <c:ext xmlns:c16="http://schemas.microsoft.com/office/drawing/2014/chart" uri="{C3380CC4-5D6E-409C-BE32-E72D297353CC}">
                <c16:uniqueId val="{00000001-33F8-48A8-9E78-33B720B6A9AC}"/>
              </c:ext>
            </c:extLst>
          </c:dPt>
          <c:dPt>
            <c:idx val="1"/>
            <c:bubble3D val="0"/>
            <c:spPr>
              <a:solidFill>
                <a:srgbClr val="30ACB2"/>
              </a:solidFill>
              <a:ln w="19050">
                <a:solidFill>
                  <a:schemeClr val="tx1"/>
                </a:solidFill>
              </a:ln>
              <a:effectLst/>
            </c:spPr>
            <c:extLst>
              <c:ext xmlns:c16="http://schemas.microsoft.com/office/drawing/2014/chart" uri="{C3380CC4-5D6E-409C-BE32-E72D297353CC}">
                <c16:uniqueId val="{00000003-33F8-48A8-9E78-33B720B6A9AC}"/>
              </c:ext>
            </c:extLst>
          </c:dPt>
          <c:val>
            <c:numRef>
              <c:f>Formulas!$E$2:$E$3</c:f>
              <c:numCache>
                <c:formatCode>0%</c:formatCode>
                <c:ptCount val="2"/>
                <c:pt idx="0">
                  <c:v>1</c:v>
                </c:pt>
                <c:pt idx="1">
                  <c:v>0</c:v>
                </c:pt>
              </c:numCache>
            </c:numRef>
          </c:val>
          <c:extLst>
            <c:ext xmlns:c16="http://schemas.microsoft.com/office/drawing/2014/chart" uri="{C3380CC4-5D6E-409C-BE32-E72D297353CC}">
              <c16:uniqueId val="{00000004-33F8-48A8-9E78-33B720B6A9A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solidFill>
              <a:ln w="19050">
                <a:solidFill>
                  <a:schemeClr val="tx1"/>
                </a:solidFill>
              </a:ln>
              <a:effectLst/>
            </c:spPr>
            <c:extLst>
              <c:ext xmlns:c16="http://schemas.microsoft.com/office/drawing/2014/chart" uri="{C3380CC4-5D6E-409C-BE32-E72D297353CC}">
                <c16:uniqueId val="{00000001-7AD7-44FD-A436-FFC46F0F293F}"/>
              </c:ext>
            </c:extLst>
          </c:dPt>
          <c:dPt>
            <c:idx val="1"/>
            <c:bubble3D val="0"/>
            <c:spPr>
              <a:solidFill>
                <a:srgbClr val="C1C0DE"/>
              </a:solidFill>
              <a:ln w="19050">
                <a:solidFill>
                  <a:schemeClr val="tx1"/>
                </a:solidFill>
              </a:ln>
              <a:effectLst/>
            </c:spPr>
            <c:extLst>
              <c:ext xmlns:c16="http://schemas.microsoft.com/office/drawing/2014/chart" uri="{C3380CC4-5D6E-409C-BE32-E72D297353CC}">
                <c16:uniqueId val="{00000003-7AD7-44FD-A436-FFC46F0F293F}"/>
              </c:ext>
            </c:extLst>
          </c:dPt>
          <c:val>
            <c:numRef>
              <c:f>Formulas!$F$2:$F$3</c:f>
              <c:numCache>
                <c:formatCode>0%</c:formatCode>
                <c:ptCount val="2"/>
                <c:pt idx="0">
                  <c:v>1</c:v>
                </c:pt>
                <c:pt idx="1">
                  <c:v>0</c:v>
                </c:pt>
              </c:numCache>
            </c:numRef>
          </c:val>
          <c:extLst>
            <c:ext xmlns:c16="http://schemas.microsoft.com/office/drawing/2014/chart" uri="{C3380CC4-5D6E-409C-BE32-E72D297353CC}">
              <c16:uniqueId val="{00000004-7AD7-44FD-A436-FFC46F0F293F}"/>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hyperlink" Target="#'Serving All Students'!A1"/><Relationship Id="rId1" Type="http://schemas.openxmlformats.org/officeDocument/2006/relationships/hyperlink" Target="#Processes!A1"/></Relationships>
</file>

<file path=xl/drawings/_rels/drawing11.xml.rels><?xml version="1.0" encoding="UTF-8" standalone="yes"?>
<Relationships xmlns="http://schemas.openxmlformats.org/package/2006/relationships"><Relationship Id="rId2" Type="http://schemas.openxmlformats.org/officeDocument/2006/relationships/hyperlink" Target="#'Collaborative PS Teams'!A1"/><Relationship Id="rId1" Type="http://schemas.openxmlformats.org/officeDocument/2006/relationships/hyperlink" Target="#'Staff Professional Development'!A1"/></Relationships>
</file>

<file path=xl/drawings/_rels/drawing12.xml.rels><?xml version="1.0" encoding="UTF-8" standalone="yes"?>
<Relationships xmlns="http://schemas.openxmlformats.org/package/2006/relationships"><Relationship Id="rId1" Type="http://schemas.openxmlformats.org/officeDocument/2006/relationships/hyperlink" Target="#Processes!A1"/></Relationships>
</file>

<file path=xl/drawings/_rels/drawing2.xml.rels><?xml version="1.0" encoding="UTF-8" standalone="yes"?>
<Relationships xmlns="http://schemas.openxmlformats.org/package/2006/relationships"><Relationship Id="rId1" Type="http://schemas.openxmlformats.org/officeDocument/2006/relationships/hyperlink" Target="#'School Climate &amp; Culture'!A1"/></Relationships>
</file>

<file path=xl/drawings/_rels/drawing3.xml.rels><?xml version="1.0" encoding="UTF-8" standalone="yes"?>
<Relationships xmlns="http://schemas.openxmlformats.org/package/2006/relationships"><Relationship Id="rId2" Type="http://schemas.openxmlformats.org/officeDocument/2006/relationships/hyperlink" Target="#'Effective District and School L'!A1"/><Relationship Id="rId1" Type="http://schemas.openxmlformats.org/officeDocument/2006/relationships/hyperlink" Target="#'Family &amp; Community Engagement'!A1"/></Relationships>
</file>

<file path=xl/drawings/_rels/drawing4.xml.rels><?xml version="1.0" encoding="UTF-8" standalone="yes"?>
<Relationships xmlns="http://schemas.openxmlformats.org/package/2006/relationships"><Relationship Id="rId2" Type="http://schemas.openxmlformats.org/officeDocument/2006/relationships/hyperlink" Target="#'School Climate &amp; Culture'!A1"/><Relationship Id="rId1" Type="http://schemas.openxmlformats.org/officeDocument/2006/relationships/hyperlink" Target="#'Universal Screening'!A1"/></Relationships>
</file>

<file path=xl/drawings/_rels/drawing5.xml.rels><?xml version="1.0" encoding="UTF-8" standalone="yes"?>
<Relationships xmlns="http://schemas.openxmlformats.org/package/2006/relationships"><Relationship Id="rId2" Type="http://schemas.openxmlformats.org/officeDocument/2006/relationships/hyperlink" Target="#'Family &amp; Community Engagement'!A1"/><Relationship Id="rId1" Type="http://schemas.openxmlformats.org/officeDocument/2006/relationships/hyperlink" Target="#'Data-Based Decision Making'!A1"/></Relationships>
</file>

<file path=xl/drawings/_rels/drawing6.xml.rels><?xml version="1.0" encoding="UTF-8" standalone="yes"?>
<Relationships xmlns="http://schemas.openxmlformats.org/package/2006/relationships"><Relationship Id="rId2" Type="http://schemas.openxmlformats.org/officeDocument/2006/relationships/hyperlink" Target="#'Universal Screening'!A1"/><Relationship Id="rId1" Type="http://schemas.openxmlformats.org/officeDocument/2006/relationships/hyperlink" Target="#'Progress Monitoring'!A1"/></Relationships>
</file>

<file path=xl/drawings/_rels/drawing7.xml.rels><?xml version="1.0" encoding="UTF-8" standalone="yes"?>
<Relationships xmlns="http://schemas.openxmlformats.org/package/2006/relationships"><Relationship Id="rId2" Type="http://schemas.openxmlformats.org/officeDocument/2006/relationships/hyperlink" Target="#'Data-Based Decision Making'!A1"/><Relationship Id="rId1" Type="http://schemas.openxmlformats.org/officeDocument/2006/relationships/hyperlink" Target="#'High-quality learning environme'!A1"/></Relationships>
</file>

<file path=xl/drawings/_rels/drawing8.xml.rels><?xml version="1.0" encoding="UTF-8" standalone="yes"?>
<Relationships xmlns="http://schemas.openxmlformats.org/package/2006/relationships"><Relationship Id="rId2" Type="http://schemas.openxmlformats.org/officeDocument/2006/relationships/hyperlink" Target="#'Progress Monitoring'!A1"/><Relationship Id="rId1" Type="http://schemas.openxmlformats.org/officeDocument/2006/relationships/hyperlink" Target="#'Serving All Students'!A1"/></Relationships>
</file>

<file path=xl/drawings/_rels/drawing9.xml.rels><?xml version="1.0" encoding="UTF-8" standalone="yes"?>
<Relationships xmlns="http://schemas.openxmlformats.org/package/2006/relationships"><Relationship Id="rId2" Type="http://schemas.openxmlformats.org/officeDocument/2006/relationships/hyperlink" Target="#'High-quality learning environme'!A1"/><Relationship Id="rId1" Type="http://schemas.openxmlformats.org/officeDocument/2006/relationships/hyperlink" Target="#'Collaborative PS Teams'!A1"/></Relationships>
</file>

<file path=xl/drawings/drawing1.xml><?xml version="1.0" encoding="utf-8"?>
<xdr:wsDr xmlns:xdr="http://schemas.openxmlformats.org/drawingml/2006/spreadsheetDrawing" xmlns:a="http://schemas.openxmlformats.org/drawingml/2006/main">
  <xdr:twoCellAnchor>
    <xdr:from>
      <xdr:col>0</xdr:col>
      <xdr:colOff>72761</xdr:colOff>
      <xdr:row>1</xdr:row>
      <xdr:rowOff>100147</xdr:rowOff>
    </xdr:from>
    <xdr:to>
      <xdr:col>2</xdr:col>
      <xdr:colOff>572823</xdr:colOff>
      <xdr:row>12</xdr:row>
      <xdr:rowOff>85991</xdr:rowOff>
    </xdr:to>
    <xdr:graphicFrame macro="">
      <xdr:nvGraphicFramePr>
        <xdr:cNvPr id="2" name="Chart 1" descr="adjusting pie graph for Operation which includes the items Effective District and School Leadership, Positive School Culture and Climate and Family and Community Engagement">
          <a:extLst>
            <a:ext uri="{FF2B5EF4-FFF2-40B4-BE49-F238E27FC236}">
              <a16:creationId xmlns:a16="http://schemas.microsoft.com/office/drawing/2014/main" id="{224CF895-ED63-2453-2476-3663D0B5D4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324114</xdr:colOff>
      <xdr:row>1</xdr:row>
      <xdr:rowOff>105835</xdr:rowOff>
    </xdr:from>
    <xdr:to>
      <xdr:col>5</xdr:col>
      <xdr:colOff>0</xdr:colOff>
      <xdr:row>12</xdr:row>
      <xdr:rowOff>72764</xdr:rowOff>
    </xdr:to>
    <xdr:graphicFrame macro="">
      <xdr:nvGraphicFramePr>
        <xdr:cNvPr id="3" name="Chart 2" descr="adjusting donut chart for Assessment that includes the topics Universal Screening, Data Based Decision Making, and Progress Monitoring">
          <a:extLst>
            <a:ext uri="{FF2B5EF4-FFF2-40B4-BE49-F238E27FC236}">
              <a16:creationId xmlns:a16="http://schemas.microsoft.com/office/drawing/2014/main" id="{D3F30959-E8C6-38BF-CD3E-8BBD3F8E15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366889</xdr:colOff>
      <xdr:row>1</xdr:row>
      <xdr:rowOff>112889</xdr:rowOff>
    </xdr:from>
    <xdr:to>
      <xdr:col>2</xdr:col>
      <xdr:colOff>225778</xdr:colOff>
      <xdr:row>12</xdr:row>
      <xdr:rowOff>70555</xdr:rowOff>
    </xdr:to>
    <xdr:graphicFrame macro="">
      <xdr:nvGraphicFramePr>
        <xdr:cNvPr id="5" name="Chart 4" descr="adjusting donut chart for Operations inclding the topics effective district and school leadership, positive school culture and climate and family and community engagement">
          <a:extLst>
            <a:ext uri="{FF2B5EF4-FFF2-40B4-BE49-F238E27FC236}">
              <a16:creationId xmlns:a16="http://schemas.microsoft.com/office/drawing/2014/main" id="{6FEE6CF4-6EF1-4338-B8C7-0915EE638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352780</xdr:colOff>
      <xdr:row>1</xdr:row>
      <xdr:rowOff>169335</xdr:rowOff>
    </xdr:from>
    <xdr:to>
      <xdr:col>4</xdr:col>
      <xdr:colOff>395112</xdr:colOff>
      <xdr:row>12</xdr:row>
      <xdr:rowOff>70557</xdr:rowOff>
    </xdr:to>
    <xdr:graphicFrame macro="">
      <xdr:nvGraphicFramePr>
        <xdr:cNvPr id="6" name="Chart 5" descr="adjusting donut chart for Assessment including the topics universal screening, data based decision making, and progress monitoring">
          <a:extLst>
            <a:ext uri="{FF2B5EF4-FFF2-40B4-BE49-F238E27FC236}">
              <a16:creationId xmlns:a16="http://schemas.microsoft.com/office/drawing/2014/main" id="{E6B784BB-F69B-4F13-8D0D-5A0D51BF7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261056</xdr:colOff>
      <xdr:row>1</xdr:row>
      <xdr:rowOff>91722</xdr:rowOff>
    </xdr:from>
    <xdr:to>
      <xdr:col>6</xdr:col>
      <xdr:colOff>557390</xdr:colOff>
      <xdr:row>12</xdr:row>
      <xdr:rowOff>70555</xdr:rowOff>
    </xdr:to>
    <xdr:graphicFrame macro="">
      <xdr:nvGraphicFramePr>
        <xdr:cNvPr id="7" name="Chart 6" descr="adjusting donut chart for curriculum and intervention that includes the topic high quality learning environemnt which is broken into three sub topics, Tier1, Tier  and Tier 3 and the topic serviing all students">
          <a:extLst>
            <a:ext uri="{FF2B5EF4-FFF2-40B4-BE49-F238E27FC236}">
              <a16:creationId xmlns:a16="http://schemas.microsoft.com/office/drawing/2014/main" id="{329965AD-2561-4E9B-AB68-554BE1BCA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42334</xdr:colOff>
      <xdr:row>21</xdr:row>
      <xdr:rowOff>28223</xdr:rowOff>
    </xdr:from>
    <xdr:to>
      <xdr:col>2</xdr:col>
      <xdr:colOff>303389</xdr:colOff>
      <xdr:row>31</xdr:row>
      <xdr:rowOff>155222</xdr:rowOff>
    </xdr:to>
    <xdr:graphicFrame macro="">
      <xdr:nvGraphicFramePr>
        <xdr:cNvPr id="8" name="Chart 7" descr="adjusting donut chart for personnell that includes the topic collaborative problem solving teams">
          <a:extLst>
            <a:ext uri="{FF2B5EF4-FFF2-40B4-BE49-F238E27FC236}">
              <a16:creationId xmlns:a16="http://schemas.microsoft.com/office/drawing/2014/main" id="{F9A9724D-E443-4AAC-B0C9-D7EF20F14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352778</xdr:colOff>
      <xdr:row>21</xdr:row>
      <xdr:rowOff>155222</xdr:rowOff>
    </xdr:from>
    <xdr:to>
      <xdr:col>4</xdr:col>
      <xdr:colOff>458611</xdr:colOff>
      <xdr:row>32</xdr:row>
      <xdr:rowOff>28222</xdr:rowOff>
    </xdr:to>
    <xdr:graphicFrame macro="">
      <xdr:nvGraphicFramePr>
        <xdr:cNvPr id="9" name="Chart 8" descr="adjusting donut chart for process">
          <a:extLst>
            <a:ext uri="{FF2B5EF4-FFF2-40B4-BE49-F238E27FC236}">
              <a16:creationId xmlns:a16="http://schemas.microsoft.com/office/drawing/2014/main" id="{63B76374-C046-499E-9C14-FF40A2E39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430389</xdr:colOff>
      <xdr:row>21</xdr:row>
      <xdr:rowOff>176389</xdr:rowOff>
    </xdr:from>
    <xdr:to>
      <xdr:col>6</xdr:col>
      <xdr:colOff>338667</xdr:colOff>
      <xdr:row>32</xdr:row>
      <xdr:rowOff>7056</xdr:rowOff>
    </xdr:to>
    <xdr:graphicFrame macro="">
      <xdr:nvGraphicFramePr>
        <xdr:cNvPr id="10" name="Chart 9" descr="adjusting donut chart for the topic professional development">
          <a:extLst>
            <a:ext uri="{FF2B5EF4-FFF2-40B4-BE49-F238E27FC236}">
              <a16:creationId xmlns:a16="http://schemas.microsoft.com/office/drawing/2014/main" id="{6FBCA0D6-2BC3-427E-894A-B54E3D10C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136072</xdr:colOff>
      <xdr:row>3</xdr:row>
      <xdr:rowOff>103673</xdr:rowOff>
    </xdr:from>
    <xdr:to>
      <xdr:col>4</xdr:col>
      <xdr:colOff>1050472</xdr:colOff>
      <xdr:row>3</xdr:row>
      <xdr:rowOff>377993</xdr:rowOff>
    </xdr:to>
    <xdr:sp macro="" textlink="">
      <xdr:nvSpPr>
        <xdr:cNvPr id="4" name="Arrow: Right 2" descr="arrow pointing right the the next topic processes">
          <a:hlinkClick xmlns:r="http://schemas.openxmlformats.org/officeDocument/2006/relationships" r:id="rId1"/>
          <a:extLst>
            <a:ext uri="{FF2B5EF4-FFF2-40B4-BE49-F238E27FC236}">
              <a16:creationId xmlns:a16="http://schemas.microsoft.com/office/drawing/2014/main" id="{68955F8F-C494-3C1D-FB8F-5422C1B0ACAC}"/>
            </a:ext>
          </a:extLst>
        </xdr:cNvPr>
        <xdr:cNvSpPr/>
      </xdr:nvSpPr>
      <xdr:spPr>
        <a:xfrm>
          <a:off x="14290740" y="1052933"/>
          <a:ext cx="914400" cy="274320"/>
        </a:xfrm>
        <a:prstGeom prst="rightArrow">
          <a:avLst/>
        </a:prstGeom>
        <a:solidFill>
          <a:srgbClr val="309DB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97193</xdr:colOff>
      <xdr:row>6</xdr:row>
      <xdr:rowOff>90714</xdr:rowOff>
    </xdr:from>
    <xdr:to>
      <xdr:col>4</xdr:col>
      <xdr:colOff>1011593</xdr:colOff>
      <xdr:row>6</xdr:row>
      <xdr:rowOff>365034</xdr:rowOff>
    </xdr:to>
    <xdr:sp macro="" textlink="">
      <xdr:nvSpPr>
        <xdr:cNvPr id="5" name="Arrow: Left 4" descr="arrow pointing left to the previous topic service all students">
          <a:hlinkClick xmlns:r="http://schemas.openxmlformats.org/officeDocument/2006/relationships" r:id="rId2"/>
          <a:extLst>
            <a:ext uri="{FF2B5EF4-FFF2-40B4-BE49-F238E27FC236}">
              <a16:creationId xmlns:a16="http://schemas.microsoft.com/office/drawing/2014/main" id="{1F212DAD-7690-0B35-E68E-EA379786A923}"/>
            </a:ext>
          </a:extLst>
        </xdr:cNvPr>
        <xdr:cNvSpPr/>
      </xdr:nvSpPr>
      <xdr:spPr>
        <a:xfrm>
          <a:off x="14251861" y="2186862"/>
          <a:ext cx="914400" cy="274320"/>
        </a:xfrm>
        <a:prstGeom prst="leftArrow">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136072</xdr:colOff>
      <xdr:row>3</xdr:row>
      <xdr:rowOff>103673</xdr:rowOff>
    </xdr:from>
    <xdr:to>
      <xdr:col>4</xdr:col>
      <xdr:colOff>1050472</xdr:colOff>
      <xdr:row>3</xdr:row>
      <xdr:rowOff>377993</xdr:rowOff>
    </xdr:to>
    <xdr:sp macro="" textlink="">
      <xdr:nvSpPr>
        <xdr:cNvPr id="9" name="Arrow: Right 1" descr="arrow pointing right to the net topic staff professional development">
          <a:hlinkClick xmlns:r="http://schemas.openxmlformats.org/officeDocument/2006/relationships" r:id="rId1"/>
          <a:extLst>
            <a:ext uri="{FF2B5EF4-FFF2-40B4-BE49-F238E27FC236}">
              <a16:creationId xmlns:a16="http://schemas.microsoft.com/office/drawing/2014/main" id="{7A989282-43AD-49E4-B279-855422B78B51}"/>
            </a:ext>
          </a:extLst>
        </xdr:cNvPr>
        <xdr:cNvSpPr/>
      </xdr:nvSpPr>
      <xdr:spPr>
        <a:xfrm>
          <a:off x="13839372" y="1094273"/>
          <a:ext cx="914400" cy="274320"/>
        </a:xfrm>
        <a:prstGeom prst="rightArrow">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97193</xdr:colOff>
      <xdr:row>6</xdr:row>
      <xdr:rowOff>90714</xdr:rowOff>
    </xdr:from>
    <xdr:to>
      <xdr:col>4</xdr:col>
      <xdr:colOff>1011593</xdr:colOff>
      <xdr:row>6</xdr:row>
      <xdr:rowOff>365034</xdr:rowOff>
    </xdr:to>
    <xdr:sp macro="" textlink="">
      <xdr:nvSpPr>
        <xdr:cNvPr id="5" name="Arrow: Left 2" descr="arrow pointing left to the previous topic collaborative PS teams">
          <a:hlinkClick xmlns:r="http://schemas.openxmlformats.org/officeDocument/2006/relationships" r:id="rId2"/>
          <a:extLst>
            <a:ext uri="{FF2B5EF4-FFF2-40B4-BE49-F238E27FC236}">
              <a16:creationId xmlns:a16="http://schemas.microsoft.com/office/drawing/2014/main" id="{1E31164E-156B-4CA4-A1E3-87B55F577721}"/>
            </a:ext>
          </a:extLst>
        </xdr:cNvPr>
        <xdr:cNvSpPr/>
      </xdr:nvSpPr>
      <xdr:spPr>
        <a:xfrm>
          <a:off x="13800493" y="2408464"/>
          <a:ext cx="914400" cy="274320"/>
        </a:xfrm>
        <a:prstGeom prst="leftArrow">
          <a:avLst/>
        </a:prstGeom>
        <a:solidFill>
          <a:srgbClr val="B489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95250</xdr:colOff>
      <xdr:row>3</xdr:row>
      <xdr:rowOff>82550</xdr:rowOff>
    </xdr:from>
    <xdr:to>
      <xdr:col>4</xdr:col>
      <xdr:colOff>1009650</xdr:colOff>
      <xdr:row>3</xdr:row>
      <xdr:rowOff>356870</xdr:rowOff>
    </xdr:to>
    <xdr:sp macro="" textlink="">
      <xdr:nvSpPr>
        <xdr:cNvPr id="3" name="Arrow: Left 1" descr="arrow pointing left to the previous topic processes">
          <a:hlinkClick xmlns:r="http://schemas.openxmlformats.org/officeDocument/2006/relationships" r:id="rId1"/>
          <a:extLst>
            <a:ext uri="{FF2B5EF4-FFF2-40B4-BE49-F238E27FC236}">
              <a16:creationId xmlns:a16="http://schemas.microsoft.com/office/drawing/2014/main" id="{E4A89D5B-EF9E-DBCD-896F-0142C8C545AC}"/>
            </a:ext>
          </a:extLst>
        </xdr:cNvPr>
        <xdr:cNvSpPr>
          <a:spLocks noChangeAspect="1"/>
        </xdr:cNvSpPr>
      </xdr:nvSpPr>
      <xdr:spPr>
        <a:xfrm>
          <a:off x="13830300" y="1028700"/>
          <a:ext cx="914400" cy="274320"/>
        </a:xfrm>
        <a:prstGeom prst="leftArrow">
          <a:avLst/>
        </a:prstGeom>
        <a:solidFill>
          <a:schemeClr val="accent4">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152644</xdr:colOff>
      <xdr:row>3</xdr:row>
      <xdr:rowOff>97692</xdr:rowOff>
    </xdr:from>
    <xdr:to>
      <xdr:col>4</xdr:col>
      <xdr:colOff>1067044</xdr:colOff>
      <xdr:row>3</xdr:row>
      <xdr:rowOff>372012</xdr:rowOff>
    </xdr:to>
    <xdr:sp macro="" textlink="">
      <xdr:nvSpPr>
        <xdr:cNvPr id="4" name="Arrow: Right 3" descr="arrow pointing right to the next topic, school climate and culture">
          <a:hlinkClick xmlns:r="http://schemas.openxmlformats.org/officeDocument/2006/relationships" r:id="rId1"/>
          <a:extLst>
            <a:ext uri="{FF2B5EF4-FFF2-40B4-BE49-F238E27FC236}">
              <a16:creationId xmlns:a16="http://schemas.microsoft.com/office/drawing/2014/main" id="{8D209A25-7F9A-976C-5C43-FEAE69887B5F}"/>
            </a:ext>
          </a:extLst>
        </xdr:cNvPr>
        <xdr:cNvSpPr>
          <a:spLocks noChangeAspect="1"/>
        </xdr:cNvSpPr>
      </xdr:nvSpPr>
      <xdr:spPr>
        <a:xfrm>
          <a:off x="12284807" y="1037980"/>
          <a:ext cx="914400" cy="274320"/>
        </a:xfrm>
        <a:prstGeom prst="rightArrow">
          <a:avLst/>
        </a:prstGeom>
        <a:solidFill>
          <a:schemeClr val="tx2">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164857</xdr:colOff>
      <xdr:row>3</xdr:row>
      <xdr:rowOff>85481</xdr:rowOff>
    </xdr:from>
    <xdr:to>
      <xdr:col>4</xdr:col>
      <xdr:colOff>1079257</xdr:colOff>
      <xdr:row>3</xdr:row>
      <xdr:rowOff>359801</xdr:rowOff>
    </xdr:to>
    <xdr:sp macro="" textlink="">
      <xdr:nvSpPr>
        <xdr:cNvPr id="3" name="Arrow: Right 2" descr="arrow pointing right to the next topic family and community engagement">
          <a:hlinkClick xmlns:r="http://schemas.openxmlformats.org/officeDocument/2006/relationships" r:id="rId1"/>
          <a:extLst>
            <a:ext uri="{FF2B5EF4-FFF2-40B4-BE49-F238E27FC236}">
              <a16:creationId xmlns:a16="http://schemas.microsoft.com/office/drawing/2014/main" id="{915E2C8E-B0D0-81BD-AD93-CF22D96749AA}"/>
            </a:ext>
          </a:extLst>
        </xdr:cNvPr>
        <xdr:cNvSpPr>
          <a:spLocks noChangeAspect="1"/>
        </xdr:cNvSpPr>
      </xdr:nvSpPr>
      <xdr:spPr>
        <a:xfrm>
          <a:off x="12297020" y="1025769"/>
          <a:ext cx="914400" cy="274320"/>
        </a:xfrm>
        <a:prstGeom prst="rightArrow">
          <a:avLst/>
        </a:prstGeom>
        <a:solidFill>
          <a:schemeClr val="tx2">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128212</xdr:colOff>
      <xdr:row>6</xdr:row>
      <xdr:rowOff>97691</xdr:rowOff>
    </xdr:from>
    <xdr:to>
      <xdr:col>4</xdr:col>
      <xdr:colOff>1042612</xdr:colOff>
      <xdr:row>6</xdr:row>
      <xdr:rowOff>372011</xdr:rowOff>
    </xdr:to>
    <xdr:sp macro="" textlink="">
      <xdr:nvSpPr>
        <xdr:cNvPr id="4" name="Arrow: Left 3" descr="arrown poitning left to the previous topic effective district and school leadership">
          <a:hlinkClick xmlns:r="http://schemas.openxmlformats.org/officeDocument/2006/relationships" r:id="rId2"/>
          <a:extLst>
            <a:ext uri="{FF2B5EF4-FFF2-40B4-BE49-F238E27FC236}">
              <a16:creationId xmlns:a16="http://schemas.microsoft.com/office/drawing/2014/main" id="{366F7711-06B3-07CE-A82E-19E82ADCCE2E}"/>
            </a:ext>
          </a:extLst>
        </xdr:cNvPr>
        <xdr:cNvSpPr>
          <a:spLocks noChangeAspect="1"/>
        </xdr:cNvSpPr>
      </xdr:nvSpPr>
      <xdr:spPr>
        <a:xfrm>
          <a:off x="12260375" y="2173653"/>
          <a:ext cx="914400" cy="274320"/>
        </a:xfrm>
        <a:prstGeom prst="leftArrow">
          <a:avLst/>
        </a:prstGeom>
        <a:solidFill>
          <a:schemeClr val="tx2">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134570</xdr:colOff>
      <xdr:row>3</xdr:row>
      <xdr:rowOff>120649</xdr:rowOff>
    </xdr:from>
    <xdr:to>
      <xdr:col>4</xdr:col>
      <xdr:colOff>1048970</xdr:colOff>
      <xdr:row>3</xdr:row>
      <xdr:rowOff>394969</xdr:rowOff>
    </xdr:to>
    <xdr:sp macro="" textlink="">
      <xdr:nvSpPr>
        <xdr:cNvPr id="3" name="Arrow: Right 2" descr="arrowing pointing right to the next topic universal screening">
          <a:hlinkClick xmlns:r="http://schemas.openxmlformats.org/officeDocument/2006/relationships" r:id="rId1"/>
          <a:extLst>
            <a:ext uri="{FF2B5EF4-FFF2-40B4-BE49-F238E27FC236}">
              <a16:creationId xmlns:a16="http://schemas.microsoft.com/office/drawing/2014/main" id="{0CD6612F-AC74-44DF-4B14-E77184A1FBAF}"/>
            </a:ext>
          </a:extLst>
        </xdr:cNvPr>
        <xdr:cNvSpPr>
          <a:spLocks noChangeAspect="1"/>
        </xdr:cNvSpPr>
      </xdr:nvSpPr>
      <xdr:spPr>
        <a:xfrm>
          <a:off x="12230099" y="1060937"/>
          <a:ext cx="914400" cy="274320"/>
        </a:xfrm>
        <a:prstGeom prst="rightArrow">
          <a:avLst/>
        </a:prstGeom>
        <a:solidFill>
          <a:srgbClr val="FF4D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128708</xdr:colOff>
      <xdr:row>6</xdr:row>
      <xdr:rowOff>120650</xdr:rowOff>
    </xdr:from>
    <xdr:to>
      <xdr:col>4</xdr:col>
      <xdr:colOff>951536</xdr:colOff>
      <xdr:row>6</xdr:row>
      <xdr:rowOff>394970</xdr:rowOff>
    </xdr:to>
    <xdr:sp macro="" textlink="">
      <xdr:nvSpPr>
        <xdr:cNvPr id="4" name="Arrow: Left 3" descr="arrowing pointing to the left to previous topic school climate and culture">
          <a:hlinkClick xmlns:r="http://schemas.openxmlformats.org/officeDocument/2006/relationships" r:id="rId2"/>
          <a:extLst>
            <a:ext uri="{FF2B5EF4-FFF2-40B4-BE49-F238E27FC236}">
              <a16:creationId xmlns:a16="http://schemas.microsoft.com/office/drawing/2014/main" id="{181121CC-323E-DF37-875F-25A5BCF040D7}"/>
            </a:ext>
          </a:extLst>
        </xdr:cNvPr>
        <xdr:cNvSpPr>
          <a:spLocks noChangeAspect="1"/>
        </xdr:cNvSpPr>
      </xdr:nvSpPr>
      <xdr:spPr>
        <a:xfrm>
          <a:off x="12621112" y="2355362"/>
          <a:ext cx="822828" cy="274320"/>
        </a:xfrm>
        <a:prstGeom prst="leftArrow">
          <a:avLst/>
        </a:prstGeom>
        <a:solidFill>
          <a:schemeClr val="tx2">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139700</xdr:colOff>
      <xdr:row>3</xdr:row>
      <xdr:rowOff>120650</xdr:rowOff>
    </xdr:from>
    <xdr:to>
      <xdr:col>4</xdr:col>
      <xdr:colOff>1054100</xdr:colOff>
      <xdr:row>3</xdr:row>
      <xdr:rowOff>394970</xdr:rowOff>
    </xdr:to>
    <xdr:sp macro="" textlink="">
      <xdr:nvSpPr>
        <xdr:cNvPr id="3" name="Arrow: Right 2" descr="arrowing pointiing right to the next topic data based decision making">
          <a:hlinkClick xmlns:r="http://schemas.openxmlformats.org/officeDocument/2006/relationships" r:id="rId1"/>
          <a:extLst>
            <a:ext uri="{FF2B5EF4-FFF2-40B4-BE49-F238E27FC236}">
              <a16:creationId xmlns:a16="http://schemas.microsoft.com/office/drawing/2014/main" id="{4B559D5F-4AFB-7CA9-02D4-6DBED2E20B44}"/>
            </a:ext>
          </a:extLst>
        </xdr:cNvPr>
        <xdr:cNvSpPr>
          <a:spLocks noChangeAspect="1"/>
        </xdr:cNvSpPr>
      </xdr:nvSpPr>
      <xdr:spPr>
        <a:xfrm>
          <a:off x="13169900" y="1123950"/>
          <a:ext cx="914400" cy="274320"/>
        </a:xfrm>
        <a:prstGeom prst="rightArrow">
          <a:avLst/>
        </a:prstGeom>
        <a:solidFill>
          <a:srgbClr val="FF4D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152400</xdr:colOff>
      <xdr:row>6</xdr:row>
      <xdr:rowOff>139700</xdr:rowOff>
    </xdr:from>
    <xdr:to>
      <xdr:col>4</xdr:col>
      <xdr:colOff>1066800</xdr:colOff>
      <xdr:row>6</xdr:row>
      <xdr:rowOff>414020</xdr:rowOff>
    </xdr:to>
    <xdr:sp macro="" textlink="">
      <xdr:nvSpPr>
        <xdr:cNvPr id="4" name="Arrow: Left 3" descr="arrow pointing left ot the previous topic faily and community engagement">
          <a:hlinkClick xmlns:r="http://schemas.openxmlformats.org/officeDocument/2006/relationships" r:id="rId2"/>
          <a:extLst>
            <a:ext uri="{FF2B5EF4-FFF2-40B4-BE49-F238E27FC236}">
              <a16:creationId xmlns:a16="http://schemas.microsoft.com/office/drawing/2014/main" id="{63179FBD-86C7-089A-C75F-2066D93D7B6B}"/>
            </a:ext>
          </a:extLst>
        </xdr:cNvPr>
        <xdr:cNvSpPr>
          <a:spLocks noChangeAspect="1"/>
        </xdr:cNvSpPr>
      </xdr:nvSpPr>
      <xdr:spPr>
        <a:xfrm>
          <a:off x="13182600" y="2559050"/>
          <a:ext cx="914400" cy="274320"/>
        </a:xfrm>
        <a:prstGeom prst="leftArrow">
          <a:avLst/>
        </a:prstGeom>
        <a:solidFill>
          <a:schemeClr val="tx2">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146050</xdr:colOff>
      <xdr:row>3</xdr:row>
      <xdr:rowOff>101600</xdr:rowOff>
    </xdr:from>
    <xdr:to>
      <xdr:col>4</xdr:col>
      <xdr:colOff>1060450</xdr:colOff>
      <xdr:row>3</xdr:row>
      <xdr:rowOff>375920</xdr:rowOff>
    </xdr:to>
    <xdr:sp macro="" textlink="">
      <xdr:nvSpPr>
        <xdr:cNvPr id="3" name="Arrow: Right 2" descr="arrow pointing right to the next topic progress monitoring">
          <a:hlinkClick xmlns:r="http://schemas.openxmlformats.org/officeDocument/2006/relationships" r:id="rId1"/>
          <a:extLst>
            <a:ext uri="{FF2B5EF4-FFF2-40B4-BE49-F238E27FC236}">
              <a16:creationId xmlns:a16="http://schemas.microsoft.com/office/drawing/2014/main" id="{A4CF0ED6-4B22-5C32-D839-A9387365EA27}"/>
            </a:ext>
          </a:extLst>
        </xdr:cNvPr>
        <xdr:cNvSpPr>
          <a:spLocks noChangeAspect="1"/>
        </xdr:cNvSpPr>
      </xdr:nvSpPr>
      <xdr:spPr>
        <a:xfrm>
          <a:off x="12274550" y="1162050"/>
          <a:ext cx="914400" cy="274320"/>
        </a:xfrm>
        <a:prstGeom prst="rightArrow">
          <a:avLst/>
        </a:prstGeom>
        <a:solidFill>
          <a:srgbClr val="FF4D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101600</xdr:colOff>
      <xdr:row>6</xdr:row>
      <xdr:rowOff>69850</xdr:rowOff>
    </xdr:from>
    <xdr:to>
      <xdr:col>4</xdr:col>
      <xdr:colOff>1016000</xdr:colOff>
      <xdr:row>6</xdr:row>
      <xdr:rowOff>344170</xdr:rowOff>
    </xdr:to>
    <xdr:sp macro="" textlink="">
      <xdr:nvSpPr>
        <xdr:cNvPr id="4" name="Arrow: Left 3" descr="arrow ponting left to the previous topic universal screening">
          <a:hlinkClick xmlns:r="http://schemas.openxmlformats.org/officeDocument/2006/relationships" r:id="rId2"/>
          <a:extLst>
            <a:ext uri="{FF2B5EF4-FFF2-40B4-BE49-F238E27FC236}">
              <a16:creationId xmlns:a16="http://schemas.microsoft.com/office/drawing/2014/main" id="{4A8B5947-B8EE-0771-35D2-E3FF12E9FC6D}"/>
            </a:ext>
          </a:extLst>
        </xdr:cNvPr>
        <xdr:cNvSpPr>
          <a:spLocks noChangeAspect="1"/>
        </xdr:cNvSpPr>
      </xdr:nvSpPr>
      <xdr:spPr>
        <a:xfrm>
          <a:off x="12833350" y="2724150"/>
          <a:ext cx="914400" cy="274320"/>
        </a:xfrm>
        <a:prstGeom prst="leftArrow">
          <a:avLst/>
        </a:prstGeom>
        <a:solidFill>
          <a:srgbClr val="FF4D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139700</xdr:colOff>
      <xdr:row>3</xdr:row>
      <xdr:rowOff>95250</xdr:rowOff>
    </xdr:from>
    <xdr:to>
      <xdr:col>4</xdr:col>
      <xdr:colOff>1054100</xdr:colOff>
      <xdr:row>3</xdr:row>
      <xdr:rowOff>369570</xdr:rowOff>
    </xdr:to>
    <xdr:sp macro="" textlink="">
      <xdr:nvSpPr>
        <xdr:cNvPr id="3" name="Arrow: Right 2" descr="arrow pointing right to the next topic high quality environment">
          <a:hlinkClick xmlns:r="http://schemas.openxmlformats.org/officeDocument/2006/relationships" r:id="rId1"/>
          <a:extLst>
            <a:ext uri="{FF2B5EF4-FFF2-40B4-BE49-F238E27FC236}">
              <a16:creationId xmlns:a16="http://schemas.microsoft.com/office/drawing/2014/main" id="{58F7180E-0109-2DBA-D865-7A34B5F5508F}"/>
            </a:ext>
          </a:extLst>
        </xdr:cNvPr>
        <xdr:cNvSpPr>
          <a:spLocks noChangeAspect="1"/>
        </xdr:cNvSpPr>
      </xdr:nvSpPr>
      <xdr:spPr>
        <a:xfrm>
          <a:off x="12890500" y="1041400"/>
          <a:ext cx="914400" cy="274320"/>
        </a:xfrm>
        <a:prstGeom prst="rightArrow">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133350</xdr:colOff>
      <xdr:row>6</xdr:row>
      <xdr:rowOff>76200</xdr:rowOff>
    </xdr:from>
    <xdr:to>
      <xdr:col>4</xdr:col>
      <xdr:colOff>1047750</xdr:colOff>
      <xdr:row>6</xdr:row>
      <xdr:rowOff>350520</xdr:rowOff>
    </xdr:to>
    <xdr:sp macro="" textlink="">
      <xdr:nvSpPr>
        <xdr:cNvPr id="4" name="Arrow: Left 3" descr="arrow pointing left to the previous topic data based decision making">
          <a:hlinkClick xmlns:r="http://schemas.openxmlformats.org/officeDocument/2006/relationships" r:id="rId2"/>
          <a:extLst>
            <a:ext uri="{FF2B5EF4-FFF2-40B4-BE49-F238E27FC236}">
              <a16:creationId xmlns:a16="http://schemas.microsoft.com/office/drawing/2014/main" id="{7E0997B8-95AA-5EF4-71B5-CC5AEB933A8B}"/>
            </a:ext>
          </a:extLst>
        </xdr:cNvPr>
        <xdr:cNvSpPr>
          <a:spLocks noChangeAspect="1"/>
        </xdr:cNvSpPr>
      </xdr:nvSpPr>
      <xdr:spPr>
        <a:xfrm>
          <a:off x="12884150" y="2165350"/>
          <a:ext cx="914400" cy="274320"/>
        </a:xfrm>
        <a:prstGeom prst="leftArrow">
          <a:avLst/>
        </a:prstGeom>
        <a:solidFill>
          <a:srgbClr val="FF4D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127000</xdr:colOff>
      <xdr:row>4</xdr:row>
      <xdr:rowOff>114300</xdr:rowOff>
    </xdr:from>
    <xdr:to>
      <xdr:col>4</xdr:col>
      <xdr:colOff>1041400</xdr:colOff>
      <xdr:row>4</xdr:row>
      <xdr:rowOff>388620</xdr:rowOff>
    </xdr:to>
    <xdr:sp macro="" textlink="">
      <xdr:nvSpPr>
        <xdr:cNvPr id="3" name="Arrow: Right 2" descr="arrow pointing right to the next topic service all students">
          <a:hlinkClick xmlns:r="http://schemas.openxmlformats.org/officeDocument/2006/relationships" r:id="rId1"/>
          <a:extLst>
            <a:ext uri="{FF2B5EF4-FFF2-40B4-BE49-F238E27FC236}">
              <a16:creationId xmlns:a16="http://schemas.microsoft.com/office/drawing/2014/main" id="{1C420196-57A0-780D-AB6B-C8ECDA2E8C3A}"/>
            </a:ext>
          </a:extLst>
        </xdr:cNvPr>
        <xdr:cNvSpPr>
          <a:spLocks noChangeAspect="1"/>
        </xdr:cNvSpPr>
      </xdr:nvSpPr>
      <xdr:spPr>
        <a:xfrm>
          <a:off x="12280900" y="1619250"/>
          <a:ext cx="914400" cy="274320"/>
        </a:xfrm>
        <a:prstGeom prst="rightArrow">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120650</xdr:colOff>
      <xdr:row>7</xdr:row>
      <xdr:rowOff>114300</xdr:rowOff>
    </xdr:from>
    <xdr:to>
      <xdr:col>4</xdr:col>
      <xdr:colOff>1035050</xdr:colOff>
      <xdr:row>7</xdr:row>
      <xdr:rowOff>388620</xdr:rowOff>
    </xdr:to>
    <xdr:sp macro="" textlink="">
      <xdr:nvSpPr>
        <xdr:cNvPr id="4" name="Arrow: Left 3" descr="arrow pointing left to the previous topic progress monitoring">
          <a:hlinkClick xmlns:r="http://schemas.openxmlformats.org/officeDocument/2006/relationships" r:id="rId2"/>
          <a:extLst>
            <a:ext uri="{FF2B5EF4-FFF2-40B4-BE49-F238E27FC236}">
              <a16:creationId xmlns:a16="http://schemas.microsoft.com/office/drawing/2014/main" id="{C697D023-9637-EEC2-CC11-B560B8D8EF18}"/>
            </a:ext>
          </a:extLst>
        </xdr:cNvPr>
        <xdr:cNvSpPr>
          <a:spLocks noChangeAspect="1"/>
        </xdr:cNvSpPr>
      </xdr:nvSpPr>
      <xdr:spPr>
        <a:xfrm>
          <a:off x="12274550" y="3257550"/>
          <a:ext cx="914400" cy="274320"/>
        </a:xfrm>
        <a:prstGeom prst="leftArrow">
          <a:avLst/>
        </a:prstGeom>
        <a:solidFill>
          <a:srgbClr val="FF4D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131645</xdr:colOff>
      <xdr:row>3</xdr:row>
      <xdr:rowOff>143262</xdr:rowOff>
    </xdr:from>
    <xdr:to>
      <xdr:col>4</xdr:col>
      <xdr:colOff>1046045</xdr:colOff>
      <xdr:row>3</xdr:row>
      <xdr:rowOff>417582</xdr:rowOff>
    </xdr:to>
    <xdr:sp macro="" textlink="">
      <xdr:nvSpPr>
        <xdr:cNvPr id="2" name="Arrow: Right 2" descr="arrow pointing right to the next topic collaborative PS teams">
          <a:hlinkClick xmlns:r="http://schemas.openxmlformats.org/officeDocument/2006/relationships" r:id="rId1"/>
          <a:extLst>
            <a:ext uri="{FF2B5EF4-FFF2-40B4-BE49-F238E27FC236}">
              <a16:creationId xmlns:a16="http://schemas.microsoft.com/office/drawing/2014/main" id="{63B6A989-CB78-D9EA-491A-F2855C819D00}"/>
            </a:ext>
          </a:extLst>
        </xdr:cNvPr>
        <xdr:cNvSpPr>
          <a:spLocks noChangeAspect="1"/>
        </xdr:cNvSpPr>
      </xdr:nvSpPr>
      <xdr:spPr>
        <a:xfrm>
          <a:off x="13145273" y="1219664"/>
          <a:ext cx="914400" cy="274320"/>
        </a:xfrm>
        <a:prstGeom prst="rightArrow">
          <a:avLst/>
        </a:prstGeom>
        <a:solidFill>
          <a:srgbClr val="B489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120031</xdr:colOff>
      <xdr:row>6</xdr:row>
      <xdr:rowOff>82239</xdr:rowOff>
    </xdr:from>
    <xdr:to>
      <xdr:col>4</xdr:col>
      <xdr:colOff>1034431</xdr:colOff>
      <xdr:row>6</xdr:row>
      <xdr:rowOff>356559</xdr:rowOff>
    </xdr:to>
    <xdr:sp macro="" textlink="">
      <xdr:nvSpPr>
        <xdr:cNvPr id="4" name="Arrow: Left 3" descr="arrow pointing left to the previous topic high quality environments">
          <a:hlinkClick xmlns:r="http://schemas.openxmlformats.org/officeDocument/2006/relationships" r:id="rId2"/>
          <a:extLst>
            <a:ext uri="{FF2B5EF4-FFF2-40B4-BE49-F238E27FC236}">
              <a16:creationId xmlns:a16="http://schemas.microsoft.com/office/drawing/2014/main" id="{BEB28505-6D22-C04F-1317-42936475C912}"/>
            </a:ext>
          </a:extLst>
        </xdr:cNvPr>
        <xdr:cNvSpPr>
          <a:spLocks noChangeAspect="1"/>
        </xdr:cNvSpPr>
      </xdr:nvSpPr>
      <xdr:spPr>
        <a:xfrm>
          <a:off x="13112131" y="2431739"/>
          <a:ext cx="914400" cy="274320"/>
        </a:xfrm>
        <a:prstGeom prst="leftArrow">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QR Code for NJTSS Resource Feedback</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409D40-F5E7-444F-8503-837C9495F14C}" name="Table3" displayName="Table3" ref="A1:F6" totalsRowShown="0" headerRowDxfId="75" headerRowBorderDxfId="74" tableBorderDxfId="73" totalsRowBorderDxfId="72">
  <tableColumns count="6">
    <tableColumn id="1" xr3:uid="{6B01F64A-2468-4F81-8A17-001C2D79253A}" name="Operations" dataDxfId="71"/>
    <tableColumn id="2" xr3:uid="{EDA6F4C0-A68B-436C-82D1-08C00B46E9E2}" name="Assessment"/>
    <tableColumn id="3" xr3:uid="{F994390D-1141-4CF2-96F7-E79EB22F8614}" name="Curr &amp; Inter"/>
    <tableColumn id="4" xr3:uid="{ED1BE96F-83EE-471A-8578-3B8A02C7969C}" name="Personel"/>
    <tableColumn id="5" xr3:uid="{DBF5B935-4C7B-4DE9-9FE0-8023316B9363}" name="Process"/>
    <tableColumn id="6" xr3:uid="{B9141659-22A3-4618-A985-0FF84D4FB5DC}" name="Prof Dev"/>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42EEDA1-240F-4B8D-908B-AA082EA5D4DE}" name="Table13" displayName="Table13" ref="A1:E10" totalsRowShown="0">
  <tableColumns count="5">
    <tableColumn id="1" xr3:uid="{CBBD160D-A5A8-4B60-B34E-9723DE5C8C5C}" name="Items" dataDxfId="24"/>
    <tableColumn id="2" xr3:uid="{C798B059-65C0-4824-A3ED-4D36FF53DF12}" name="Collaborative Problem-Solving Teams" dataDxfId="23"/>
    <tableColumn id="3" xr3:uid="{A1802E15-11AC-468E-854E-7E00F399B7B6}" name="Item Assessment" dataDxfId="22"/>
    <tableColumn id="4" xr3:uid="{D14375E8-72F8-4F58-8C14-A76F9BB34203}" name="Recommended Actions_x000a_" dataDxfId="21"/>
    <tableColumn id="5" xr3:uid="{F6AC46CB-A7EE-4C4F-B21C-D8E3398FC2FA}" name="Focus Area" dataDxfId="2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4F4883-10C0-497C-A096-0CFDC0D059D6}" name="Table14" displayName="Table14" ref="A1:E16" totalsRowShown="0" headerRowDxfId="19" tableBorderDxfId="18">
  <tableColumns count="5">
    <tableColumn id="1" xr3:uid="{ADD91C8F-C41A-4B33-800C-E17B26E0DA32}" name="Items" dataDxfId="17"/>
    <tableColumn id="2" xr3:uid="{0743EC5C-DBD4-40CA-8952-F1B275167BA0}" name="Processes" dataDxfId="16"/>
    <tableColumn id="3" xr3:uid="{299014AD-C207-498D-AFCA-9CA609BE3D83}" name="Item Assessment" dataDxfId="15"/>
    <tableColumn id="4" xr3:uid="{1FE513D1-A151-4483-B47B-C2BBD87CD8C5}" name="Recommended Actions_x000a_" dataDxfId="14"/>
    <tableColumn id="5" xr3:uid="{04819322-6C89-40AD-B810-45A140992562}" name="Focus Area" dataDxfId="13"/>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1FBE7A0-4E0E-4CD2-A3BF-1BD5CFB1F05E}" name="Table15" displayName="Table15" ref="A1:E11" totalsRowShown="0" headerRowDxfId="12" tableBorderDxfId="11">
  <tableColumns count="5">
    <tableColumn id="1" xr3:uid="{6E675AE1-E015-40BF-B917-19DABD2FC5C9}" name="Item" dataDxfId="10"/>
    <tableColumn id="2" xr3:uid="{949DA77E-84A3-47FF-9E69-65C59478D6E9}" name="Staff Professional Development" dataDxfId="9"/>
    <tableColumn id="3" xr3:uid="{CEBE30FA-D45D-4B2F-B622-9D61E1C8F734}" name="Item Assessment" dataDxfId="8"/>
    <tableColumn id="4" xr3:uid="{B990B174-98DE-4847-B1F3-B61C5218D627}" name="Recommended Actions" dataDxfId="7"/>
    <tableColumn id="5" xr3:uid="{720E28F9-7C3F-4AF8-8264-0217099DA1C4}" name="Focus Area"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84B43E2-2009-4A75-8D4A-E3040CCCA2C8}" name="Table4" displayName="Table4" ref="A1:E10" totalsRowShown="0" headerRowDxfId="70">
  <tableColumns count="5">
    <tableColumn id="1" xr3:uid="{B992C40E-1C1E-43E9-AB0A-D4A0A9AF8620}" name="Item" dataDxfId="69"/>
    <tableColumn id="2" xr3:uid="{DC4867E5-9668-4958-A405-D0E5368839F4}" name="Effective District and School Leadership" dataDxfId="68"/>
    <tableColumn id="3" xr3:uid="{CD830229-72CD-4C21-83E2-FF48CC44FA55}" name="Item Assessment" dataDxfId="67"/>
    <tableColumn id="4" xr3:uid="{D233C7D6-2615-4FC5-881E-0B0E46A41585}" name="Recommended Actions" dataDxfId="66"/>
    <tableColumn id="5" xr3:uid="{A5383697-AE97-4EDA-A074-FFDFEDC95843}" name="Focus Area" dataDxfId="6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C3C3985-B712-4F9B-865F-B04C800221DE}" name="Table5" displayName="Table5" ref="A1:E9" totalsRowShown="0" headerRowDxfId="64" tableBorderDxfId="63">
  <tableColumns count="5">
    <tableColumn id="1" xr3:uid="{BC4768D5-4BFA-435A-9F86-F7010F4670B4}" name="Items" dataDxfId="62"/>
    <tableColumn id="2" xr3:uid="{6E7B084D-E02E-4DB9-8823-C29823F54164}" name="Positive School Culture and Climate" dataDxfId="61"/>
    <tableColumn id="3" xr3:uid="{807F701B-A177-4715-BDD8-55B8A12F1B3A}" name="Item Assessment" dataDxfId="60"/>
    <tableColumn id="4" xr3:uid="{A927156B-8EA7-4D24-AE67-3A95FFAD6199}" name="Recommended Actions" dataDxfId="59"/>
    <tableColumn id="5" xr3:uid="{87321894-147D-41C6-9EFA-750AD90537F4}" name="Focus Are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2BDA56-A67D-46F0-8690-B270F443A22A}" name="Table6" displayName="Table6" ref="A1:E10" totalsRowShown="0" headerRowDxfId="58" tableBorderDxfId="57">
  <tableColumns count="5">
    <tableColumn id="1" xr3:uid="{D67B189E-6A91-4F0A-94C0-4455941AE449}" name="Items" dataDxfId="56"/>
    <tableColumn id="2" xr3:uid="{E3769561-1114-4CF3-9838-3BBE9D2246B5}" name="Family and Community Engagement" dataDxfId="55"/>
    <tableColumn id="3" xr3:uid="{BFD857B0-6AD0-4BC6-A6EF-FFE2485711D7}" name="Item Assessment" dataDxfId="54"/>
    <tableColumn id="4" xr3:uid="{A0D98681-7E2A-4270-BD4D-056E9C250A4C}" name="Recommended Actions" dataDxfId="53"/>
    <tableColumn id="5" xr3:uid="{B97EE453-B1BA-41AB-88A3-F580FC068FE3}" name="Focus Area" dataDxfId="5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DEC70A-880E-45A2-912A-76DAC71C3D2B}" name="Table7" displayName="Table7" ref="A1:E8" totalsRowShown="0" headerRowDxfId="51" tableBorderDxfId="50">
  <tableColumns count="5">
    <tableColumn id="1" xr3:uid="{066DB1BA-7EDF-4C6D-87EE-8370F1CE42F1}" name="Item" dataDxfId="49"/>
    <tableColumn id="2" xr3:uid="{161AF068-4AAA-4E07-A2EB-97F1473C7277}" name="Universal Screening" dataDxfId="48"/>
    <tableColumn id="3" xr3:uid="{62D70D93-944E-4F37-BCB0-57B9C816D812}" name="Item Assessment" dataDxfId="47"/>
    <tableColumn id="4" xr3:uid="{B722A349-2A32-4F0B-A3AE-D85F21F50415}" name="Recommended Actions " dataDxfId="46"/>
    <tableColumn id="5" xr3:uid="{6B5845EF-10C1-4C77-947E-FB47452DBD0C}" name="Focus Are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5F4879C-5DC7-43E5-8629-D15FA8A7D7C8}" name="Table9" displayName="Table9" ref="A1:E11" totalsRowShown="0" headerRowDxfId="5" tableBorderDxfId="4">
  <tableColumns count="5">
    <tableColumn id="1" xr3:uid="{E36A5DEA-FD11-4BD7-823B-568BCAE6E30A}" name="Item" dataDxfId="3"/>
    <tableColumn id="2" xr3:uid="{25C8F6A3-9FA0-4D07-8767-1BA029BF2845}" name="Data-Based Decision-Making" dataDxfId="2"/>
    <tableColumn id="3" xr3:uid="{A53AFDED-97FD-441A-AAF1-1420674DD758}" name="Item Assessment" dataDxfId="1"/>
    <tableColumn id="4" xr3:uid="{9A6802F5-A48A-40FF-9221-E60CC6420F4D}" name="Recommended Actions"/>
    <tableColumn id="5" xr3:uid="{BE8E590C-5B7F-4D3B-96A5-24B45365937A}" name="Focus Area" dataDxfId="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0154A7A-F692-4ECB-AD63-F8C2C621F8D2}" name="Table10" displayName="Table10" ref="A1:E8" totalsRowShown="0" headerRowDxfId="45" tableBorderDxfId="44">
  <tableColumns count="5">
    <tableColumn id="1" xr3:uid="{45837D45-B7B5-4B12-9870-49103F37A81F}" name="Item" dataDxfId="43"/>
    <tableColumn id="2" xr3:uid="{D8415F87-CFAD-42A3-AECC-A95885FF33EE}" name="Progress Monitoring" dataDxfId="42"/>
    <tableColumn id="3" xr3:uid="{259EDAA2-0FC1-4075-A767-59C1C977CE78}" name="Item Assessment" dataDxfId="41"/>
    <tableColumn id="4" xr3:uid="{D0439B99-710E-48FD-84C2-E4DF7D034392}" name="Recommended Actions" dataDxfId="40"/>
    <tableColumn id="5" xr3:uid="{4D9C0CC6-5607-4C0E-A39D-EE6FD714E622}" name="Focus Are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BC5E97-1A48-44E2-A209-D923DF6FBA33}" name="Table11" displayName="Table11" ref="A1:E36" totalsRowShown="0" headerRowDxfId="39" headerRowBorderDxfId="38" tableBorderDxfId="37">
  <tableColumns count="5">
    <tableColumn id="1" xr3:uid="{A7928191-D1D4-4AAA-9D1D-33C93AAAE2DF}" name="Item" dataDxfId="36"/>
    <tableColumn id="2" xr3:uid="{6CC398B3-56CD-40A4-AA96-D857FFEB9BF7}" name="High-quality learning environments, curricula, and instructional practices" dataDxfId="35"/>
    <tableColumn id="3" xr3:uid="{0A97D956-9E3E-4197-91F6-20F76E9638A1}" name="Item Assessment" dataDxfId="34"/>
    <tableColumn id="4" xr3:uid="{D0274BD1-004A-4CFB-93DF-AA104F8DD91E}" name="Recommended Actions" dataDxfId="33"/>
    <tableColumn id="5" xr3:uid="{C5997967-1BAA-4765-9612-A06276843D4A}" name="Focus Area" dataDxfId="3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F778BBE-D57F-480C-99D1-5B4964437C93}" name="Table12" displayName="Table12" ref="A1:E16" totalsRowShown="0" headerRowDxfId="31" tableBorderDxfId="30">
  <tableColumns count="5">
    <tableColumn id="1" xr3:uid="{A9B865CE-05EC-4B68-901D-48FA26873EE5}" name="Items" dataDxfId="29"/>
    <tableColumn id="2" xr3:uid="{CF49450E-CA35-4719-984C-C5E4DA6BC0FA}" name="Serving All Students" dataDxfId="28"/>
    <tableColumn id="3" xr3:uid="{C260F6FF-E21E-4BFC-8CB9-28385E8B51D4}" name="Item Assessment" dataDxfId="27"/>
    <tableColumn id="4" xr3:uid="{80FD05AC-D0DE-4A57-9484-5E9A28C6F553}" name="Recommended Actions" dataDxfId="26"/>
    <tableColumn id="5" xr3:uid="{F4C039E5-2049-4C19-BAAF-7026389C8E64}" name="Focus Area" dataDxfId="2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r/6KN6x12Uw7" TargetMode="External"/><Relationship Id="rId1" Type="http://schemas.openxmlformats.org/officeDocument/2006/relationships/hyperlink" Target="mailto:njtss@doe.nj.gov"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9"/>
  <sheetViews>
    <sheetView showGridLines="0" tabSelected="1" zoomScaleNormal="100" workbookViewId="0"/>
  </sheetViews>
  <sheetFormatPr defaultRowHeight="16" x14ac:dyDescent="0.4"/>
  <cols>
    <col min="1" max="1" width="122.81640625" style="44" customWidth="1"/>
    <col min="2" max="2" width="0" hidden="1" customWidth="1"/>
  </cols>
  <sheetData>
    <row r="1" spans="1:2" ht="29.5" thickTop="1" thickBot="1" x14ac:dyDescent="0.7">
      <c r="A1" s="41" t="s">
        <v>104</v>
      </c>
    </row>
    <row r="2" spans="1:2" ht="24" thickBot="1" x14ac:dyDescent="0.4">
      <c r="A2" s="43" t="s">
        <v>121</v>
      </c>
    </row>
    <row r="3" spans="1:2" ht="352.5" customHeight="1" x14ac:dyDescent="0.35">
      <c r="A3" s="51" t="s">
        <v>136</v>
      </c>
      <c r="B3" s="45"/>
    </row>
    <row r="4" spans="1:2" ht="16.5" thickBot="1" x14ac:dyDescent="0.4">
      <c r="A4" s="42" t="s">
        <v>122</v>
      </c>
    </row>
    <row r="5" spans="1:2" ht="386.25" customHeight="1" thickBot="1" x14ac:dyDescent="0.4">
      <c r="A5" s="46" t="s">
        <v>123</v>
      </c>
    </row>
    <row r="6" spans="1:2" s="48" customFormat="1" ht="18.5" x14ac:dyDescent="0.45">
      <c r="A6" s="47" t="s">
        <v>124</v>
      </c>
    </row>
    <row r="7" spans="1:2" s="48" customFormat="1" ht="19" thickBot="1" x14ac:dyDescent="0.5">
      <c r="A7" s="49" t="s">
        <v>125</v>
      </c>
    </row>
    <row r="8" spans="1:2" ht="19" thickTop="1" x14ac:dyDescent="0.45">
      <c r="A8" s="100" t="s">
        <v>155</v>
      </c>
    </row>
    <row r="9" spans="1:2" ht="148.5" customHeight="1" x14ac:dyDescent="0.4">
      <c r="A9" s="101" t="e" vm="1">
        <v>#VALUE!</v>
      </c>
    </row>
  </sheetData>
  <hyperlinks>
    <hyperlink ref="A7" r:id="rId1" xr:uid="{00000000-0004-0000-0000-000000000000}"/>
    <hyperlink ref="A8" r:id="rId2" xr:uid="{00000000-0004-0000-0000-000001000000}"/>
  </hyperlinks>
  <pageMargins left="0.7" right="0.7" top="0.75" bottom="0.75" header="0.3" footer="0.3"/>
  <pageSetup paperSize="5" fitToHeight="0"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S42"/>
  <sheetViews>
    <sheetView showGridLines="0" zoomScaleNormal="100" workbookViewId="0"/>
  </sheetViews>
  <sheetFormatPr defaultRowHeight="14.5" x14ac:dyDescent="0.35"/>
  <cols>
    <col min="1" max="1" width="7.26953125" customWidth="1"/>
    <col min="2" max="2" width="68.54296875" style="7" customWidth="1"/>
    <col min="3" max="3" width="18.7265625" customWidth="1"/>
    <col min="4" max="4" width="65.453125" customWidth="1"/>
    <col min="5" max="5" width="16.453125" customWidth="1"/>
  </cols>
  <sheetData>
    <row r="1" spans="1:19" x14ac:dyDescent="0.35">
      <c r="A1" s="166" t="s">
        <v>17</v>
      </c>
      <c r="B1" s="167" t="s">
        <v>61</v>
      </c>
      <c r="C1" s="168" t="s">
        <v>18</v>
      </c>
      <c r="D1" s="168" t="s">
        <v>19</v>
      </c>
      <c r="E1" s="168" t="s">
        <v>181</v>
      </c>
      <c r="F1" s="9"/>
      <c r="G1" s="9"/>
      <c r="H1" s="9"/>
      <c r="I1" s="9"/>
      <c r="J1" s="9"/>
      <c r="K1" s="9"/>
      <c r="L1" s="9"/>
      <c r="M1" s="9"/>
      <c r="N1" s="9"/>
      <c r="O1" s="9"/>
      <c r="P1" s="9"/>
      <c r="Q1" s="9"/>
      <c r="R1" s="9"/>
      <c r="S1" s="9"/>
    </row>
    <row r="2" spans="1:19" ht="15" customHeight="1" thickBot="1" x14ac:dyDescent="0.4">
      <c r="A2" s="75"/>
      <c r="B2" s="76" t="s">
        <v>62</v>
      </c>
      <c r="C2" s="77"/>
      <c r="D2" s="77"/>
      <c r="E2" s="9"/>
      <c r="F2" s="9"/>
      <c r="G2" s="9"/>
      <c r="H2" s="9"/>
      <c r="I2" s="9"/>
      <c r="J2" s="9"/>
      <c r="K2" s="9"/>
      <c r="L2" s="9"/>
      <c r="M2" s="9"/>
      <c r="N2" s="9"/>
      <c r="O2" s="9"/>
      <c r="P2" s="9"/>
      <c r="Q2" s="9"/>
      <c r="R2" s="9"/>
      <c r="S2" s="9"/>
    </row>
    <row r="3" spans="1:19" s="9" customFormat="1" ht="44.5" thickTop="1" thickBot="1" x14ac:dyDescent="0.4">
      <c r="A3" s="83">
        <v>1</v>
      </c>
      <c r="B3" s="65" t="s">
        <v>63</v>
      </c>
      <c r="C3" s="71" t="s">
        <v>182</v>
      </c>
      <c r="D3" s="67" t="str">
        <f>IF(OR(C3="No", C3="Unsure"),"Conduct a comprehensive curriculum audit to evaluate current materials against state standards and research evidence, then adopt resources that meet both criteria.","")</f>
        <v/>
      </c>
      <c r="E3" s="87" t="s">
        <v>20</v>
      </c>
    </row>
    <row r="4" spans="1:19" ht="44.5" thickTop="1" thickBot="1" x14ac:dyDescent="0.4">
      <c r="A4" s="83">
        <v>2</v>
      </c>
      <c r="B4" s="65" t="s">
        <v>64</v>
      </c>
      <c r="C4" s="71" t="s">
        <v>182</v>
      </c>
      <c r="D4" s="67" t="str">
        <f>IF(OR(C4="No", C4="Unsure"),"Establish building-wide instructional frameworks that specify research-based teaching strategies and provide professional development to ensure consistent implementation.","")</f>
        <v/>
      </c>
      <c r="E4" s="9"/>
      <c r="F4" s="9"/>
      <c r="G4" s="9"/>
      <c r="H4" s="9"/>
      <c r="I4" s="9"/>
      <c r="J4" s="9"/>
      <c r="K4" s="9"/>
      <c r="L4" s="9"/>
      <c r="M4" s="9"/>
      <c r="N4" s="9"/>
      <c r="O4" s="9"/>
      <c r="P4" s="9"/>
      <c r="Q4" s="9"/>
      <c r="R4" s="9"/>
      <c r="S4" s="9"/>
    </row>
    <row r="5" spans="1:19" ht="44.5" thickTop="1" thickBot="1" x14ac:dyDescent="0.4">
      <c r="A5" s="83">
        <v>3</v>
      </c>
      <c r="B5" s="65" t="s">
        <v>65</v>
      </c>
      <c r="C5" s="71" t="s">
        <v>182</v>
      </c>
      <c r="D5" s="67" t="str">
        <f>IF(OR(C5="No", C5="Unsure"),"Provide comprehensive professional development and ongoing coaching to ensure all teachers are proficient in using adopted curriculum materials and instructional resources.","")</f>
        <v/>
      </c>
      <c r="E5" s="93"/>
      <c r="F5" s="9"/>
      <c r="G5" s="9"/>
      <c r="H5" s="9"/>
      <c r="I5" s="9"/>
      <c r="J5" s="9"/>
      <c r="K5" s="9"/>
      <c r="L5" s="9"/>
      <c r="M5" s="9"/>
      <c r="N5" s="9"/>
      <c r="O5" s="9"/>
      <c r="P5" s="9"/>
      <c r="Q5" s="9"/>
      <c r="R5" s="9"/>
      <c r="S5" s="9"/>
    </row>
    <row r="6" spans="1:19" ht="44.5" thickTop="1" thickBot="1" x14ac:dyDescent="0.4">
      <c r="A6" s="83">
        <v>4</v>
      </c>
      <c r="B6" s="65" t="s">
        <v>67</v>
      </c>
      <c r="C6" s="71" t="s">
        <v>182</v>
      </c>
      <c r="D6" s="67" t="str">
        <f>IF(OR(C6="No", C6="Unsure"),"Analyze and restructure daily schedules to ensure adequate time blocks for explicit instruction, guided practice, independent practice, and timely corrective feedback.","")</f>
        <v/>
      </c>
      <c r="E6" s="95" t="s">
        <v>66</v>
      </c>
      <c r="F6" s="9"/>
      <c r="G6" s="9"/>
      <c r="H6" s="9"/>
      <c r="I6" s="9"/>
      <c r="J6" s="9"/>
      <c r="K6" s="9"/>
      <c r="L6" s="9"/>
      <c r="M6" s="9"/>
      <c r="N6" s="9"/>
      <c r="O6" s="9"/>
      <c r="P6" s="9"/>
      <c r="Q6" s="9"/>
      <c r="R6" s="9"/>
      <c r="S6" s="9"/>
    </row>
    <row r="7" spans="1:19" ht="44.5" thickTop="1" thickBot="1" x14ac:dyDescent="0.4">
      <c r="A7" s="83">
        <v>5</v>
      </c>
      <c r="B7" s="65" t="s">
        <v>68</v>
      </c>
      <c r="C7" s="71" t="s">
        <v>182</v>
      </c>
      <c r="D7" s="67" t="str">
        <f>IF(OR(C7="No", C7="Unsure"),"Develop observation protocols, instructional coaching systems, and administrative walkthroughs to monitor and support consistent implementation of evidence-based practices.","")</f>
        <v/>
      </c>
      <c r="E7" s="9"/>
      <c r="F7" s="9"/>
      <c r="G7" s="9"/>
      <c r="H7" s="9"/>
      <c r="I7" s="9"/>
      <c r="J7" s="9"/>
      <c r="K7" s="9"/>
      <c r="L7" s="9"/>
      <c r="M7" s="9"/>
      <c r="N7" s="9"/>
      <c r="O7" s="9"/>
      <c r="P7" s="9"/>
      <c r="Q7" s="9"/>
      <c r="R7" s="9"/>
      <c r="S7" s="9"/>
    </row>
    <row r="8" spans="1:19" ht="37.5" customHeight="1" thickTop="1" thickBot="1" x14ac:dyDescent="0.4">
      <c r="A8" s="83">
        <v>6</v>
      </c>
      <c r="B8" s="65" t="s">
        <v>69</v>
      </c>
      <c r="C8" s="71" t="s">
        <v>182</v>
      </c>
      <c r="D8" s="131" t="str">
        <f>IF(OR(C8="No", C8="Unsure"),"Establish a systematic screening schedule that assesses all students in reading, mathematics, and behavioral indicators at minimum twice annually (fall and spring).","")</f>
        <v/>
      </c>
      <c r="E8" s="142"/>
      <c r="F8" s="9"/>
      <c r="G8" s="9"/>
      <c r="H8" s="9"/>
      <c r="I8" s="9"/>
      <c r="J8" s="9"/>
      <c r="K8" s="9"/>
      <c r="L8" s="9"/>
      <c r="M8" s="9"/>
      <c r="N8" s="9"/>
      <c r="O8" s="9"/>
      <c r="P8" s="9"/>
      <c r="Q8" s="9"/>
      <c r="R8" s="9"/>
      <c r="S8" s="9"/>
    </row>
    <row r="9" spans="1:19" ht="44.5" thickTop="1" thickBot="1" x14ac:dyDescent="0.4">
      <c r="A9" s="83">
        <v>7</v>
      </c>
      <c r="B9" s="65" t="s">
        <v>70</v>
      </c>
      <c r="C9" s="71" t="s">
        <v>182</v>
      </c>
      <c r="D9" s="131" t="str">
        <f>IF(OR(C9="No", C9="Unsure"),"Create data analysis procedures and decision-making protocols that use screening results to systematically identify students for additional support or advanced instruction.","")</f>
        <v/>
      </c>
      <c r="E9" s="143" t="s">
        <v>10</v>
      </c>
      <c r="F9" s="9"/>
      <c r="G9" s="9"/>
      <c r="H9" s="9"/>
      <c r="I9" s="9"/>
      <c r="J9" s="9"/>
      <c r="K9" s="9"/>
      <c r="L9" s="9"/>
      <c r="M9" s="9"/>
      <c r="N9" s="9"/>
      <c r="O9" s="9"/>
      <c r="P9" s="9"/>
      <c r="Q9" s="9"/>
      <c r="R9" s="9"/>
      <c r="S9" s="9"/>
    </row>
    <row r="10" spans="1:19" ht="44.5" thickTop="1" thickBot="1" x14ac:dyDescent="0.4">
      <c r="A10" s="83">
        <v>8</v>
      </c>
      <c r="B10" s="65" t="s">
        <v>71</v>
      </c>
      <c r="C10" s="71" t="s">
        <v>182</v>
      </c>
      <c r="D10" s="67" t="str">
        <f>IF(OR(C10="No", C10="Unsure"),"Provide professional development on data analysis and differentiation strategies, then establish expectations for data-driven instructional planning at all performance levels.","")</f>
        <v/>
      </c>
      <c r="E10" s="9"/>
      <c r="F10" s="9"/>
      <c r="G10" s="9"/>
      <c r="H10" s="9"/>
      <c r="I10" s="9"/>
      <c r="J10" s="9"/>
      <c r="K10" s="9"/>
      <c r="L10" s="9"/>
      <c r="M10" s="9"/>
      <c r="N10" s="9"/>
      <c r="O10" s="9"/>
      <c r="P10" s="9"/>
      <c r="Q10" s="9"/>
      <c r="R10" s="9"/>
      <c r="S10" s="9"/>
    </row>
    <row r="11" spans="1:19" ht="44.5" thickTop="1" thickBot="1" x14ac:dyDescent="0.4">
      <c r="A11" s="83">
        <v>9</v>
      </c>
      <c r="B11" s="65" t="s">
        <v>72</v>
      </c>
      <c r="C11" s="71" t="s">
        <v>182</v>
      </c>
      <c r="D11" s="67" t="str">
        <f>IF(OR(C11="No", C11="Unsure"),"Implement a data review protocol that triggers immediate examination and modification of core curriculum and teaching practices when building-wide performance falls below 80%.","")</f>
        <v/>
      </c>
      <c r="E11" s="9"/>
      <c r="F11" s="9"/>
      <c r="G11" s="9"/>
      <c r="H11" s="9"/>
      <c r="I11" s="9"/>
      <c r="J11" s="9"/>
      <c r="K11" s="9"/>
      <c r="L11" s="9"/>
      <c r="M11" s="9"/>
      <c r="N11" s="9"/>
      <c r="O11" s="9"/>
      <c r="P11" s="9"/>
      <c r="Q11" s="9"/>
      <c r="R11" s="9"/>
      <c r="S11" s="9"/>
    </row>
    <row r="12" spans="1:19" ht="44.5" thickTop="1" thickBot="1" x14ac:dyDescent="0.4">
      <c r="A12" s="83">
        <v>10</v>
      </c>
      <c r="B12" s="65" t="s">
        <v>110</v>
      </c>
      <c r="C12" s="71" t="s">
        <v>182</v>
      </c>
      <c r="D12" s="67" t="str">
        <f>IF(OR(C12="No", C12="Unsure"),"Establish regular data team meetings with structured protocols for analyzing student performance and making collaborative decisions about instructional improvements.","")</f>
        <v/>
      </c>
      <c r="E12" s="9"/>
      <c r="F12" s="9"/>
      <c r="G12" s="9"/>
      <c r="H12" s="9"/>
      <c r="I12" s="9"/>
      <c r="J12" s="9"/>
      <c r="K12" s="9"/>
      <c r="L12" s="9"/>
      <c r="M12" s="9"/>
      <c r="N12" s="9"/>
      <c r="O12" s="9"/>
      <c r="P12" s="9"/>
      <c r="Q12" s="9"/>
      <c r="R12" s="9"/>
      <c r="S12" s="9"/>
    </row>
    <row r="13" spans="1:19" ht="30" thickTop="1" thickBot="1" x14ac:dyDescent="0.4">
      <c r="A13" s="83">
        <v>11</v>
      </c>
      <c r="B13" s="82" t="s">
        <v>145</v>
      </c>
      <c r="C13" s="71" t="s">
        <v>182</v>
      </c>
      <c r="D13" s="78" t="str">
        <f>IF(OR(C13="No", C13="Unsure"),"Develop transparent expectation frameworks that incorporate student voice and provide meaningful choices in learning and behavioral goals.","")</f>
        <v/>
      </c>
      <c r="E13" s="9"/>
      <c r="F13" s="9"/>
      <c r="G13" s="9"/>
      <c r="H13" s="9"/>
      <c r="I13" s="9"/>
      <c r="J13" s="9"/>
      <c r="K13" s="9"/>
      <c r="L13" s="9"/>
      <c r="M13" s="9"/>
      <c r="N13" s="9"/>
      <c r="O13" s="9"/>
      <c r="P13" s="9"/>
      <c r="Q13" s="9"/>
      <c r="R13" s="9"/>
      <c r="S13" s="9"/>
    </row>
    <row r="14" spans="1:19" ht="44.5" thickTop="1" thickBot="1" x14ac:dyDescent="0.4">
      <c r="A14" s="83">
        <v>12</v>
      </c>
      <c r="B14" s="65" t="s">
        <v>144</v>
      </c>
      <c r="C14" s="71" t="s">
        <v>182</v>
      </c>
      <c r="D14" s="67" t="str">
        <f>IF(OR(C14="No", C14="Unsure"),"Establish a data review process that triggers an examination and modification of core curriculum and teaching practices when building-wide performance falls below acceptable levels.","")</f>
        <v/>
      </c>
      <c r="E14" s="9"/>
      <c r="F14" s="9"/>
      <c r="G14" s="9"/>
      <c r="H14" s="9"/>
      <c r="I14" s="9"/>
      <c r="J14" s="9"/>
      <c r="K14" s="9"/>
      <c r="L14" s="9"/>
      <c r="M14" s="9"/>
      <c r="N14" s="9"/>
      <c r="O14" s="9"/>
      <c r="P14" s="9"/>
      <c r="Q14" s="9"/>
      <c r="R14" s="9"/>
      <c r="S14" s="9"/>
    </row>
    <row r="15" spans="1:19" s="18" customFormat="1" ht="30" customHeight="1" thickTop="1" thickBot="1" x14ac:dyDescent="0.4">
      <c r="A15" s="75"/>
      <c r="B15" s="79" t="s">
        <v>74</v>
      </c>
      <c r="C15" s="77"/>
      <c r="D15" s="77"/>
    </row>
    <row r="16" spans="1:19" s="3" customFormat="1" ht="44.5" thickTop="1" thickBot="1" x14ac:dyDescent="0.4">
      <c r="A16" s="83">
        <v>1</v>
      </c>
      <c r="B16" s="65" t="s">
        <v>138</v>
      </c>
      <c r="C16" s="71" t="s">
        <v>182</v>
      </c>
      <c r="D16" s="67" t="str">
        <f>IF(OR(C16="No", C16="Unsure"),"Create an intervention selection process that matches specific student deficits with research-validated interventions appropriate for their grade level and demographic characteristics.","")</f>
        <v/>
      </c>
      <c r="E16" s="18"/>
      <c r="F16" s="18"/>
      <c r="G16" s="18"/>
      <c r="H16" s="18"/>
      <c r="I16" s="18"/>
      <c r="J16" s="18"/>
      <c r="K16" s="18"/>
      <c r="L16" s="18"/>
      <c r="M16" s="18"/>
      <c r="N16" s="18"/>
      <c r="O16" s="18"/>
      <c r="P16" s="18"/>
      <c r="Q16" s="18"/>
      <c r="R16" s="18"/>
      <c r="S16" s="18"/>
    </row>
    <row r="17" spans="1:19" s="3" customFormat="1" ht="44.5" thickTop="1" thickBot="1" x14ac:dyDescent="0.4">
      <c r="A17" s="83">
        <v>2</v>
      </c>
      <c r="B17" s="65" t="s">
        <v>139</v>
      </c>
      <c r="C17" s="71" t="s">
        <v>182</v>
      </c>
      <c r="D17" s="67" t="str">
        <f>IF(OR(C17="No", C17="Unsure"),"Ensure intervention curricula complement and reinforce the same foundational skills and concepts taught in core classroom instruction rather than conflicting approaches.","")</f>
        <v/>
      </c>
      <c r="E17" s="18"/>
      <c r="F17" s="18"/>
      <c r="G17" s="18"/>
      <c r="H17" s="18"/>
      <c r="I17" s="18"/>
      <c r="J17" s="18"/>
      <c r="K17" s="18"/>
      <c r="L17" s="18"/>
      <c r="M17" s="18"/>
      <c r="N17" s="18"/>
      <c r="O17" s="18"/>
      <c r="P17" s="18"/>
      <c r="Q17" s="18"/>
      <c r="R17" s="18"/>
      <c r="S17" s="18"/>
    </row>
    <row r="18" spans="1:19" s="3" customFormat="1" ht="30" thickTop="1" thickBot="1" x14ac:dyDescent="0.4">
      <c r="A18" s="83">
        <v>3</v>
      </c>
      <c r="B18" s="65" t="s">
        <v>75</v>
      </c>
      <c r="C18" s="71" t="s">
        <v>182</v>
      </c>
      <c r="D18" s="67" t="str">
        <f>IF(OR(C18="No", C18="Unsure"),"Provide specialized training on research-based intervention delivery methods and establish fidelity monitoring to ensure consistent implementation.","")</f>
        <v/>
      </c>
      <c r="E18" s="18"/>
      <c r="F18" s="18"/>
      <c r="G18" s="18"/>
      <c r="H18" s="18"/>
      <c r="I18" s="18"/>
      <c r="J18" s="18"/>
      <c r="K18" s="18"/>
      <c r="L18" s="18"/>
      <c r="M18" s="18"/>
      <c r="N18" s="18"/>
      <c r="O18" s="18"/>
      <c r="P18" s="18"/>
      <c r="Q18" s="18"/>
      <c r="R18" s="18"/>
      <c r="S18" s="18"/>
    </row>
    <row r="19" spans="1:19" s="3" customFormat="1" ht="30" thickTop="1" thickBot="1" x14ac:dyDescent="0.4">
      <c r="A19" s="83">
        <v>4</v>
      </c>
      <c r="B19" s="65" t="s">
        <v>76</v>
      </c>
      <c r="C19" s="71" t="s">
        <v>182</v>
      </c>
      <c r="D19" s="67" t="str">
        <f>IF(OR(C19="No", C19="Unsure"),"Recruit, hire, or train qualified personnel specifically in intervention delivery methods and provide ongoing professional development for intervention staff.","")</f>
        <v/>
      </c>
      <c r="E19" s="18"/>
      <c r="F19" s="18"/>
      <c r="G19" s="18"/>
      <c r="H19" s="18"/>
      <c r="I19" s="18"/>
      <c r="J19" s="18"/>
      <c r="K19" s="18"/>
      <c r="L19" s="18"/>
      <c r="M19" s="18"/>
      <c r="N19" s="18"/>
      <c r="O19" s="18"/>
      <c r="P19" s="18"/>
      <c r="Q19" s="18"/>
      <c r="R19" s="18"/>
      <c r="S19" s="18"/>
    </row>
    <row r="20" spans="1:19" s="3" customFormat="1" ht="44.5" thickTop="1" thickBot="1" x14ac:dyDescent="0.4">
      <c r="A20" s="83">
        <v>5</v>
      </c>
      <c r="B20" s="65" t="s">
        <v>77</v>
      </c>
      <c r="C20" s="71" t="s">
        <v>182</v>
      </c>
      <c r="D20" s="67" t="str">
        <f>IF(OR(C20="No", C20="Unsure"),"Establish intervention parameters that limit group sizes to 3-5 students and provide sessions frequent enough (3-4 times weekly) to maximize student engagement and feedback.","")</f>
        <v/>
      </c>
      <c r="E20" s="18"/>
      <c r="F20" s="18"/>
      <c r="G20" s="18"/>
      <c r="H20" s="18"/>
      <c r="I20" s="18"/>
      <c r="J20" s="18"/>
      <c r="K20" s="18"/>
      <c r="L20" s="18"/>
      <c r="M20" s="18"/>
      <c r="N20" s="18"/>
      <c r="O20" s="18"/>
      <c r="P20" s="18"/>
      <c r="Q20" s="18"/>
      <c r="R20" s="18"/>
      <c r="S20" s="18"/>
    </row>
    <row r="21" spans="1:19" s="3" customFormat="1" ht="30" thickTop="1" thickBot="1" x14ac:dyDescent="0.4">
      <c r="A21" s="83">
        <v>6</v>
      </c>
      <c r="B21" s="65" t="s">
        <v>78</v>
      </c>
      <c r="C21" s="71" t="s">
        <v>182</v>
      </c>
      <c r="D21" s="67" t="str">
        <f>IF(OR(C21="No", C21="Unsure"),"Create fidelity checklists and progress monitoring schedules to ensure interventions are delivered as designed and student progress is tracked weekly.","")</f>
        <v/>
      </c>
      <c r="E21" s="18"/>
      <c r="F21" s="18"/>
      <c r="G21" s="18"/>
      <c r="H21" s="18"/>
      <c r="I21" s="18"/>
      <c r="J21" s="18"/>
      <c r="K21" s="18"/>
      <c r="L21" s="18"/>
      <c r="M21" s="18"/>
      <c r="N21" s="18"/>
      <c r="O21" s="18"/>
      <c r="P21" s="18"/>
      <c r="Q21" s="18"/>
      <c r="R21" s="18"/>
      <c r="S21" s="18"/>
    </row>
    <row r="22" spans="1:19" s="3" customFormat="1" ht="30" thickTop="1" thickBot="1" x14ac:dyDescent="0.4">
      <c r="A22" s="83">
        <v>7</v>
      </c>
      <c r="B22" s="65" t="s">
        <v>79</v>
      </c>
      <c r="C22" s="71" t="s">
        <v>182</v>
      </c>
      <c r="D22" s="67" t="str">
        <f>IF(OR(C22="No", C22="Unsure"),"Establish decision rules and review procedures that use progress monitoring data to modify intervention intensity, duration, or instructional approaches.","")</f>
        <v/>
      </c>
      <c r="E22" s="18"/>
      <c r="F22" s="18"/>
      <c r="G22" s="18"/>
      <c r="H22" s="18"/>
      <c r="I22" s="18"/>
      <c r="J22" s="18"/>
      <c r="K22" s="18"/>
      <c r="L22" s="18"/>
      <c r="M22" s="18"/>
      <c r="N22" s="18"/>
      <c r="O22" s="18"/>
      <c r="P22" s="18"/>
      <c r="Q22" s="18"/>
      <c r="R22" s="18"/>
      <c r="S22" s="18"/>
    </row>
    <row r="23" spans="1:19" s="3" customFormat="1" ht="44.5" thickTop="1" thickBot="1" x14ac:dyDescent="0.4">
      <c r="A23" s="83">
        <v>8</v>
      </c>
      <c r="B23" s="65" t="s">
        <v>80</v>
      </c>
      <c r="C23" s="71" t="s">
        <v>182</v>
      </c>
      <c r="D23" s="67" t="str">
        <f>IF(OR(C23="No", C23="Unsure"),"Create scheduling procedures that ensure students receiving interventions continue to participate in core classroom instruction rather than missing essential content.","")</f>
        <v/>
      </c>
      <c r="E23" s="18"/>
      <c r="F23" s="18"/>
      <c r="G23" s="18"/>
      <c r="H23" s="18"/>
      <c r="I23" s="18"/>
      <c r="J23" s="18"/>
      <c r="K23" s="18"/>
      <c r="L23" s="18"/>
      <c r="M23" s="18"/>
      <c r="N23" s="18"/>
      <c r="O23" s="18"/>
      <c r="P23" s="18"/>
      <c r="Q23" s="18"/>
      <c r="R23" s="18"/>
      <c r="S23" s="18"/>
    </row>
    <row r="24" spans="1:19" s="3" customFormat="1" ht="44.5" thickTop="1" thickBot="1" x14ac:dyDescent="0.4">
      <c r="A24" s="83">
        <v>9</v>
      </c>
      <c r="B24" s="65" t="s">
        <v>112</v>
      </c>
      <c r="C24" s="71" t="s">
        <v>182</v>
      </c>
      <c r="D24" s="67" t="str">
        <f>IF(OR(C24="No", C24="Unsure"),"Create regular fidelity monitoring through classroom observations, implementation checklists, and data collection to ensure interventions are delivered as designed.","")</f>
        <v/>
      </c>
      <c r="E24" s="18"/>
      <c r="F24" s="18"/>
      <c r="G24" s="18"/>
      <c r="H24" s="18"/>
      <c r="I24" s="18"/>
      <c r="J24" s="18"/>
      <c r="K24" s="18"/>
      <c r="L24" s="18"/>
      <c r="M24" s="18"/>
      <c r="N24" s="18"/>
      <c r="O24" s="18"/>
      <c r="P24" s="18"/>
      <c r="Q24" s="18"/>
      <c r="R24" s="18"/>
      <c r="S24" s="18"/>
    </row>
    <row r="25" spans="1:19" ht="29.65" customHeight="1" thickTop="1" thickBot="1" x14ac:dyDescent="0.4">
      <c r="A25" s="80"/>
      <c r="B25" s="76" t="s">
        <v>81</v>
      </c>
      <c r="C25" s="77"/>
      <c r="D25" s="77"/>
      <c r="E25" s="9"/>
      <c r="F25" s="9"/>
      <c r="G25" s="9"/>
      <c r="H25" s="9"/>
      <c r="I25" s="9"/>
      <c r="J25" s="9"/>
      <c r="K25" s="9"/>
      <c r="L25" s="9"/>
      <c r="M25" s="9"/>
      <c r="N25" s="9"/>
      <c r="O25" s="9"/>
      <c r="P25" s="9"/>
      <c r="Q25" s="9"/>
      <c r="R25" s="9"/>
      <c r="S25" s="9"/>
    </row>
    <row r="26" spans="1:19" ht="44.5" thickTop="1" thickBot="1" x14ac:dyDescent="0.4">
      <c r="A26" s="83">
        <v>1</v>
      </c>
      <c r="B26" s="65" t="s">
        <v>137</v>
      </c>
      <c r="C26" s="71" t="s">
        <v>182</v>
      </c>
      <c r="D26" s="68" t="str">
        <f>IF(OR(C26="No", C26="Unsure"),"Develop criteria for identifying students needing Tier 3 support and establish intensive intervention protocols with smaller groups and increased instructional time.","")</f>
        <v/>
      </c>
      <c r="E26" s="9"/>
      <c r="F26" s="9"/>
      <c r="G26" s="9"/>
      <c r="H26" s="9"/>
      <c r="I26" s="9"/>
      <c r="J26" s="9"/>
      <c r="K26" s="9"/>
      <c r="L26" s="9"/>
      <c r="M26" s="9"/>
      <c r="N26" s="9"/>
      <c r="O26" s="9"/>
      <c r="P26" s="9"/>
      <c r="Q26" s="9"/>
      <c r="R26" s="9"/>
      <c r="S26" s="9"/>
    </row>
    <row r="27" spans="1:19" ht="30" thickTop="1" thickBot="1" x14ac:dyDescent="0.4">
      <c r="A27" s="83">
        <v>2</v>
      </c>
      <c r="B27" s="65" t="s">
        <v>82</v>
      </c>
      <c r="C27" s="71" t="s">
        <v>182</v>
      </c>
      <c r="D27" s="68" t="str">
        <f>IF(OR(C27="No", C27="Unsure"),"Create intensive intervention structures that limit group sizes to 2-3 students or provide individual instruction for students with the most significant needs.","")</f>
        <v/>
      </c>
      <c r="E27" s="9"/>
      <c r="F27" s="9"/>
      <c r="G27" s="9"/>
      <c r="H27" s="9"/>
      <c r="I27" s="9"/>
      <c r="J27" s="9"/>
      <c r="K27" s="9"/>
      <c r="L27" s="9"/>
      <c r="M27" s="9"/>
      <c r="N27" s="9"/>
      <c r="O27" s="9"/>
      <c r="P27" s="9"/>
      <c r="Q27" s="9"/>
      <c r="R27" s="9"/>
      <c r="S27" s="9"/>
    </row>
    <row r="28" spans="1:19" ht="44.5" thickTop="1" thickBot="1" x14ac:dyDescent="0.4">
      <c r="A28" s="83">
        <v>3</v>
      </c>
      <c r="B28" s="65" t="s">
        <v>75</v>
      </c>
      <c r="C28" s="71" t="s">
        <v>182</v>
      </c>
      <c r="D28" s="68" t="str">
        <f>IF(OR(C28="No", C28="Unsure"),"Train intervention staff in research-validated instructional methods and establish observation protocols to ensure evidence-based practices are implemented consistently.","")</f>
        <v/>
      </c>
      <c r="E28" s="9"/>
      <c r="F28" s="9"/>
      <c r="G28" s="9"/>
      <c r="H28" s="9"/>
      <c r="I28" s="9"/>
      <c r="J28" s="9"/>
      <c r="K28" s="9"/>
      <c r="L28" s="9"/>
      <c r="M28" s="9"/>
      <c r="N28" s="9"/>
      <c r="O28" s="9"/>
      <c r="P28" s="9"/>
      <c r="Q28" s="9"/>
      <c r="R28" s="9"/>
      <c r="S28" s="9"/>
    </row>
    <row r="29" spans="1:19" ht="44.5" thickTop="1" thickBot="1" x14ac:dyDescent="0.4">
      <c r="A29" s="83">
        <v>4</v>
      </c>
      <c r="B29" s="65" t="s">
        <v>83</v>
      </c>
      <c r="C29" s="71" t="s">
        <v>182</v>
      </c>
      <c r="D29" s="68" t="str">
        <f>IF(OR(C29="No", C29="Unsure"),"Assign most qualified and experienced intervention specialists to work with Tier 3 students and provide advanced training in data-based instructional intensification.","")</f>
        <v/>
      </c>
      <c r="E29" s="9"/>
      <c r="F29" s="9"/>
      <c r="G29" s="9"/>
      <c r="H29" s="9"/>
      <c r="I29" s="9"/>
      <c r="J29" s="9"/>
      <c r="K29" s="9"/>
      <c r="L29" s="9"/>
      <c r="M29" s="9"/>
      <c r="N29" s="9"/>
      <c r="O29" s="9"/>
      <c r="P29" s="9"/>
      <c r="Q29" s="9"/>
      <c r="R29" s="9"/>
      <c r="S29" s="9"/>
    </row>
    <row r="30" spans="1:19" ht="44.5" thickTop="1" thickBot="1" x14ac:dyDescent="0.4">
      <c r="A30" s="83">
        <v>5</v>
      </c>
      <c r="B30" s="65" t="s">
        <v>84</v>
      </c>
      <c r="C30" s="71" t="s">
        <v>182</v>
      </c>
      <c r="D30" s="68" t="str">
        <f>IF(OR(C30="No", C30="Unsure"),"Establish Tier 3 parameters that provide daily intervention sessions with group sizes of 1-3 students to maximize individualized attention and instructional intensity.","")</f>
        <v/>
      </c>
      <c r="E30" s="9"/>
      <c r="F30" s="9"/>
      <c r="G30" s="9"/>
      <c r="H30" s="9"/>
      <c r="I30" s="9"/>
      <c r="J30" s="9"/>
      <c r="K30" s="9"/>
      <c r="L30" s="9"/>
      <c r="M30" s="9"/>
      <c r="N30" s="9"/>
      <c r="O30" s="9"/>
      <c r="P30" s="9"/>
      <c r="Q30" s="9"/>
      <c r="R30" s="9"/>
      <c r="S30" s="9"/>
    </row>
    <row r="31" spans="1:19" ht="44.5" thickTop="1" thickBot="1" x14ac:dyDescent="0.4">
      <c r="A31" s="83">
        <v>6</v>
      </c>
      <c r="B31" s="65" t="s">
        <v>85</v>
      </c>
      <c r="C31" s="71" t="s">
        <v>182</v>
      </c>
      <c r="D31" s="68" t="str">
        <f>IF(OR(C31="No", C31="Unsure"),"Create detailed implementation protocols and weekly progress monitoring schedules to ensure Tier 3 interventions are delivered with high fidelity and student growth is tracked closely.","")</f>
        <v/>
      </c>
      <c r="E31" s="9"/>
      <c r="F31" s="9"/>
      <c r="G31" s="9"/>
      <c r="H31" s="9"/>
      <c r="I31" s="9"/>
      <c r="J31" s="9"/>
      <c r="K31" s="9"/>
      <c r="L31" s="9"/>
      <c r="M31" s="9"/>
      <c r="N31" s="9"/>
      <c r="O31" s="9"/>
      <c r="P31" s="9"/>
      <c r="Q31" s="9"/>
      <c r="R31" s="9"/>
      <c r="S31" s="9"/>
    </row>
    <row r="32" spans="1:19" s="9" customFormat="1" ht="44.5" thickTop="1" thickBot="1" x14ac:dyDescent="0.4">
      <c r="A32" s="83">
        <v>7</v>
      </c>
      <c r="B32" s="65" t="s">
        <v>86</v>
      </c>
      <c r="C32" s="71" t="s">
        <v>182</v>
      </c>
      <c r="D32" s="68" t="str">
        <f>IF(OR(C32="No", C32="Unsure"),"Ensure Tier 3 interventions focus on essential skills and concepts from the general curriculum while providing the intensive, explicit instruction students need to access grade-level content.","")</f>
        <v/>
      </c>
    </row>
    <row r="33" spans="1:19" ht="44.5" thickTop="1" thickBot="1" x14ac:dyDescent="0.4">
      <c r="A33" s="83">
        <v>8</v>
      </c>
      <c r="B33" s="65" t="s">
        <v>87</v>
      </c>
      <c r="C33" s="71" t="s">
        <v>182</v>
      </c>
      <c r="D33" s="68" t="str">
        <f>IF(OR(C33="No", C33="Unsure"),"Create systematic procedures for using individual progress monitoring data to customize intervention approaches, materials, and instructional strategies for each student.","")</f>
        <v/>
      </c>
      <c r="E33" s="9"/>
      <c r="F33" s="9"/>
      <c r="G33" s="9"/>
      <c r="H33" s="9"/>
      <c r="I33" s="9"/>
      <c r="J33" s="9"/>
      <c r="K33" s="9"/>
      <c r="L33" s="9"/>
      <c r="M33" s="9"/>
      <c r="N33" s="9"/>
      <c r="O33" s="9"/>
      <c r="P33" s="9"/>
      <c r="Q33" s="9"/>
      <c r="R33" s="9"/>
      <c r="S33" s="9"/>
    </row>
    <row r="34" spans="1:19" ht="44.5" thickTop="1" thickBot="1" x14ac:dyDescent="0.4">
      <c r="A34" s="83">
        <v>9</v>
      </c>
      <c r="B34" s="65" t="s">
        <v>73</v>
      </c>
      <c r="C34" s="71" t="s">
        <v>182</v>
      </c>
      <c r="D34" s="68" t="str">
        <f>IF(OR(C34="No", C34="Unsure"),"Establish regular data team meetings with structured protocols for analyzing student performance and making collaborative decisions about instructional improvements.","")</f>
        <v/>
      </c>
      <c r="E34" s="9"/>
      <c r="F34" s="9"/>
      <c r="G34" s="9"/>
      <c r="H34" s="9"/>
      <c r="I34" s="9"/>
      <c r="J34" s="9"/>
      <c r="K34" s="9"/>
      <c r="L34" s="9"/>
      <c r="M34" s="9"/>
      <c r="N34" s="9"/>
      <c r="O34" s="9"/>
      <c r="P34" s="9"/>
      <c r="Q34" s="9"/>
      <c r="R34" s="9"/>
      <c r="S34" s="9"/>
    </row>
    <row r="35" spans="1:19" s="9" customFormat="1" ht="44.5" thickTop="1" thickBot="1" x14ac:dyDescent="0.4">
      <c r="A35" s="83">
        <v>10</v>
      </c>
      <c r="B35" s="65" t="s">
        <v>80</v>
      </c>
      <c r="C35" s="71" t="s">
        <v>182</v>
      </c>
      <c r="D35" s="68" t="str">
        <f>IF(OR(C35="No", C35="Unsure"),"Establish a scheduling protocol ensuring all students receiving interventions maintain their full core instruction time, with interventions delivered during non-academic periods or through supplemental staff.","")</f>
        <v/>
      </c>
    </row>
    <row r="36" spans="1:19" ht="44.5" thickTop="1" thickBot="1" x14ac:dyDescent="0.4">
      <c r="A36" s="83">
        <v>11</v>
      </c>
      <c r="B36" s="84" t="s">
        <v>112</v>
      </c>
      <c r="C36" s="71" t="s">
        <v>182</v>
      </c>
      <c r="D36" s="68" t="str">
        <f>IF(OR(C36="No", C36="Unsure"),"Create regular fidelity monitoring through classroom observations, implementation checklists, and data collection to ensure interventions are delivered as designed.","")</f>
        <v/>
      </c>
      <c r="E36" s="9"/>
      <c r="F36" s="9"/>
      <c r="G36" s="9"/>
      <c r="H36" s="9"/>
      <c r="I36" s="9"/>
      <c r="J36" s="9"/>
      <c r="K36" s="9"/>
      <c r="L36" s="9"/>
      <c r="M36" s="9"/>
      <c r="N36" s="9"/>
      <c r="O36" s="9"/>
      <c r="P36" s="9"/>
      <c r="Q36" s="9"/>
      <c r="R36" s="9"/>
      <c r="S36" s="9"/>
    </row>
    <row r="37" spans="1:19" ht="15" hidden="1" thickTop="1" x14ac:dyDescent="0.35">
      <c r="A37" s="9"/>
      <c r="B37" s="17"/>
      <c r="C37" s="9"/>
      <c r="D37" s="9"/>
      <c r="E37" s="9"/>
      <c r="F37" s="9"/>
      <c r="G37" s="9"/>
      <c r="H37" s="9"/>
      <c r="I37" s="9"/>
      <c r="J37" s="9"/>
      <c r="K37" s="9"/>
      <c r="L37" s="9"/>
      <c r="M37" s="9"/>
      <c r="N37" s="9"/>
      <c r="O37" s="9"/>
      <c r="P37" s="9"/>
      <c r="Q37" s="9"/>
      <c r="R37" s="9"/>
      <c r="S37" s="9"/>
    </row>
    <row r="38" spans="1:19" ht="15" thickTop="1" x14ac:dyDescent="0.35">
      <c r="A38" s="9"/>
      <c r="B38" s="17"/>
      <c r="C38" s="9"/>
      <c r="D38" s="9"/>
      <c r="E38" s="9"/>
      <c r="F38" s="9"/>
      <c r="G38" s="9"/>
      <c r="H38" s="9"/>
      <c r="I38" s="9"/>
      <c r="J38" s="9"/>
      <c r="K38" s="9"/>
      <c r="L38" s="9"/>
      <c r="M38" s="9"/>
      <c r="N38" s="9"/>
      <c r="O38" s="9"/>
      <c r="P38" s="9"/>
      <c r="Q38" s="9"/>
      <c r="R38" s="9"/>
      <c r="S38" s="9"/>
    </row>
    <row r="39" spans="1:19" x14ac:dyDescent="0.35">
      <c r="A39" s="9"/>
      <c r="B39" s="17"/>
      <c r="C39" s="9"/>
      <c r="D39" s="9"/>
      <c r="E39" s="9"/>
      <c r="F39" s="9"/>
      <c r="G39" s="9"/>
      <c r="H39" s="9"/>
      <c r="I39" s="9"/>
      <c r="J39" s="9"/>
      <c r="K39" s="9"/>
      <c r="L39" s="9"/>
      <c r="M39" s="9"/>
      <c r="N39" s="9"/>
      <c r="O39" s="9"/>
      <c r="P39" s="9"/>
      <c r="Q39" s="9"/>
      <c r="R39" s="9"/>
      <c r="S39" s="9"/>
    </row>
    <row r="40" spans="1:19" x14ac:dyDescent="0.35">
      <c r="A40" s="9"/>
      <c r="B40" s="17"/>
      <c r="C40" s="9"/>
      <c r="D40" s="9"/>
      <c r="E40" s="9"/>
      <c r="F40" s="9"/>
      <c r="G40" s="9"/>
      <c r="H40" s="9"/>
      <c r="I40" s="9"/>
      <c r="J40" s="9"/>
      <c r="K40" s="9"/>
      <c r="L40" s="9"/>
      <c r="M40" s="9"/>
      <c r="N40" s="9"/>
      <c r="O40" s="9"/>
      <c r="P40" s="9"/>
      <c r="Q40" s="9"/>
      <c r="R40" s="9"/>
      <c r="S40" s="9"/>
    </row>
    <row r="41" spans="1:19" x14ac:dyDescent="0.35">
      <c r="E41" s="9"/>
      <c r="F41" s="9"/>
      <c r="G41" s="9"/>
      <c r="H41" s="9"/>
      <c r="I41" s="9"/>
      <c r="J41" s="9"/>
      <c r="K41" s="9"/>
      <c r="L41" s="9"/>
      <c r="M41" s="9"/>
      <c r="N41" s="9"/>
      <c r="O41" s="9"/>
      <c r="P41" s="9"/>
      <c r="Q41" s="9"/>
      <c r="R41" s="9"/>
      <c r="S41" s="9"/>
    </row>
    <row r="42" spans="1:19" x14ac:dyDescent="0.35">
      <c r="E42" s="9"/>
      <c r="F42" s="9"/>
      <c r="G42" s="9"/>
      <c r="H42" s="9"/>
      <c r="I42" s="9"/>
      <c r="J42" s="9"/>
      <c r="K42" s="9"/>
      <c r="L42" s="9"/>
      <c r="M42" s="9"/>
      <c r="N42" s="9"/>
      <c r="O42" s="9"/>
      <c r="P42" s="9"/>
      <c r="Q42" s="9"/>
      <c r="R42" s="9"/>
      <c r="S42" s="9"/>
    </row>
  </sheetData>
  <dataValidations count="1">
    <dataValidation type="list" allowBlank="1" showInputMessage="1" showErrorMessage="1" sqref="C16:C24 C26:C36 C3:C14" xr:uid="{00000000-0002-0000-0900-000000000000}">
      <formula1>"Yes,No,Unsure, Not Answered"</formula1>
    </dataValidation>
  </dataValidations>
  <hyperlinks>
    <hyperlink ref="E3" location="Results!A1" display="Results" xr:uid="{00000000-0004-0000-0900-000000000000}"/>
    <hyperlink ref="E6" location="'Serving All Students'!A1" display="Service All Students" xr:uid="{00000000-0004-0000-0900-000001000000}"/>
    <hyperlink ref="E9" location="'Progress Monitoring'!A1" display="Progress Monitoring" xr:uid="{00000000-0004-0000-0900-000002000000}"/>
  </hyperlinks>
  <pageMargins left="0.7" right="0.7" top="0.75" bottom="0.75" header="0.3" footer="0.3"/>
  <pageSetup paperSize="5" scale="53" fitToHeight="0" orientation="landscape" horizontalDpi="1200" verticalDpi="12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1:T44"/>
  <sheetViews>
    <sheetView showGridLines="0" zoomScaleNormal="99" workbookViewId="0"/>
  </sheetViews>
  <sheetFormatPr defaultRowHeight="14.5" x14ac:dyDescent="0.35"/>
  <cols>
    <col min="1" max="1" width="8.26953125" customWidth="1"/>
    <col min="2" max="2" width="65.453125" style="1" customWidth="1"/>
    <col min="3" max="3" width="18.7265625" style="8" customWidth="1"/>
    <col min="4" max="4" width="78.453125" customWidth="1"/>
    <col min="5" max="5" width="16.453125" customWidth="1"/>
  </cols>
  <sheetData>
    <row r="1" spans="1:20" ht="15" thickBot="1" x14ac:dyDescent="0.4">
      <c r="A1" s="169" t="s">
        <v>28</v>
      </c>
      <c r="B1" s="168" t="s">
        <v>156</v>
      </c>
      <c r="C1" s="170" t="s">
        <v>18</v>
      </c>
      <c r="D1" s="168" t="s">
        <v>19</v>
      </c>
      <c r="E1" s="168" t="s">
        <v>181</v>
      </c>
      <c r="F1" s="9"/>
      <c r="G1" s="9"/>
      <c r="H1" s="9"/>
      <c r="I1" s="9"/>
      <c r="J1" s="9"/>
      <c r="K1" s="9"/>
      <c r="L1" s="9"/>
      <c r="M1" s="9"/>
      <c r="N1" s="9"/>
      <c r="O1" s="9"/>
      <c r="P1" s="9"/>
      <c r="Q1" s="9"/>
      <c r="R1" s="9"/>
      <c r="S1" s="9"/>
      <c r="T1" s="9"/>
    </row>
    <row r="2" spans="1:20" ht="30" thickTop="1" thickBot="1" x14ac:dyDescent="0.4">
      <c r="A2" s="83">
        <v>1</v>
      </c>
      <c r="B2" s="70" t="s">
        <v>88</v>
      </c>
      <c r="C2" s="71" t="s">
        <v>182</v>
      </c>
      <c r="D2" s="81" t="str">
        <f>IF(OR(C2="No", C2="Unsure"),"Provide comprehensive UDL professional development for all staff and integrate UDL principles into curriculum design, lesson planning, and instructional delivery across all tiers of support.","")</f>
        <v/>
      </c>
      <c r="E2" s="87" t="s">
        <v>20</v>
      </c>
      <c r="F2" s="9"/>
      <c r="G2" s="9"/>
      <c r="H2" s="9"/>
      <c r="I2" s="9"/>
      <c r="J2" s="9"/>
      <c r="K2" s="9"/>
      <c r="L2" s="9"/>
      <c r="M2" s="9"/>
      <c r="N2" s="9"/>
      <c r="O2" s="9"/>
      <c r="P2" s="9"/>
      <c r="Q2" s="9"/>
      <c r="R2" s="9"/>
      <c r="S2" s="9"/>
      <c r="T2" s="9"/>
    </row>
    <row r="3" spans="1:20" ht="44.5" thickTop="1" thickBot="1" x14ac:dyDescent="0.4">
      <c r="A3" s="83">
        <v>2</v>
      </c>
      <c r="B3" s="70" t="s">
        <v>89</v>
      </c>
      <c r="C3" s="71" t="s">
        <v>182</v>
      </c>
      <c r="D3" s="67" t="str">
        <f>IF(OR(C3="No", C3="Unsure"),"Develop a comprehensive menu of evidence-based supports and interventions organized by intensity level that can be accessed by any student based on their individual needs rather than disability category.","")</f>
        <v/>
      </c>
      <c r="E3" s="9"/>
      <c r="F3" s="9"/>
      <c r="G3" s="9"/>
      <c r="H3" s="9"/>
      <c r="I3" s="9"/>
      <c r="J3" s="9"/>
      <c r="K3" s="9"/>
      <c r="L3" s="9"/>
      <c r="M3" s="9"/>
      <c r="N3" s="9"/>
      <c r="O3" s="9"/>
      <c r="P3" s="9"/>
      <c r="Q3" s="9"/>
      <c r="R3" s="9"/>
      <c r="S3" s="9"/>
      <c r="T3" s="9"/>
    </row>
    <row r="4" spans="1:20" ht="35.65" customHeight="1" thickTop="1" thickBot="1" x14ac:dyDescent="0.4">
      <c r="A4" s="83">
        <v>3</v>
      </c>
      <c r="B4" s="70" t="s">
        <v>113</v>
      </c>
      <c r="C4" s="71" t="s">
        <v>182</v>
      </c>
      <c r="D4" s="131" t="str">
        <f>IF(OR(C4="No", C4="Unsure"),"Establish protocols ensuring students with disabilities participate in high-quality core instruction and receive NJTSS supports in addition to, not instead of, their specialized IEP services.","")</f>
        <v/>
      </c>
      <c r="E4" s="140"/>
      <c r="F4" s="9"/>
      <c r="G4" s="9"/>
      <c r="H4" s="9"/>
      <c r="I4" s="9"/>
      <c r="J4" s="9"/>
      <c r="K4" s="9"/>
      <c r="L4" s="9"/>
      <c r="M4" s="9"/>
      <c r="N4" s="9"/>
      <c r="O4" s="9"/>
      <c r="P4" s="9"/>
      <c r="Q4" s="9"/>
      <c r="R4" s="9"/>
      <c r="S4" s="9"/>
      <c r="T4" s="9"/>
    </row>
    <row r="5" spans="1:20" ht="30" thickTop="1" thickBot="1" x14ac:dyDescent="0.4">
      <c r="A5" s="83">
        <v>4</v>
      </c>
      <c r="B5" s="70" t="s">
        <v>114</v>
      </c>
      <c r="C5" s="71" t="s">
        <v>182</v>
      </c>
      <c r="D5" s="131" t="str">
        <f>IF(OR(C5="No", C5="Unsure"),"Create systematic procedures that provide MLs with both research-based English language development instruction and access to NJTSS interventions when academic concerns arise.","")</f>
        <v/>
      </c>
      <c r="E5" s="141" t="s">
        <v>90</v>
      </c>
      <c r="F5" s="9"/>
      <c r="G5" s="9"/>
      <c r="H5" s="9"/>
      <c r="I5" s="9"/>
      <c r="J5" s="9"/>
      <c r="K5" s="9"/>
      <c r="L5" s="9"/>
      <c r="M5" s="9"/>
      <c r="N5" s="9"/>
      <c r="O5" s="9"/>
      <c r="P5" s="9"/>
      <c r="Q5" s="9"/>
      <c r="R5" s="9"/>
      <c r="S5" s="9"/>
      <c r="T5" s="9"/>
    </row>
    <row r="6" spans="1:20" s="9" customFormat="1" ht="30" thickTop="1" thickBot="1" x14ac:dyDescent="0.4">
      <c r="A6" s="83">
        <v>5</v>
      </c>
      <c r="B6" s="70" t="s">
        <v>92</v>
      </c>
      <c r="C6" s="71" t="s">
        <v>182</v>
      </c>
      <c r="D6" s="67" t="str">
        <f>IF(OR(C6="No", C6="Unsure"),"Expand NJTSS framework beyond academics to include systematic screening, progress monitoring, and tiered interventions for behavioral and social-emotional learning needs.","")</f>
        <v/>
      </c>
    </row>
    <row r="7" spans="1:20" s="9" customFormat="1" ht="30" thickTop="1" thickBot="1" x14ac:dyDescent="0.4">
      <c r="A7" s="83">
        <v>6</v>
      </c>
      <c r="B7" s="65" t="s">
        <v>146</v>
      </c>
      <c r="C7" s="71" t="s">
        <v>182</v>
      </c>
      <c r="D7" s="67" t="str">
        <f>IF(OR(C7="No", C7="Unsure"),"Provide comprehensive cultural responsiveness training for all staff and integrate culturally responsive practices into NJTSS protocols.","")</f>
        <v/>
      </c>
      <c r="E7" s="93"/>
    </row>
    <row r="8" spans="1:20" s="9" customFormat="1" ht="30" thickTop="1" thickBot="1" x14ac:dyDescent="0.4">
      <c r="A8" s="83">
        <v>7</v>
      </c>
      <c r="B8" s="65" t="s">
        <v>154</v>
      </c>
      <c r="C8" s="71" t="s">
        <v>182</v>
      </c>
      <c r="D8" s="67" t="str">
        <f>IF(OR(C8="No", C8="Unsure"),"Conduct an equity audit of all NJTSS policies and procedures to identify and eliminate barriers to equitable access.","")</f>
        <v/>
      </c>
      <c r="E8" s="95" t="s">
        <v>91</v>
      </c>
    </row>
    <row r="9" spans="1:20" ht="30" thickTop="1" thickBot="1" x14ac:dyDescent="0.4">
      <c r="A9" s="83">
        <v>8</v>
      </c>
      <c r="B9" s="65" t="s">
        <v>147</v>
      </c>
      <c r="C9" s="71" t="s">
        <v>182</v>
      </c>
      <c r="D9" s="67" t="str">
        <f>IF(OR(C9="No", C9="Unsure"),"Restructure leadership teams to include meaningful representation from students, families, diverse educators, and community members.","")</f>
        <v/>
      </c>
      <c r="E9" s="9"/>
      <c r="F9" s="9"/>
      <c r="G9" s="9"/>
      <c r="H9" s="9"/>
      <c r="I9" s="9"/>
      <c r="J9" s="9"/>
      <c r="K9" s="9"/>
      <c r="L9" s="9"/>
      <c r="M9" s="9"/>
      <c r="N9" s="9"/>
      <c r="O9" s="9"/>
      <c r="P9" s="9"/>
      <c r="Q9" s="9"/>
      <c r="R9" s="9"/>
      <c r="S9" s="9"/>
      <c r="T9" s="9"/>
    </row>
    <row r="10" spans="1:20" ht="30" thickTop="1" thickBot="1" x14ac:dyDescent="0.4">
      <c r="A10" s="83">
        <v>9</v>
      </c>
      <c r="B10" s="65" t="s">
        <v>148</v>
      </c>
      <c r="C10" s="71" t="s">
        <v>182</v>
      </c>
      <c r="D10" s="67" t="str">
        <f>IF(OR(C10="No", C10="Unsure"),"Establish an annual equity review process with diverse stakeholders to assess and improve the inclusivity of all NJTSS policies and practices.","")</f>
        <v/>
      </c>
      <c r="E10" s="9"/>
      <c r="F10" s="9"/>
      <c r="G10" s="9"/>
      <c r="H10" s="9"/>
      <c r="I10" s="9"/>
      <c r="J10" s="9"/>
      <c r="K10" s="9"/>
      <c r="L10" s="9"/>
      <c r="M10" s="9"/>
      <c r="N10" s="9"/>
      <c r="O10" s="9"/>
      <c r="P10" s="9"/>
      <c r="Q10" s="9"/>
      <c r="R10" s="9"/>
      <c r="S10" s="9"/>
      <c r="T10" s="9"/>
    </row>
    <row r="11" spans="1:20" ht="30" thickTop="1" thickBot="1" x14ac:dyDescent="0.4">
      <c r="A11" s="83">
        <v>10</v>
      </c>
      <c r="B11" s="82" t="s">
        <v>149</v>
      </c>
      <c r="C11" s="71" t="s">
        <v>182</v>
      </c>
      <c r="D11" s="67" t="str">
        <f>IF(OR(C11="No", C11="Unsure"),"Research, select, and implement intervention strategies that are both evidence-based and designed for cultural responsiveness.","")</f>
        <v/>
      </c>
      <c r="E11" s="9"/>
      <c r="F11" s="9"/>
      <c r="G11" s="9"/>
      <c r="H11" s="9"/>
      <c r="I11" s="9"/>
      <c r="J11" s="9"/>
      <c r="K11" s="9"/>
      <c r="L11" s="9"/>
      <c r="M11" s="9"/>
      <c r="N11" s="9"/>
      <c r="O11" s="9"/>
      <c r="P11" s="9"/>
      <c r="Q11" s="9"/>
      <c r="R11" s="9"/>
      <c r="S11" s="9"/>
      <c r="T11" s="9"/>
    </row>
    <row r="12" spans="1:20" ht="30" thickTop="1" thickBot="1" x14ac:dyDescent="0.4">
      <c r="A12" s="83">
        <v>11</v>
      </c>
      <c r="B12" s="65" t="s">
        <v>150</v>
      </c>
      <c r="C12" s="71" t="s">
        <v>182</v>
      </c>
      <c r="D12" s="67" t="str">
        <f>IF(OR(C12="No", C12="Unsure"),"Provide professional development on culturally sustaining pedagogy and require integration of these practices into daily instruction.","")</f>
        <v/>
      </c>
      <c r="E12" s="9"/>
      <c r="F12" s="9"/>
      <c r="G12" s="9"/>
      <c r="H12" s="9"/>
      <c r="I12" s="9"/>
      <c r="J12" s="9"/>
      <c r="K12" s="9"/>
      <c r="L12" s="9"/>
      <c r="M12" s="9"/>
      <c r="N12" s="9"/>
      <c r="O12" s="9"/>
      <c r="P12" s="9"/>
      <c r="Q12" s="9"/>
      <c r="R12" s="9"/>
      <c r="S12" s="9"/>
      <c r="T12" s="9"/>
    </row>
    <row r="13" spans="1:20" ht="30" thickTop="1" thickBot="1" x14ac:dyDescent="0.4">
      <c r="A13" s="83">
        <v>12</v>
      </c>
      <c r="B13" s="65" t="s">
        <v>151</v>
      </c>
      <c r="C13" s="71" t="s">
        <v>182</v>
      </c>
      <c r="D13" s="67" t="str">
        <f>IF(OR(C13="No", C13="Unsure"),"Create coordinated service delivery models that address all student needs holistically rather than in isolation.","")</f>
        <v/>
      </c>
      <c r="E13" s="9"/>
      <c r="F13" s="9"/>
      <c r="G13" s="9"/>
      <c r="H13" s="9"/>
      <c r="I13" s="9"/>
      <c r="J13" s="9"/>
      <c r="K13" s="9"/>
      <c r="L13" s="9"/>
      <c r="M13" s="9"/>
      <c r="N13" s="9"/>
      <c r="O13" s="9"/>
      <c r="P13" s="9"/>
      <c r="Q13" s="9"/>
      <c r="R13" s="9"/>
      <c r="S13" s="9"/>
      <c r="T13" s="9"/>
    </row>
    <row r="14" spans="1:20" ht="44.5" thickTop="1" thickBot="1" x14ac:dyDescent="0.4">
      <c r="A14" s="83">
        <v>13</v>
      </c>
      <c r="B14" s="65" t="s">
        <v>152</v>
      </c>
      <c r="C14" s="71" t="s">
        <v>182</v>
      </c>
      <c r="D14" s="67" t="str">
        <f>IF(OR(C14="No", C14="Unsure"),"Establish structured family engagement protocols that ensure meaningful participation in progress monitoring and decision-making.","")</f>
        <v/>
      </c>
      <c r="E14" s="9"/>
      <c r="F14" s="9"/>
      <c r="G14" s="9"/>
      <c r="H14" s="9"/>
      <c r="I14" s="9"/>
      <c r="J14" s="9"/>
      <c r="K14" s="9"/>
      <c r="L14" s="9"/>
      <c r="M14" s="9"/>
      <c r="N14" s="9"/>
      <c r="O14" s="9"/>
      <c r="P14" s="9"/>
      <c r="Q14" s="9"/>
      <c r="R14" s="9"/>
      <c r="S14" s="9"/>
      <c r="T14" s="9"/>
    </row>
    <row r="15" spans="1:20" ht="30" thickTop="1" thickBot="1" x14ac:dyDescent="0.4">
      <c r="A15" s="83">
        <v>14</v>
      </c>
      <c r="B15" s="65" t="s">
        <v>153</v>
      </c>
      <c r="C15" s="71" t="s">
        <v>182</v>
      </c>
      <c r="D15" s="67" t="str">
        <f>IF(OR(C15="No", C15="Unsure"),"Identify and formalize partnerships with community organizations that can provide culturally relevant resources and support services.","")</f>
        <v/>
      </c>
      <c r="E15" s="9"/>
      <c r="F15" s="9"/>
      <c r="G15" s="9"/>
      <c r="H15" s="9"/>
      <c r="I15" s="9"/>
      <c r="J15" s="9"/>
      <c r="K15" s="9"/>
      <c r="L15" s="9"/>
      <c r="M15" s="9"/>
      <c r="N15" s="9"/>
      <c r="O15" s="9"/>
      <c r="P15" s="9"/>
      <c r="Q15" s="9"/>
      <c r="R15" s="9"/>
      <c r="S15" s="9"/>
      <c r="T15" s="9"/>
    </row>
    <row r="16" spans="1:20" ht="73.5" thickTop="1" thickBot="1" x14ac:dyDescent="0.4">
      <c r="A16" s="83">
        <v>15</v>
      </c>
      <c r="B16" s="65" t="s">
        <v>183</v>
      </c>
      <c r="C16" s="71" t="s">
        <v>182</v>
      </c>
      <c r="D16" s="67" t="str">
        <f>IF(OR(C16="No", C16="Unsure"),"Develop and implement guidelines for strength-based, person-first language that avoids stigmatizing tier or behavior labels.","")</f>
        <v/>
      </c>
      <c r="E16" s="9"/>
      <c r="F16" s="9"/>
      <c r="G16" s="9"/>
      <c r="H16" s="9"/>
      <c r="I16" s="9"/>
      <c r="J16" s="9"/>
      <c r="K16" s="9"/>
      <c r="L16" s="9"/>
      <c r="M16" s="9"/>
      <c r="N16" s="9"/>
      <c r="O16" s="9"/>
      <c r="P16" s="9"/>
      <c r="Q16" s="9"/>
      <c r="R16" s="9"/>
      <c r="S16" s="9"/>
      <c r="T16" s="9"/>
    </row>
    <row r="17" spans="1:20" ht="15" hidden="1" thickTop="1" x14ac:dyDescent="0.35">
      <c r="A17" s="9"/>
      <c r="B17" s="10"/>
      <c r="C17" s="34"/>
      <c r="D17" s="9"/>
      <c r="E17" s="9"/>
      <c r="F17" s="9"/>
      <c r="G17" s="9"/>
      <c r="H17" s="9"/>
      <c r="I17" s="9"/>
      <c r="J17" s="9"/>
      <c r="K17" s="9"/>
      <c r="L17" s="9"/>
      <c r="M17" s="9"/>
      <c r="N17" s="9"/>
      <c r="O17" s="9"/>
      <c r="P17" s="9"/>
      <c r="Q17" s="9"/>
      <c r="R17" s="9"/>
      <c r="S17" s="9"/>
      <c r="T17" s="9"/>
    </row>
    <row r="18" spans="1:20" ht="15" thickTop="1" x14ac:dyDescent="0.35">
      <c r="A18" s="9"/>
      <c r="B18" s="10"/>
      <c r="C18" s="34"/>
      <c r="D18" s="9"/>
      <c r="E18" s="9"/>
      <c r="F18" s="9"/>
      <c r="G18" s="9"/>
      <c r="H18" s="9"/>
      <c r="I18" s="9"/>
      <c r="J18" s="9"/>
      <c r="K18" s="9"/>
      <c r="L18" s="9"/>
      <c r="M18" s="9"/>
      <c r="N18" s="9"/>
      <c r="O18" s="9"/>
      <c r="P18" s="9"/>
      <c r="Q18" s="9"/>
      <c r="R18" s="9"/>
      <c r="S18" s="9"/>
      <c r="T18" s="9"/>
    </row>
    <row r="19" spans="1:20" x14ac:dyDescent="0.35">
      <c r="A19" s="9"/>
      <c r="B19" s="10"/>
      <c r="C19" s="34"/>
      <c r="D19" s="9"/>
      <c r="E19" s="9"/>
      <c r="F19" s="9"/>
      <c r="G19" s="9"/>
      <c r="H19" s="9"/>
      <c r="I19" s="9"/>
      <c r="J19" s="9"/>
      <c r="K19" s="9"/>
      <c r="L19" s="9"/>
      <c r="M19" s="9"/>
      <c r="N19" s="9"/>
      <c r="O19" s="9"/>
      <c r="P19" s="9"/>
      <c r="Q19" s="9"/>
      <c r="R19" s="9"/>
      <c r="S19" s="9"/>
      <c r="T19" s="9"/>
    </row>
    <row r="20" spans="1:20" x14ac:dyDescent="0.35">
      <c r="A20" s="9"/>
      <c r="B20" s="10"/>
      <c r="C20" s="34"/>
      <c r="D20" s="9"/>
      <c r="E20" s="9"/>
      <c r="F20" s="9"/>
      <c r="G20" s="9"/>
      <c r="H20" s="9"/>
      <c r="I20" s="9"/>
      <c r="J20" s="9"/>
      <c r="K20" s="9"/>
      <c r="L20" s="9"/>
      <c r="M20" s="9"/>
      <c r="N20" s="9"/>
      <c r="O20" s="9"/>
      <c r="P20" s="9"/>
      <c r="Q20" s="9"/>
      <c r="R20" s="9"/>
      <c r="S20" s="9"/>
      <c r="T20" s="9"/>
    </row>
    <row r="21" spans="1:20" x14ac:dyDescent="0.35">
      <c r="A21" s="9"/>
      <c r="B21" s="10"/>
      <c r="C21" s="34"/>
      <c r="D21" s="9"/>
      <c r="E21" s="9"/>
      <c r="F21" s="9"/>
      <c r="G21" s="9"/>
      <c r="H21" s="9"/>
      <c r="I21" s="9"/>
      <c r="J21" s="9"/>
      <c r="K21" s="9"/>
      <c r="L21" s="9"/>
      <c r="M21" s="9"/>
      <c r="N21" s="9"/>
      <c r="O21" s="9"/>
      <c r="P21" s="9"/>
      <c r="Q21" s="9"/>
      <c r="R21" s="9"/>
      <c r="S21" s="9"/>
      <c r="T21" s="9"/>
    </row>
    <row r="22" spans="1:20" x14ac:dyDescent="0.35">
      <c r="A22" s="9"/>
      <c r="B22" s="10"/>
      <c r="C22" s="34"/>
      <c r="D22" s="9"/>
      <c r="E22" s="9"/>
      <c r="F22" s="9"/>
      <c r="G22" s="9"/>
      <c r="H22" s="9"/>
      <c r="I22" s="9"/>
      <c r="J22" s="9"/>
      <c r="K22" s="9"/>
      <c r="L22" s="9"/>
      <c r="M22" s="9"/>
      <c r="N22" s="9"/>
      <c r="O22" s="9"/>
      <c r="P22" s="9"/>
      <c r="Q22" s="9"/>
      <c r="R22" s="9"/>
      <c r="S22" s="9"/>
      <c r="T22" s="9"/>
    </row>
    <row r="23" spans="1:20" x14ac:dyDescent="0.35">
      <c r="A23" s="9"/>
      <c r="B23" s="10"/>
      <c r="C23" s="34"/>
      <c r="D23" s="9"/>
      <c r="E23" s="9"/>
      <c r="F23" s="9"/>
      <c r="G23" s="9"/>
      <c r="H23" s="9"/>
      <c r="I23" s="9"/>
      <c r="J23" s="9"/>
      <c r="K23" s="9"/>
      <c r="L23" s="9"/>
      <c r="M23" s="9"/>
      <c r="N23" s="9"/>
      <c r="O23" s="9"/>
      <c r="P23" s="9"/>
      <c r="Q23" s="9"/>
      <c r="R23" s="9"/>
      <c r="S23" s="9"/>
      <c r="T23" s="9"/>
    </row>
    <row r="24" spans="1:20" x14ac:dyDescent="0.35">
      <c r="A24" s="9"/>
      <c r="B24" s="10"/>
      <c r="C24" s="34"/>
      <c r="D24" s="9"/>
      <c r="E24" s="9"/>
      <c r="F24" s="9"/>
      <c r="G24" s="9"/>
      <c r="H24" s="9"/>
      <c r="I24" s="9"/>
      <c r="J24" s="9"/>
      <c r="K24" s="9"/>
      <c r="L24" s="9"/>
      <c r="M24" s="9"/>
      <c r="N24" s="9"/>
      <c r="O24" s="9"/>
      <c r="P24" s="9"/>
      <c r="Q24" s="9"/>
      <c r="R24" s="9"/>
      <c r="S24" s="9"/>
      <c r="T24" s="9"/>
    </row>
    <row r="25" spans="1:20" x14ac:dyDescent="0.35">
      <c r="A25" s="9"/>
      <c r="B25" s="10"/>
      <c r="C25" s="34"/>
      <c r="D25" s="9"/>
      <c r="E25" s="9"/>
      <c r="F25" s="9"/>
      <c r="G25" s="9"/>
      <c r="H25" s="9"/>
      <c r="I25" s="9"/>
      <c r="J25" s="9"/>
      <c r="K25" s="9"/>
      <c r="L25" s="9"/>
      <c r="M25" s="9"/>
      <c r="N25" s="9"/>
      <c r="O25" s="9"/>
      <c r="P25" s="9"/>
      <c r="Q25" s="9"/>
      <c r="R25" s="9"/>
      <c r="S25" s="9"/>
      <c r="T25" s="9"/>
    </row>
    <row r="26" spans="1:20" s="9" customFormat="1" x14ac:dyDescent="0.35">
      <c r="B26" s="10"/>
      <c r="C26" s="34"/>
    </row>
    <row r="27" spans="1:20" s="9" customFormat="1" x14ac:dyDescent="0.35">
      <c r="B27" s="10"/>
      <c r="C27" s="34"/>
    </row>
    <row r="28" spans="1:20" s="9" customFormat="1" x14ac:dyDescent="0.35">
      <c r="B28" s="10"/>
      <c r="C28" s="34"/>
    </row>
    <row r="29" spans="1:20" s="9" customFormat="1" x14ac:dyDescent="0.35">
      <c r="B29" s="10"/>
      <c r="C29" s="34"/>
    </row>
    <row r="30" spans="1:20" s="9" customFormat="1" x14ac:dyDescent="0.35">
      <c r="B30" s="10"/>
      <c r="C30" s="34"/>
    </row>
    <row r="31" spans="1:20" s="9" customFormat="1" x14ac:dyDescent="0.35">
      <c r="B31" s="10"/>
      <c r="C31" s="34"/>
    </row>
    <row r="32" spans="1:20" s="9" customFormat="1" x14ac:dyDescent="0.35">
      <c r="B32" s="10"/>
      <c r="C32" s="34"/>
    </row>
    <row r="33" spans="2:3" s="9" customFormat="1" x14ac:dyDescent="0.35">
      <c r="B33" s="10"/>
      <c r="C33" s="34"/>
    </row>
    <row r="34" spans="2:3" s="9" customFormat="1" x14ac:dyDescent="0.35">
      <c r="B34" s="10"/>
      <c r="C34" s="34"/>
    </row>
    <row r="35" spans="2:3" s="9" customFormat="1" x14ac:dyDescent="0.35">
      <c r="B35" s="10"/>
      <c r="C35" s="34"/>
    </row>
    <row r="36" spans="2:3" s="9" customFormat="1" x14ac:dyDescent="0.35">
      <c r="B36" s="10"/>
      <c r="C36" s="34"/>
    </row>
    <row r="37" spans="2:3" s="9" customFormat="1" x14ac:dyDescent="0.35">
      <c r="B37" s="10"/>
      <c r="C37" s="34"/>
    </row>
    <row r="38" spans="2:3" s="9" customFormat="1" x14ac:dyDescent="0.35">
      <c r="B38" s="10"/>
      <c r="C38" s="34"/>
    </row>
    <row r="39" spans="2:3" s="9" customFormat="1" x14ac:dyDescent="0.35">
      <c r="B39" s="10"/>
      <c r="C39" s="34"/>
    </row>
    <row r="40" spans="2:3" s="9" customFormat="1" x14ac:dyDescent="0.35">
      <c r="B40" s="10"/>
      <c r="C40" s="34"/>
    </row>
    <row r="41" spans="2:3" s="9" customFormat="1" x14ac:dyDescent="0.35">
      <c r="B41" s="10"/>
      <c r="C41" s="34"/>
    </row>
    <row r="42" spans="2:3" s="9" customFormat="1" x14ac:dyDescent="0.35">
      <c r="B42" s="10"/>
      <c r="C42" s="34"/>
    </row>
    <row r="43" spans="2:3" s="9" customFormat="1" x14ac:dyDescent="0.35">
      <c r="B43" s="10"/>
      <c r="C43" s="34"/>
    </row>
    <row r="44" spans="2:3" s="9" customFormat="1" x14ac:dyDescent="0.35">
      <c r="B44" s="10"/>
      <c r="C44" s="34"/>
    </row>
  </sheetData>
  <dataValidations count="1">
    <dataValidation type="list" allowBlank="1" showInputMessage="1" showErrorMessage="1" sqref="C2:C16" xr:uid="{00000000-0002-0000-0A00-000000000000}">
      <formula1>"Yes,No,Unsure, Not Answered"</formula1>
    </dataValidation>
  </dataValidations>
  <hyperlinks>
    <hyperlink ref="E2" location="Results!A1" display="Results" xr:uid="{00000000-0004-0000-0A00-000000000000}"/>
    <hyperlink ref="E5" location="'Collaborative PS Teams'!A1" display="Collaborative PS Teams" xr:uid="{00000000-0004-0000-0A00-000001000000}"/>
    <hyperlink ref="E8" location="'High-quality learning environme'!A1" display="High-Quality Environments" xr:uid="{00000000-0004-0000-0A00-000002000000}"/>
  </hyperlinks>
  <pageMargins left="0.7" right="0.7" top="0.75" bottom="0.75" header="0.3" footer="0.3"/>
  <pageSetup paperSize="5" scale="49" fitToHeight="0" orientation="landscape" horizontalDpi="1200" verticalDpi="120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pageSetUpPr fitToPage="1"/>
  </sheetPr>
  <dimension ref="A1:T30"/>
  <sheetViews>
    <sheetView showGridLines="0" zoomScale="96" zoomScaleNormal="104" workbookViewId="0"/>
  </sheetViews>
  <sheetFormatPr defaultRowHeight="14.5" x14ac:dyDescent="0.35"/>
  <cols>
    <col min="2" max="2" width="75.453125" style="7" customWidth="1"/>
    <col min="3" max="3" width="18.453125" customWidth="1"/>
    <col min="4" max="4" width="75.453125" customWidth="1"/>
    <col min="5" max="5" width="16.453125" customWidth="1"/>
  </cols>
  <sheetData>
    <row r="1" spans="1:20" ht="18" customHeight="1" thickBot="1" x14ac:dyDescent="0.4">
      <c r="A1" s="105" t="s">
        <v>28</v>
      </c>
      <c r="B1" s="106" t="s">
        <v>15</v>
      </c>
      <c r="C1" s="108" t="s">
        <v>18</v>
      </c>
      <c r="D1" s="108" t="s">
        <v>93</v>
      </c>
      <c r="E1" s="108" t="s">
        <v>181</v>
      </c>
      <c r="F1" s="9"/>
      <c r="G1" s="9"/>
      <c r="H1" s="9"/>
      <c r="I1" s="9"/>
      <c r="J1" s="9"/>
      <c r="K1" s="9"/>
      <c r="L1" s="9"/>
      <c r="M1" s="9"/>
      <c r="N1" s="9"/>
      <c r="O1" s="9"/>
      <c r="P1" s="9"/>
      <c r="Q1" s="9"/>
      <c r="R1" s="9"/>
      <c r="S1" s="9"/>
      <c r="T1" s="9"/>
    </row>
    <row r="2" spans="1:20" ht="30" thickTop="1" thickBot="1" x14ac:dyDescent="0.4">
      <c r="A2" s="107">
        <v>1</v>
      </c>
      <c r="B2" s="65" t="s">
        <v>115</v>
      </c>
      <c r="C2" s="71" t="s">
        <v>182</v>
      </c>
      <c r="D2" s="81" t="str">
        <f>IF(OR(C2="No", C2="Unsure"),"Recruit and formally designate representatives from each discipline to ensure comprehensive expertise on every NJTSS team.","")</f>
        <v/>
      </c>
      <c r="E2" s="94" t="s">
        <v>20</v>
      </c>
      <c r="F2" s="9"/>
      <c r="G2" s="9"/>
      <c r="H2" s="9"/>
      <c r="I2" s="9"/>
      <c r="J2" s="9"/>
      <c r="K2" s="9"/>
      <c r="L2" s="9"/>
      <c r="M2" s="9"/>
      <c r="N2" s="9"/>
      <c r="O2" s="9"/>
      <c r="P2" s="9"/>
      <c r="Q2" s="9"/>
      <c r="R2" s="9"/>
      <c r="S2" s="9"/>
      <c r="T2" s="9"/>
    </row>
    <row r="3" spans="1:20" ht="30" thickTop="1" thickBot="1" x14ac:dyDescent="0.4">
      <c r="A3" s="107">
        <v>2</v>
      </c>
      <c r="B3" s="65" t="s">
        <v>94</v>
      </c>
      <c r="C3" s="71" t="s">
        <v>182</v>
      </c>
      <c r="D3" s="67" t="str">
        <f>IF(OR(C3="No", C3="Unsure"),"Establish clear selection criteria that prioritize both subject matter expertise and demonstrated collaborative skills when forming teams.","")</f>
        <v/>
      </c>
      <c r="E3" s="9"/>
      <c r="F3" s="9"/>
      <c r="G3" s="9"/>
      <c r="H3" s="9"/>
      <c r="I3" s="9"/>
      <c r="J3" s="9"/>
      <c r="K3" s="9"/>
      <c r="L3" s="9"/>
      <c r="M3" s="9"/>
      <c r="N3" s="9"/>
      <c r="O3" s="9"/>
      <c r="P3" s="9"/>
      <c r="Q3" s="9"/>
      <c r="R3" s="9"/>
      <c r="S3" s="9"/>
      <c r="T3" s="9"/>
    </row>
    <row r="4" spans="1:20" ht="30" thickTop="1" thickBot="1" x14ac:dyDescent="0.4">
      <c r="A4" s="107">
        <v>3</v>
      </c>
      <c r="B4" s="65" t="s">
        <v>95</v>
      </c>
      <c r="C4" s="71" t="s">
        <v>182</v>
      </c>
      <c r="D4" s="131" t="str">
        <f>IF(OR(C4="No", C4="Unsure"),"Implement structured protocols requiring teams to analyze data before making any instructional or intervention decisions across all tiers.","")</f>
        <v/>
      </c>
      <c r="E4" s="138"/>
      <c r="F4" s="9"/>
      <c r="G4" s="9"/>
      <c r="H4" s="9"/>
      <c r="I4" s="9"/>
      <c r="J4" s="9"/>
      <c r="K4" s="9"/>
      <c r="L4" s="9"/>
      <c r="M4" s="9"/>
      <c r="N4" s="9"/>
      <c r="O4" s="9"/>
      <c r="P4" s="9"/>
      <c r="Q4" s="9"/>
      <c r="R4" s="9"/>
      <c r="S4" s="9"/>
      <c r="T4" s="9"/>
    </row>
    <row r="5" spans="1:20" ht="44.5" thickTop="1" thickBot="1" x14ac:dyDescent="0.4">
      <c r="A5" s="107">
        <v>4</v>
      </c>
      <c r="B5" s="65" t="s">
        <v>116</v>
      </c>
      <c r="C5" s="71" t="s">
        <v>182</v>
      </c>
      <c r="D5" s="131" t="str">
        <f>IF(OR(C5="No",C5="Unsure"),"Develop comprehensive assessment and intervention frameworks that simultaneously consider academic, behavioral, and health factors for each student.","")</f>
        <v/>
      </c>
      <c r="E5" s="139" t="s">
        <v>158</v>
      </c>
      <c r="F5" s="9"/>
      <c r="G5" s="9"/>
      <c r="H5" s="9"/>
      <c r="I5" s="9"/>
      <c r="J5" s="9"/>
      <c r="K5" s="9"/>
      <c r="L5" s="9"/>
      <c r="M5" s="9"/>
      <c r="N5" s="9"/>
      <c r="O5" s="9"/>
      <c r="P5" s="9"/>
      <c r="Q5" s="9"/>
      <c r="R5" s="9"/>
      <c r="S5" s="9"/>
      <c r="T5" s="9"/>
    </row>
    <row r="6" spans="1:20" s="9" customFormat="1" ht="30" thickTop="1" thickBot="1" x14ac:dyDescent="0.4">
      <c r="A6" s="107">
        <v>5</v>
      </c>
      <c r="B6" s="65" t="s">
        <v>96</v>
      </c>
      <c r="C6" s="71" t="s">
        <v>182</v>
      </c>
      <c r="D6" s="67" t="str">
        <f>IF(OR(C6="No", C6="Unsure"),"Establish regular team meetings focused on identifying student groups with similar needs and systematically improving intervention approaches.","")</f>
        <v/>
      </c>
    </row>
    <row r="7" spans="1:20" ht="30" thickTop="1" thickBot="1" x14ac:dyDescent="0.4">
      <c r="A7" s="107">
        <v>6</v>
      </c>
      <c r="B7" s="65" t="s">
        <v>97</v>
      </c>
      <c r="C7" s="71" t="s">
        <v>182</v>
      </c>
      <c r="D7" s="67" t="str">
        <f>IF(OR(C7="No", C7="Unsure"),"Implement consistent data collection and analysis procedures with scheduled review cycles to evaluate intervention effectiveness.","")</f>
        <v/>
      </c>
      <c r="E7" s="93"/>
      <c r="F7" s="9"/>
      <c r="G7" s="9"/>
      <c r="H7" s="9"/>
      <c r="I7" s="9"/>
      <c r="J7" s="9"/>
      <c r="K7" s="9"/>
      <c r="L7" s="9"/>
      <c r="M7" s="9"/>
      <c r="N7" s="9"/>
      <c r="O7" s="9"/>
      <c r="P7" s="9"/>
      <c r="Q7" s="9"/>
      <c r="R7" s="9"/>
      <c r="S7" s="9"/>
      <c r="T7" s="9"/>
    </row>
    <row r="8" spans="1:20" ht="30" thickTop="1" thickBot="1" x14ac:dyDescent="0.4">
      <c r="A8" s="107">
        <v>7</v>
      </c>
      <c r="B8" s="65" t="s">
        <v>117</v>
      </c>
      <c r="C8" s="71" t="s">
        <v>182</v>
      </c>
      <c r="D8" s="67" t="str">
        <f>IF(OR(C8="No", C8="Unsure"),"Develop structured communication protocols that actively engage families in data review meetings and intervention planning sessions.","")</f>
        <v/>
      </c>
      <c r="E8" s="95" t="s">
        <v>66</v>
      </c>
      <c r="F8" s="9"/>
      <c r="G8" s="9"/>
      <c r="H8" s="9"/>
      <c r="I8" s="9"/>
      <c r="J8" s="9"/>
      <c r="K8" s="9"/>
      <c r="L8" s="9"/>
      <c r="M8" s="9"/>
      <c r="N8" s="9"/>
      <c r="O8" s="9"/>
      <c r="P8" s="9"/>
      <c r="Q8" s="9"/>
      <c r="R8" s="9"/>
      <c r="S8" s="9"/>
      <c r="T8" s="9"/>
    </row>
    <row r="9" spans="1:20" ht="30" thickTop="1" thickBot="1" x14ac:dyDescent="0.4">
      <c r="A9" s="107">
        <v>8</v>
      </c>
      <c r="B9" s="65" t="s">
        <v>140</v>
      </c>
      <c r="C9" s="71" t="s">
        <v>182</v>
      </c>
      <c r="D9" s="67" t="str">
        <f>IF(OR(C9="No", C9="Unsure"),"Create compliance checklists and regular audit procedures to verify all team actions align with district and state requirements.","")</f>
        <v/>
      </c>
      <c r="E9" s="9"/>
      <c r="F9" s="9"/>
      <c r="G9" s="9"/>
      <c r="H9" s="9"/>
      <c r="I9" s="9"/>
      <c r="J9" s="9"/>
      <c r="K9" s="9"/>
      <c r="L9" s="9"/>
      <c r="M9" s="9"/>
      <c r="N9" s="9"/>
      <c r="O9" s="9"/>
      <c r="P9" s="9"/>
      <c r="Q9" s="9"/>
      <c r="R9" s="9"/>
      <c r="S9" s="9"/>
      <c r="T9" s="9"/>
    </row>
    <row r="10" spans="1:20" s="9" customFormat="1" ht="44.5" thickTop="1" thickBot="1" x14ac:dyDescent="0.4">
      <c r="A10" s="107">
        <v>9</v>
      </c>
      <c r="B10" s="65" t="s">
        <v>118</v>
      </c>
      <c r="C10" s="71" t="s">
        <v>182</v>
      </c>
      <c r="D10" s="67" t="str">
        <f>IF(OR(C10="No", C10="Unsure"),"Establish measures to evaluate team collaboration quality and its impact on both instruction and NJTSS implementation consistency.","")</f>
        <v/>
      </c>
    </row>
    <row r="11" spans="1:20" ht="30" hidden="1" customHeight="1" thickTop="1" x14ac:dyDescent="0.35">
      <c r="A11" s="9"/>
      <c r="B11" s="17"/>
      <c r="C11" s="9"/>
      <c r="D11" s="9"/>
      <c r="E11" s="9"/>
      <c r="F11" s="9"/>
      <c r="G11" s="9"/>
      <c r="H11" s="9"/>
      <c r="I11" s="9"/>
      <c r="J11" s="9"/>
      <c r="K11" s="9"/>
      <c r="L11" s="9"/>
      <c r="M11" s="9"/>
      <c r="N11" s="9"/>
      <c r="O11" s="9"/>
      <c r="P11" s="9"/>
      <c r="Q11" s="9"/>
      <c r="R11" s="9"/>
      <c r="S11" s="9"/>
      <c r="T11" s="9"/>
    </row>
    <row r="12" spans="1:20" ht="30" customHeight="1" thickTop="1" x14ac:dyDescent="0.35">
      <c r="A12" s="9"/>
      <c r="B12" s="17"/>
      <c r="C12" s="9"/>
      <c r="D12" s="9"/>
      <c r="E12" s="9"/>
      <c r="F12" s="9"/>
      <c r="G12" s="9"/>
      <c r="H12" s="9"/>
      <c r="I12" s="9"/>
      <c r="J12" s="9"/>
      <c r="K12" s="9"/>
      <c r="L12" s="9"/>
      <c r="M12" s="9"/>
      <c r="N12" s="9"/>
      <c r="O12" s="9"/>
      <c r="P12" s="9"/>
      <c r="Q12" s="9"/>
      <c r="R12" s="9"/>
      <c r="S12" s="9"/>
      <c r="T12" s="9"/>
    </row>
    <row r="13" spans="1:20" x14ac:dyDescent="0.35">
      <c r="A13" s="9"/>
      <c r="B13" s="17"/>
      <c r="C13" s="9"/>
      <c r="D13" s="9"/>
      <c r="E13" s="9"/>
      <c r="F13" s="9"/>
      <c r="G13" s="9"/>
      <c r="H13" s="9"/>
      <c r="I13" s="9"/>
      <c r="J13" s="9"/>
      <c r="K13" s="9"/>
      <c r="L13" s="9"/>
      <c r="M13" s="9"/>
      <c r="N13" s="9"/>
      <c r="O13" s="9"/>
      <c r="P13" s="9"/>
      <c r="Q13" s="9"/>
      <c r="R13" s="9"/>
      <c r="S13" s="9"/>
      <c r="T13" s="9"/>
    </row>
    <row r="14" spans="1:20" x14ac:dyDescent="0.35">
      <c r="A14" s="9"/>
      <c r="B14" s="17"/>
      <c r="C14" s="9"/>
      <c r="D14" s="9"/>
      <c r="E14" s="9"/>
      <c r="F14" s="9"/>
      <c r="G14" s="9"/>
      <c r="H14" s="9"/>
      <c r="I14" s="9"/>
      <c r="J14" s="9"/>
      <c r="K14" s="9"/>
      <c r="L14" s="9"/>
      <c r="M14" s="9"/>
      <c r="N14" s="9"/>
      <c r="O14" s="9"/>
      <c r="P14" s="9"/>
      <c r="Q14" s="9"/>
      <c r="R14" s="9"/>
      <c r="S14" s="9"/>
      <c r="T14" s="9"/>
    </row>
    <row r="15" spans="1:20" x14ac:dyDescent="0.35">
      <c r="A15" s="9"/>
      <c r="B15" s="17"/>
      <c r="C15" s="9"/>
      <c r="D15" s="9"/>
      <c r="E15" s="9"/>
      <c r="F15" s="9"/>
      <c r="G15" s="9"/>
      <c r="H15" s="9"/>
      <c r="I15" s="9"/>
      <c r="J15" s="9"/>
      <c r="K15" s="9"/>
      <c r="L15" s="9"/>
      <c r="M15" s="9"/>
      <c r="N15" s="9"/>
      <c r="O15" s="9"/>
      <c r="P15" s="9"/>
      <c r="Q15" s="9"/>
      <c r="R15" s="9"/>
      <c r="S15" s="9"/>
      <c r="T15" s="9"/>
    </row>
    <row r="16" spans="1:20" x14ac:dyDescent="0.35">
      <c r="A16" s="9"/>
      <c r="B16" s="17"/>
      <c r="C16" s="9"/>
      <c r="D16" s="9"/>
      <c r="E16" s="9"/>
      <c r="F16" s="9"/>
      <c r="G16" s="9"/>
      <c r="H16" s="9"/>
      <c r="I16" s="9"/>
      <c r="J16" s="9"/>
      <c r="K16" s="9"/>
      <c r="L16" s="9"/>
      <c r="M16" s="9"/>
      <c r="N16" s="9"/>
      <c r="O16" s="9"/>
      <c r="P16" s="9"/>
      <c r="Q16" s="9"/>
      <c r="R16" s="9"/>
      <c r="S16" s="9"/>
      <c r="T16" s="9"/>
    </row>
    <row r="17" spans="1:20" x14ac:dyDescent="0.35">
      <c r="A17" s="9"/>
      <c r="B17" s="17"/>
      <c r="C17" s="9"/>
      <c r="D17" s="9"/>
      <c r="E17" s="9"/>
      <c r="F17" s="9"/>
      <c r="G17" s="9"/>
      <c r="H17" s="9"/>
      <c r="I17" s="9"/>
      <c r="J17" s="9"/>
      <c r="K17" s="9"/>
      <c r="L17" s="9"/>
      <c r="M17" s="9"/>
      <c r="N17" s="9"/>
      <c r="O17" s="9"/>
      <c r="P17" s="9"/>
      <c r="Q17" s="9"/>
      <c r="R17" s="9"/>
      <c r="S17" s="9"/>
      <c r="T17" s="9"/>
    </row>
    <row r="18" spans="1:20" x14ac:dyDescent="0.35">
      <c r="A18" s="9"/>
      <c r="B18" s="17"/>
      <c r="C18" s="9"/>
      <c r="D18" s="9"/>
      <c r="E18" s="9"/>
      <c r="F18" s="9"/>
      <c r="G18" s="9"/>
      <c r="H18" s="9"/>
      <c r="I18" s="9"/>
      <c r="J18" s="9"/>
      <c r="K18" s="9"/>
      <c r="L18" s="9"/>
      <c r="M18" s="9"/>
      <c r="N18" s="9"/>
      <c r="O18" s="9"/>
      <c r="P18" s="9"/>
      <c r="Q18" s="9"/>
      <c r="R18" s="9"/>
      <c r="S18" s="9"/>
      <c r="T18" s="9"/>
    </row>
    <row r="19" spans="1:20" x14ac:dyDescent="0.35">
      <c r="A19" s="9"/>
      <c r="B19" s="17"/>
      <c r="C19" s="9"/>
      <c r="D19" s="9"/>
      <c r="E19" s="9"/>
      <c r="F19" s="9"/>
      <c r="G19" s="9"/>
      <c r="H19" s="9"/>
      <c r="I19" s="9"/>
      <c r="J19" s="9"/>
      <c r="K19" s="9"/>
      <c r="L19" s="9"/>
      <c r="M19" s="9"/>
      <c r="N19" s="9"/>
      <c r="O19" s="9"/>
      <c r="P19" s="9"/>
      <c r="Q19" s="9"/>
      <c r="R19" s="9"/>
      <c r="S19" s="9"/>
      <c r="T19" s="9"/>
    </row>
    <row r="20" spans="1:20" x14ac:dyDescent="0.35">
      <c r="A20" s="9"/>
      <c r="B20" s="17"/>
      <c r="C20" s="9"/>
      <c r="D20" s="9"/>
      <c r="E20" s="9"/>
      <c r="F20" s="9"/>
      <c r="G20" s="9"/>
      <c r="H20" s="9"/>
      <c r="I20" s="9"/>
      <c r="J20" s="9"/>
      <c r="K20" s="9"/>
      <c r="L20" s="9"/>
      <c r="M20" s="9"/>
      <c r="N20" s="9"/>
      <c r="O20" s="9"/>
      <c r="P20" s="9"/>
      <c r="Q20" s="9"/>
      <c r="R20" s="9"/>
      <c r="S20" s="9"/>
      <c r="T20" s="9"/>
    </row>
    <row r="21" spans="1:20" x14ac:dyDescent="0.35">
      <c r="A21" s="9"/>
      <c r="B21" s="17"/>
      <c r="C21" s="9"/>
      <c r="D21" s="9"/>
      <c r="E21" s="9"/>
      <c r="F21" s="9"/>
      <c r="G21" s="9"/>
      <c r="H21" s="9"/>
      <c r="I21" s="9"/>
      <c r="J21" s="9"/>
      <c r="K21" s="9"/>
      <c r="L21" s="9"/>
      <c r="M21" s="9"/>
      <c r="N21" s="9"/>
      <c r="O21" s="9"/>
      <c r="P21" s="9"/>
      <c r="Q21" s="9"/>
      <c r="R21" s="9"/>
      <c r="S21" s="9"/>
      <c r="T21" s="9"/>
    </row>
    <row r="22" spans="1:20" x14ac:dyDescent="0.35">
      <c r="A22" s="9"/>
      <c r="B22" s="17"/>
      <c r="C22" s="9"/>
      <c r="D22" s="9"/>
      <c r="E22" s="9"/>
      <c r="F22" s="9"/>
      <c r="G22" s="9"/>
      <c r="H22" s="9"/>
      <c r="I22" s="9"/>
      <c r="J22" s="9"/>
      <c r="K22" s="9"/>
      <c r="L22" s="9"/>
      <c r="M22" s="9"/>
      <c r="N22" s="9"/>
      <c r="O22" s="9"/>
      <c r="P22" s="9"/>
      <c r="Q22" s="9"/>
      <c r="R22" s="9"/>
      <c r="S22" s="9"/>
      <c r="T22" s="9"/>
    </row>
    <row r="23" spans="1:20" x14ac:dyDescent="0.35">
      <c r="A23" s="9"/>
      <c r="B23" s="17"/>
      <c r="C23" s="9"/>
      <c r="D23" s="9"/>
      <c r="E23" s="9"/>
      <c r="F23" s="9"/>
      <c r="G23" s="9"/>
      <c r="H23" s="9"/>
      <c r="I23" s="9"/>
      <c r="J23" s="9"/>
      <c r="K23" s="9"/>
      <c r="L23" s="9"/>
      <c r="M23" s="9"/>
      <c r="N23" s="9"/>
      <c r="O23" s="9"/>
      <c r="P23" s="9"/>
      <c r="Q23" s="9"/>
      <c r="R23" s="9"/>
      <c r="S23" s="9"/>
      <c r="T23" s="9"/>
    </row>
    <row r="24" spans="1:20" x14ac:dyDescent="0.35">
      <c r="A24" s="9"/>
      <c r="B24" s="17"/>
      <c r="C24" s="9"/>
      <c r="D24" s="9"/>
      <c r="E24" s="9"/>
      <c r="F24" s="9"/>
      <c r="G24" s="9"/>
      <c r="H24" s="9"/>
      <c r="I24" s="9"/>
      <c r="J24" s="9"/>
      <c r="K24" s="9"/>
      <c r="L24" s="9"/>
      <c r="M24" s="9"/>
      <c r="N24" s="9"/>
      <c r="O24" s="9"/>
      <c r="P24" s="9"/>
      <c r="Q24" s="9"/>
      <c r="R24" s="9"/>
      <c r="S24" s="9"/>
      <c r="T24" s="9"/>
    </row>
    <row r="25" spans="1:20" x14ac:dyDescent="0.35">
      <c r="A25" s="9"/>
      <c r="B25" s="17"/>
      <c r="C25" s="9"/>
      <c r="D25" s="9"/>
      <c r="E25" s="9"/>
      <c r="F25" s="9"/>
      <c r="G25" s="9"/>
      <c r="H25" s="9"/>
      <c r="I25" s="9"/>
      <c r="J25" s="9"/>
      <c r="K25" s="9"/>
      <c r="L25" s="9"/>
      <c r="M25" s="9"/>
      <c r="N25" s="9"/>
      <c r="O25" s="9"/>
      <c r="P25" s="9"/>
      <c r="Q25" s="9"/>
      <c r="R25" s="9"/>
      <c r="S25" s="9"/>
      <c r="T25" s="9"/>
    </row>
    <row r="26" spans="1:20" x14ac:dyDescent="0.35">
      <c r="A26" s="9"/>
      <c r="B26" s="17"/>
      <c r="C26" s="9"/>
      <c r="D26" s="9"/>
      <c r="E26" s="9"/>
      <c r="F26" s="9"/>
      <c r="G26" s="9"/>
      <c r="H26" s="9"/>
      <c r="I26" s="9"/>
      <c r="J26" s="9"/>
      <c r="K26" s="9"/>
      <c r="L26" s="9"/>
      <c r="M26" s="9"/>
      <c r="N26" s="9"/>
      <c r="O26" s="9"/>
      <c r="P26" s="9"/>
      <c r="Q26" s="9"/>
      <c r="R26" s="9"/>
      <c r="S26" s="9"/>
      <c r="T26" s="9"/>
    </row>
    <row r="27" spans="1:20" x14ac:dyDescent="0.35">
      <c r="A27" s="9"/>
      <c r="B27" s="17"/>
      <c r="C27" s="9"/>
      <c r="D27" s="9"/>
      <c r="E27" s="9"/>
      <c r="F27" s="9"/>
      <c r="G27" s="9"/>
      <c r="H27" s="9"/>
      <c r="I27" s="9"/>
      <c r="J27" s="9"/>
      <c r="K27" s="9"/>
      <c r="L27" s="9"/>
      <c r="M27" s="9"/>
      <c r="N27" s="9"/>
      <c r="O27" s="9"/>
      <c r="P27" s="9"/>
      <c r="Q27" s="9"/>
      <c r="R27" s="9"/>
      <c r="S27" s="9"/>
      <c r="T27" s="9"/>
    </row>
    <row r="28" spans="1:20" x14ac:dyDescent="0.35">
      <c r="A28" s="9"/>
      <c r="B28" s="17"/>
      <c r="C28" s="9"/>
      <c r="D28" s="9"/>
      <c r="E28" s="9"/>
      <c r="F28" s="9"/>
      <c r="G28" s="9"/>
      <c r="H28" s="9"/>
      <c r="I28" s="9"/>
      <c r="J28" s="9"/>
      <c r="K28" s="9"/>
      <c r="L28" s="9"/>
      <c r="M28" s="9"/>
      <c r="N28" s="9"/>
      <c r="O28" s="9"/>
      <c r="P28" s="9"/>
      <c r="Q28" s="9"/>
      <c r="R28" s="9"/>
      <c r="S28" s="9"/>
      <c r="T28" s="9"/>
    </row>
    <row r="29" spans="1:20" x14ac:dyDescent="0.35">
      <c r="E29" s="9"/>
      <c r="F29" s="9"/>
      <c r="G29" s="9"/>
      <c r="H29" s="9"/>
      <c r="I29" s="9"/>
      <c r="J29" s="9"/>
      <c r="K29" s="9"/>
      <c r="L29" s="9"/>
      <c r="M29" s="9"/>
      <c r="N29" s="9"/>
      <c r="O29" s="9"/>
      <c r="P29" s="9"/>
      <c r="Q29" s="9"/>
      <c r="R29" s="9"/>
      <c r="S29" s="9"/>
      <c r="T29" s="9"/>
    </row>
    <row r="30" spans="1:20" x14ac:dyDescent="0.35">
      <c r="E30" s="9"/>
      <c r="F30" s="9"/>
      <c r="G30" s="9"/>
      <c r="H30" s="9"/>
      <c r="I30" s="9"/>
      <c r="J30" s="9"/>
      <c r="K30" s="9"/>
      <c r="L30" s="9"/>
      <c r="M30" s="9"/>
      <c r="N30" s="9"/>
      <c r="O30" s="9"/>
      <c r="P30" s="9"/>
      <c r="Q30" s="9"/>
      <c r="R30" s="9"/>
      <c r="S30" s="9"/>
      <c r="T30" s="9"/>
    </row>
  </sheetData>
  <dataValidations disablePrompts="1" count="1">
    <dataValidation type="list" allowBlank="1" showInputMessage="1" showErrorMessage="1" sqref="C2:C10" xr:uid="{00000000-0002-0000-0B00-000000000000}">
      <formula1>"Yes,No,Unsure, Not Answered"</formula1>
    </dataValidation>
  </dataValidations>
  <hyperlinks>
    <hyperlink ref="E2" location="Results!A1" display="Results" xr:uid="{00000000-0004-0000-0B00-000000000000}"/>
    <hyperlink ref="E5" location="Processes!A1" display="Processes" xr:uid="{00000000-0004-0000-0B00-000001000000}"/>
    <hyperlink ref="E8" location="'Serving All Students'!A1" display="Service All Students" xr:uid="{00000000-0004-0000-0B00-000002000000}"/>
  </hyperlinks>
  <pageMargins left="0.7" right="0.7" top="0.75" bottom="0.75" header="0.3" footer="0.3"/>
  <pageSetup paperSize="5" scale="48" fitToHeight="0"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0ACB2"/>
    <pageSetUpPr fitToPage="1"/>
  </sheetPr>
  <dimension ref="A1:T30"/>
  <sheetViews>
    <sheetView showGridLines="0" zoomScale="96" zoomScaleNormal="104" workbookViewId="0"/>
  </sheetViews>
  <sheetFormatPr defaultRowHeight="14.5" x14ac:dyDescent="0.35"/>
  <cols>
    <col min="2" max="2" width="75.453125" style="7" customWidth="1"/>
    <col min="3" max="3" width="18.453125" customWidth="1"/>
    <col min="4" max="4" width="75.453125" customWidth="1"/>
    <col min="5" max="5" width="16.453125" customWidth="1"/>
  </cols>
  <sheetData>
    <row r="1" spans="1:20" ht="18" customHeight="1" thickBot="1" x14ac:dyDescent="0.4">
      <c r="A1" s="171" t="s">
        <v>28</v>
      </c>
      <c r="B1" s="172" t="s">
        <v>158</v>
      </c>
      <c r="C1" s="173" t="s">
        <v>18</v>
      </c>
      <c r="D1" s="173" t="s">
        <v>93</v>
      </c>
      <c r="E1" s="173" t="s">
        <v>181</v>
      </c>
      <c r="F1" s="9"/>
      <c r="G1" s="9"/>
      <c r="H1" s="9"/>
      <c r="I1" s="9"/>
      <c r="J1" s="9"/>
      <c r="K1" s="9"/>
      <c r="L1" s="9"/>
      <c r="M1" s="9"/>
      <c r="N1" s="9"/>
      <c r="O1" s="9"/>
      <c r="P1" s="9"/>
      <c r="Q1" s="9"/>
      <c r="R1" s="9"/>
      <c r="S1" s="9"/>
      <c r="T1" s="9"/>
    </row>
    <row r="2" spans="1:20" ht="30" customHeight="1" thickTop="1" thickBot="1" x14ac:dyDescent="0.4">
      <c r="A2" s="109">
        <v>1</v>
      </c>
      <c r="B2" s="67" t="s">
        <v>160</v>
      </c>
      <c r="C2" s="71" t="s">
        <v>182</v>
      </c>
      <c r="D2" s="67" t="str">
        <f>IF(OR(C2="No", C2="Unsure"),"Develop a structured student identification process using data triggers and regular team review meetings.","")</f>
        <v/>
      </c>
      <c r="E2" s="94" t="s">
        <v>20</v>
      </c>
      <c r="F2" s="9"/>
      <c r="G2" s="9"/>
      <c r="H2" s="9"/>
      <c r="I2" s="9"/>
      <c r="J2" s="9"/>
      <c r="K2" s="9"/>
      <c r="L2" s="9"/>
      <c r="M2" s="9"/>
      <c r="N2" s="9"/>
      <c r="O2" s="9"/>
      <c r="P2" s="9"/>
      <c r="Q2" s="9"/>
      <c r="R2" s="9"/>
      <c r="S2" s="9"/>
      <c r="T2" s="9"/>
    </row>
    <row r="3" spans="1:20" ht="30" customHeight="1" thickTop="1" thickBot="1" x14ac:dyDescent="0.4">
      <c r="A3" s="109">
        <v>2</v>
      </c>
      <c r="B3" s="112" t="s">
        <v>161</v>
      </c>
      <c r="C3" s="71" t="s">
        <v>182</v>
      </c>
      <c r="D3" s="67" t="str">
        <f>IF(OR(C3="No", C3="Unsure"),"Provide professional development on data analysis and differentiated instruction strategies.","")</f>
        <v/>
      </c>
      <c r="E3" s="9"/>
      <c r="F3" s="9"/>
      <c r="G3" s="9"/>
      <c r="H3" s="9"/>
      <c r="I3" s="9"/>
      <c r="J3" s="9"/>
      <c r="K3" s="9"/>
      <c r="L3" s="9"/>
      <c r="M3" s="9"/>
      <c r="N3" s="9"/>
      <c r="O3" s="9"/>
      <c r="P3" s="9"/>
      <c r="Q3" s="9"/>
      <c r="R3" s="9"/>
      <c r="S3" s="9"/>
      <c r="T3" s="9"/>
    </row>
    <row r="4" spans="1:20" ht="30" customHeight="1" thickTop="1" thickBot="1" x14ac:dyDescent="0.4">
      <c r="A4" s="109">
        <v>3</v>
      </c>
      <c r="B4" s="67" t="s">
        <v>162</v>
      </c>
      <c r="C4" s="71" t="s">
        <v>182</v>
      </c>
      <c r="D4" s="131" t="str">
        <f>IF(OR(C4="No", C4="Unsure"),"Create written criteria with specific data points for intervention entry and exit decisions.","")</f>
        <v/>
      </c>
      <c r="E4" s="134"/>
      <c r="F4" s="9"/>
      <c r="G4" s="9"/>
      <c r="H4" s="9"/>
      <c r="I4" s="9"/>
      <c r="J4" s="9"/>
      <c r="K4" s="9"/>
      <c r="L4" s="9"/>
      <c r="M4" s="9"/>
      <c r="N4" s="9"/>
      <c r="O4" s="9"/>
      <c r="P4" s="9"/>
      <c r="Q4" s="9"/>
      <c r="R4" s="9"/>
      <c r="S4" s="9"/>
      <c r="T4" s="9"/>
    </row>
    <row r="5" spans="1:20" ht="36" customHeight="1" thickTop="1" thickBot="1" x14ac:dyDescent="0.4">
      <c r="A5" s="109">
        <v>4</v>
      </c>
      <c r="B5" s="67" t="s">
        <v>163</v>
      </c>
      <c r="C5" s="71" t="s">
        <v>182</v>
      </c>
      <c r="D5" s="131" t="str">
        <f>IF(OR(C5="No",C5="Unsure"),"Schedule specific screening periods on the school calendar that minimize instructional disruption.","")</f>
        <v/>
      </c>
      <c r="E5" s="135" t="s">
        <v>16</v>
      </c>
      <c r="F5" s="9"/>
      <c r="G5" s="9"/>
      <c r="H5" s="9"/>
      <c r="I5" s="9"/>
      <c r="J5" s="9"/>
      <c r="K5" s="9"/>
      <c r="L5" s="9"/>
      <c r="M5" s="9"/>
      <c r="N5" s="9"/>
      <c r="O5" s="9"/>
      <c r="P5" s="9"/>
      <c r="Q5" s="9"/>
      <c r="R5" s="9"/>
      <c r="S5" s="9"/>
      <c r="T5" s="9"/>
    </row>
    <row r="6" spans="1:20" s="9" customFormat="1" ht="30" customHeight="1" thickTop="1" thickBot="1" x14ac:dyDescent="0.4">
      <c r="A6" s="109">
        <v>5</v>
      </c>
      <c r="B6" s="67" t="s">
        <v>164</v>
      </c>
      <c r="C6" s="71" t="s">
        <v>182</v>
      </c>
      <c r="D6" s="67" t="str">
        <f>IF(OR(C6="No", C6="Unsure"),"Build screening time into the master schedule or provide substitute coverage during screening periods.","")</f>
        <v/>
      </c>
    </row>
    <row r="7" spans="1:20" ht="30" customHeight="1" thickTop="1" thickBot="1" x14ac:dyDescent="0.4">
      <c r="A7" s="109">
        <v>6</v>
      </c>
      <c r="B7" s="67" t="s">
        <v>165</v>
      </c>
      <c r="C7" s="71" t="s">
        <v>182</v>
      </c>
      <c r="D7" s="131" t="str">
        <f>IF(OR(C7="No", C7="Unsure"),"Schedule regular data review meetings immediately following each screening window.","")</f>
        <v/>
      </c>
      <c r="E7" s="136"/>
      <c r="F7" s="9"/>
      <c r="G7" s="9"/>
      <c r="H7" s="9"/>
      <c r="I7" s="9"/>
      <c r="J7" s="9"/>
      <c r="K7" s="9"/>
      <c r="L7" s="9"/>
      <c r="M7" s="9"/>
      <c r="N7" s="9"/>
      <c r="O7" s="9"/>
      <c r="P7" s="9"/>
      <c r="Q7" s="9"/>
      <c r="R7" s="9"/>
      <c r="S7" s="9"/>
      <c r="T7" s="9"/>
    </row>
    <row r="8" spans="1:20" ht="30" customHeight="1" thickTop="1" thickBot="1" x14ac:dyDescent="0.4">
      <c r="A8" s="109">
        <v>7</v>
      </c>
      <c r="B8" s="113" t="s">
        <v>166</v>
      </c>
      <c r="C8" s="71" t="s">
        <v>182</v>
      </c>
      <c r="D8" s="131" t="str">
        <f>IF(OR(C8="No", C8="Unsure"),"Develop communication protocols and templates for sharing screening results with stakeholders.","")</f>
        <v/>
      </c>
      <c r="E8" s="137" t="s">
        <v>90</v>
      </c>
      <c r="F8" s="9"/>
      <c r="G8" s="9"/>
      <c r="H8" s="9"/>
      <c r="I8" s="9"/>
      <c r="J8" s="9"/>
      <c r="K8" s="9"/>
      <c r="L8" s="9"/>
      <c r="M8" s="9"/>
      <c r="N8" s="9"/>
      <c r="O8" s="9"/>
      <c r="P8" s="9"/>
      <c r="Q8" s="9"/>
      <c r="R8" s="9"/>
      <c r="S8" s="9"/>
      <c r="T8" s="9"/>
    </row>
    <row r="9" spans="1:20" ht="30" customHeight="1" thickTop="1" thickBot="1" x14ac:dyDescent="0.4">
      <c r="A9" s="109">
        <v>8</v>
      </c>
      <c r="B9" s="113" t="s">
        <v>167</v>
      </c>
      <c r="C9" s="71" t="s">
        <v>182</v>
      </c>
      <c r="D9" s="67" t="str">
        <f>IF(OR(C9="No", C9="Unsure"),"Conduct an annual review of intervention effectiveness using student outcome data.","")</f>
        <v/>
      </c>
      <c r="E9" s="9"/>
      <c r="F9" s="9"/>
      <c r="G9" s="9"/>
      <c r="H9" s="9"/>
      <c r="I9" s="9"/>
      <c r="J9" s="9"/>
      <c r="K9" s="9"/>
      <c r="L9" s="9"/>
      <c r="M9" s="9"/>
      <c r="N9" s="9"/>
      <c r="O9" s="9"/>
      <c r="P9" s="9"/>
      <c r="Q9" s="9"/>
      <c r="R9" s="9"/>
      <c r="S9" s="9"/>
      <c r="T9" s="9"/>
    </row>
    <row r="10" spans="1:20" s="9" customFormat="1" ht="30" customHeight="1" thickTop="1" thickBot="1" x14ac:dyDescent="0.4">
      <c r="A10" s="109">
        <v>9</v>
      </c>
      <c r="B10" s="67" t="s">
        <v>168</v>
      </c>
      <c r="C10" s="71" t="s">
        <v>182</v>
      </c>
      <c r="D10" s="67" t="str">
        <f>IF(OR(C10="No", C10="Unsure"),"Create a comprehensive inventory of all available interventions, staff, and support materials.","")</f>
        <v/>
      </c>
    </row>
    <row r="11" spans="1:20" ht="30" customHeight="1" thickTop="1" thickBot="1" x14ac:dyDescent="0.4">
      <c r="A11" s="109">
        <v>10</v>
      </c>
      <c r="B11" s="113" t="s">
        <v>169</v>
      </c>
      <c r="C11" s="71" t="s">
        <v>182</v>
      </c>
      <c r="D11" s="67" t="str">
        <f>IF(OR(C11="No", C11="Unsure"),"Schedule dedicated annual evaluation time for reviewing intervention and referral service effectiveness.","")</f>
        <v/>
      </c>
      <c r="E11" s="9"/>
      <c r="F11" s="9"/>
      <c r="G11" s="9"/>
      <c r="H11" s="9"/>
      <c r="I11" s="9"/>
      <c r="J11" s="9"/>
      <c r="K11" s="9"/>
      <c r="L11" s="9"/>
      <c r="M11" s="9"/>
      <c r="N11" s="9"/>
      <c r="O11" s="9"/>
      <c r="P11" s="9"/>
      <c r="Q11" s="9"/>
      <c r="R11" s="9"/>
      <c r="S11" s="9"/>
      <c r="T11" s="9"/>
    </row>
    <row r="12" spans="1:20" ht="30" customHeight="1" thickTop="1" thickBot="1" x14ac:dyDescent="0.4">
      <c r="A12" s="109">
        <v>11</v>
      </c>
      <c r="B12" s="113" t="s">
        <v>170</v>
      </c>
      <c r="C12" s="71" t="s">
        <v>182</v>
      </c>
      <c r="D12" s="67" t="str">
        <f>IF(OR(C12="No", C12="Unsure"),"Implement a data tracking system to monitor progress for all students in interventions.","")</f>
        <v/>
      </c>
      <c r="E12" s="9"/>
      <c r="F12" s="9"/>
      <c r="G12" s="9"/>
      <c r="H12" s="9"/>
      <c r="I12" s="9"/>
      <c r="J12" s="9"/>
      <c r="K12" s="9"/>
      <c r="L12" s="9"/>
      <c r="M12" s="9"/>
      <c r="N12" s="9"/>
      <c r="O12" s="9"/>
      <c r="P12" s="9"/>
      <c r="Q12" s="9"/>
      <c r="R12" s="9"/>
      <c r="S12" s="9"/>
      <c r="T12" s="9"/>
    </row>
    <row r="13" spans="1:20" ht="30" customHeight="1" thickTop="1" thickBot="1" x14ac:dyDescent="0.4">
      <c r="A13" s="109">
        <v>12</v>
      </c>
      <c r="B13" s="67" t="s">
        <v>171</v>
      </c>
      <c r="C13" s="71" t="s">
        <v>182</v>
      </c>
      <c r="D13" s="67" t="str">
        <f>IF(OR(C13="No", C13="Unsure"),"Provide training on data analysis techniques and interpretation of intervention outcome data.","")</f>
        <v/>
      </c>
      <c r="E13" s="9"/>
      <c r="F13" s="9"/>
      <c r="G13" s="9"/>
      <c r="H13" s="9"/>
      <c r="I13" s="9"/>
      <c r="J13" s="9"/>
      <c r="K13" s="9"/>
      <c r="L13" s="9"/>
      <c r="M13" s="9"/>
      <c r="N13" s="9"/>
      <c r="O13" s="9"/>
      <c r="P13" s="9"/>
      <c r="Q13" s="9"/>
      <c r="R13" s="9"/>
      <c r="S13" s="9"/>
      <c r="T13" s="9"/>
    </row>
    <row r="14" spans="1:20" ht="30" customHeight="1" thickTop="1" thickBot="1" x14ac:dyDescent="0.4">
      <c r="A14" s="109">
        <v>13</v>
      </c>
      <c r="B14" s="67" t="s">
        <v>172</v>
      </c>
      <c r="C14" s="71" t="s">
        <v>182</v>
      </c>
      <c r="D14" s="67" t="str">
        <f>IF(OR(C14="No", C14="Unsure"),"Select and administer a research-based climate survey to students, staff, and families.","")</f>
        <v/>
      </c>
      <c r="E14" s="9"/>
      <c r="F14" s="9"/>
      <c r="G14" s="9"/>
      <c r="H14" s="9"/>
      <c r="I14" s="9"/>
      <c r="J14" s="9"/>
      <c r="K14" s="9"/>
      <c r="L14" s="9"/>
      <c r="M14" s="9"/>
      <c r="N14" s="9"/>
      <c r="O14" s="9"/>
      <c r="P14" s="9"/>
      <c r="Q14" s="9"/>
      <c r="R14" s="9"/>
      <c r="S14" s="9"/>
      <c r="T14" s="9"/>
    </row>
    <row r="15" spans="1:20" ht="30" customHeight="1" thickTop="1" thickBot="1" x14ac:dyDescent="0.4">
      <c r="A15" s="109">
        <v>14</v>
      </c>
      <c r="B15" s="67" t="s">
        <v>173</v>
      </c>
      <c r="C15" s="71" t="s">
        <v>182</v>
      </c>
      <c r="D15" s="67" t="str">
        <f>IF(OR(C15="No", C15="Unsure"),"Develop a presentation format to share climate survey results with all stakeholders.","")</f>
        <v/>
      </c>
      <c r="E15" s="9"/>
      <c r="F15" s="9"/>
      <c r="G15" s="9"/>
      <c r="H15" s="9"/>
      <c r="I15" s="9"/>
      <c r="J15" s="9"/>
      <c r="K15" s="9"/>
      <c r="L15" s="9"/>
      <c r="M15" s="9"/>
      <c r="N15" s="9"/>
      <c r="O15" s="9"/>
      <c r="P15" s="9"/>
      <c r="Q15" s="9"/>
      <c r="R15" s="9"/>
      <c r="S15" s="9"/>
      <c r="T15" s="9"/>
    </row>
    <row r="16" spans="1:20" ht="30" customHeight="1" thickTop="1" thickBot="1" x14ac:dyDescent="0.4">
      <c r="A16" s="109">
        <v>15</v>
      </c>
      <c r="B16" s="67" t="s">
        <v>174</v>
      </c>
      <c r="C16" s="71" t="s">
        <v>182</v>
      </c>
      <c r="D16" s="67" t="str">
        <f>IF(OR(C16="No", C16="Unsure"),"Create an action plan based on climate survey results with specific improvement strategies.","")</f>
        <v/>
      </c>
      <c r="E16" s="9"/>
      <c r="F16" s="9"/>
      <c r="G16" s="9"/>
      <c r="H16" s="9"/>
      <c r="I16" s="9"/>
      <c r="J16" s="9"/>
      <c r="K16" s="9"/>
      <c r="L16" s="9"/>
      <c r="M16" s="9"/>
      <c r="N16" s="9"/>
      <c r="O16" s="9"/>
      <c r="P16" s="9"/>
      <c r="Q16" s="9"/>
      <c r="R16" s="9"/>
      <c r="S16" s="9"/>
      <c r="T16" s="9"/>
    </row>
    <row r="17" spans="1:20" ht="15" hidden="1" thickTop="1" x14ac:dyDescent="0.35">
      <c r="A17" s="9"/>
      <c r="B17" s="17"/>
      <c r="C17" s="9"/>
      <c r="D17" s="9"/>
      <c r="E17" s="9"/>
      <c r="F17" s="9"/>
      <c r="G17" s="9"/>
      <c r="H17" s="9"/>
      <c r="I17" s="9"/>
      <c r="J17" s="9"/>
      <c r="K17" s="9"/>
      <c r="L17" s="9"/>
      <c r="M17" s="9"/>
      <c r="N17" s="9"/>
      <c r="O17" s="9"/>
      <c r="P17" s="9"/>
      <c r="Q17" s="9"/>
      <c r="R17" s="9"/>
      <c r="S17" s="9"/>
      <c r="T17" s="9"/>
    </row>
    <row r="18" spans="1:20" ht="15" thickTop="1" x14ac:dyDescent="0.35">
      <c r="A18" s="9"/>
      <c r="B18" s="17"/>
      <c r="C18" s="9"/>
      <c r="D18" s="9"/>
      <c r="E18" s="9"/>
      <c r="F18" s="9"/>
      <c r="G18" s="9"/>
      <c r="H18" s="9"/>
      <c r="I18" s="9"/>
      <c r="J18" s="9"/>
      <c r="K18" s="9"/>
      <c r="L18" s="9"/>
      <c r="M18" s="9"/>
      <c r="N18" s="9"/>
      <c r="O18" s="9"/>
      <c r="P18" s="9"/>
      <c r="Q18" s="9"/>
      <c r="R18" s="9"/>
      <c r="S18" s="9"/>
      <c r="T18" s="9"/>
    </row>
    <row r="19" spans="1:20" x14ac:dyDescent="0.35">
      <c r="A19" s="9"/>
      <c r="B19" s="17"/>
      <c r="C19" s="9"/>
      <c r="D19" s="9"/>
      <c r="E19" s="9"/>
      <c r="F19" s="9"/>
      <c r="G19" s="9"/>
      <c r="H19" s="9"/>
      <c r="I19" s="9"/>
      <c r="J19" s="9"/>
      <c r="K19" s="9"/>
      <c r="L19" s="9"/>
      <c r="M19" s="9"/>
      <c r="N19" s="9"/>
      <c r="O19" s="9"/>
      <c r="P19" s="9"/>
      <c r="Q19" s="9"/>
      <c r="R19" s="9"/>
      <c r="S19" s="9"/>
      <c r="T19" s="9"/>
    </row>
    <row r="20" spans="1:20" x14ac:dyDescent="0.35">
      <c r="A20" s="9"/>
      <c r="B20" s="17"/>
      <c r="C20" s="9"/>
      <c r="D20" s="9"/>
      <c r="E20" s="9"/>
      <c r="F20" s="9"/>
      <c r="G20" s="9"/>
      <c r="H20" s="9"/>
      <c r="I20" s="9"/>
      <c r="J20" s="9"/>
      <c r="K20" s="9"/>
      <c r="L20" s="9"/>
      <c r="M20" s="9"/>
      <c r="N20" s="9"/>
      <c r="O20" s="9"/>
      <c r="P20" s="9"/>
      <c r="Q20" s="9"/>
      <c r="R20" s="9"/>
      <c r="S20" s="9"/>
      <c r="T20" s="9"/>
    </row>
    <row r="21" spans="1:20" x14ac:dyDescent="0.35">
      <c r="A21" s="9"/>
      <c r="B21" s="17"/>
      <c r="C21" s="9"/>
      <c r="D21" s="9"/>
      <c r="E21" s="9"/>
      <c r="F21" s="9"/>
      <c r="G21" s="9"/>
      <c r="H21" s="9"/>
      <c r="I21" s="9"/>
      <c r="J21" s="9"/>
      <c r="K21" s="9"/>
      <c r="L21" s="9"/>
      <c r="M21" s="9"/>
      <c r="N21" s="9"/>
      <c r="O21" s="9"/>
      <c r="P21" s="9"/>
      <c r="Q21" s="9"/>
      <c r="R21" s="9"/>
      <c r="S21" s="9"/>
      <c r="T21" s="9"/>
    </row>
    <row r="22" spans="1:20" x14ac:dyDescent="0.35">
      <c r="A22" s="9"/>
      <c r="B22" s="17"/>
      <c r="C22" s="9"/>
      <c r="D22" s="9"/>
      <c r="E22" s="9"/>
      <c r="F22" s="9"/>
      <c r="G22" s="9"/>
      <c r="H22" s="9"/>
      <c r="I22" s="9"/>
      <c r="J22" s="9"/>
      <c r="K22" s="9"/>
      <c r="L22" s="9"/>
      <c r="M22" s="9"/>
      <c r="N22" s="9"/>
      <c r="O22" s="9"/>
      <c r="P22" s="9"/>
      <c r="Q22" s="9"/>
      <c r="R22" s="9"/>
      <c r="S22" s="9"/>
      <c r="T22" s="9"/>
    </row>
    <row r="23" spans="1:20" x14ac:dyDescent="0.35">
      <c r="A23" s="9"/>
      <c r="B23" s="17"/>
      <c r="C23" s="9"/>
      <c r="D23" s="9"/>
      <c r="E23" s="9"/>
      <c r="F23" s="9"/>
      <c r="G23" s="9"/>
      <c r="H23" s="9"/>
      <c r="I23" s="9"/>
      <c r="J23" s="9"/>
      <c r="K23" s="9"/>
      <c r="L23" s="9"/>
      <c r="M23" s="9"/>
      <c r="N23" s="9"/>
      <c r="O23" s="9"/>
      <c r="P23" s="9"/>
      <c r="Q23" s="9"/>
      <c r="R23" s="9"/>
      <c r="S23" s="9"/>
      <c r="T23" s="9"/>
    </row>
    <row r="24" spans="1:20" x14ac:dyDescent="0.35">
      <c r="A24" s="9"/>
      <c r="B24" s="17"/>
      <c r="C24" s="9"/>
      <c r="D24" s="9"/>
      <c r="E24" s="9"/>
      <c r="F24" s="9"/>
      <c r="G24" s="9"/>
      <c r="H24" s="9"/>
      <c r="I24" s="9"/>
      <c r="J24" s="9"/>
      <c r="K24" s="9"/>
      <c r="L24" s="9"/>
      <c r="M24" s="9"/>
      <c r="N24" s="9"/>
      <c r="O24" s="9"/>
      <c r="P24" s="9"/>
      <c r="Q24" s="9"/>
      <c r="R24" s="9"/>
      <c r="S24" s="9"/>
      <c r="T24" s="9"/>
    </row>
    <row r="25" spans="1:20" x14ac:dyDescent="0.35">
      <c r="A25" s="9"/>
      <c r="B25" s="17"/>
      <c r="C25" s="9"/>
      <c r="D25" s="9"/>
      <c r="E25" s="9"/>
      <c r="F25" s="9"/>
      <c r="G25" s="9"/>
      <c r="H25" s="9"/>
      <c r="I25" s="9"/>
      <c r="J25" s="9"/>
      <c r="K25" s="9"/>
      <c r="L25" s="9"/>
      <c r="M25" s="9"/>
      <c r="N25" s="9"/>
      <c r="O25" s="9"/>
      <c r="P25" s="9"/>
      <c r="Q25" s="9"/>
      <c r="R25" s="9"/>
      <c r="S25" s="9"/>
      <c r="T25" s="9"/>
    </row>
    <row r="26" spans="1:20" x14ac:dyDescent="0.35">
      <c r="A26" s="9"/>
      <c r="B26" s="17"/>
      <c r="C26" s="9"/>
      <c r="D26" s="9"/>
      <c r="E26" s="9"/>
      <c r="F26" s="9"/>
      <c r="G26" s="9"/>
      <c r="H26" s="9"/>
      <c r="I26" s="9"/>
      <c r="J26" s="9"/>
      <c r="K26" s="9"/>
      <c r="L26" s="9"/>
      <c r="M26" s="9"/>
      <c r="N26" s="9"/>
      <c r="O26" s="9"/>
      <c r="P26" s="9"/>
      <c r="Q26" s="9"/>
      <c r="R26" s="9"/>
      <c r="S26" s="9"/>
      <c r="T26" s="9"/>
    </row>
    <row r="27" spans="1:20" x14ac:dyDescent="0.35">
      <c r="A27" s="9"/>
      <c r="B27" s="17"/>
      <c r="C27" s="9"/>
      <c r="D27" s="9"/>
      <c r="E27" s="9"/>
      <c r="F27" s="9"/>
      <c r="G27" s="9"/>
      <c r="H27" s="9"/>
      <c r="I27" s="9"/>
      <c r="J27" s="9"/>
      <c r="K27" s="9"/>
      <c r="L27" s="9"/>
      <c r="M27" s="9"/>
      <c r="N27" s="9"/>
      <c r="O27" s="9"/>
      <c r="P27" s="9"/>
      <c r="Q27" s="9"/>
      <c r="R27" s="9"/>
      <c r="S27" s="9"/>
      <c r="T27" s="9"/>
    </row>
    <row r="28" spans="1:20" x14ac:dyDescent="0.35">
      <c r="A28" s="9"/>
      <c r="B28" s="17"/>
      <c r="C28" s="9"/>
      <c r="D28" s="9"/>
      <c r="E28" s="9"/>
      <c r="F28" s="9"/>
      <c r="G28" s="9"/>
      <c r="H28" s="9"/>
      <c r="I28" s="9"/>
      <c r="J28" s="9"/>
      <c r="K28" s="9"/>
      <c r="L28" s="9"/>
      <c r="M28" s="9"/>
      <c r="N28" s="9"/>
      <c r="O28" s="9"/>
      <c r="P28" s="9"/>
      <c r="Q28" s="9"/>
      <c r="R28" s="9"/>
      <c r="S28" s="9"/>
      <c r="T28" s="9"/>
    </row>
    <row r="29" spans="1:20" x14ac:dyDescent="0.35">
      <c r="E29" s="9"/>
      <c r="F29" s="9"/>
      <c r="G29" s="9"/>
      <c r="H29" s="9"/>
      <c r="I29" s="9"/>
      <c r="J29" s="9"/>
      <c r="K29" s="9"/>
      <c r="L29" s="9"/>
      <c r="M29" s="9"/>
      <c r="N29" s="9"/>
      <c r="O29" s="9"/>
      <c r="P29" s="9"/>
      <c r="Q29" s="9"/>
      <c r="R29" s="9"/>
      <c r="S29" s="9"/>
      <c r="T29" s="9"/>
    </row>
    <row r="30" spans="1:20" x14ac:dyDescent="0.35">
      <c r="E30" s="9"/>
      <c r="F30" s="9"/>
      <c r="G30" s="9"/>
      <c r="H30" s="9"/>
      <c r="I30" s="9"/>
      <c r="J30" s="9"/>
      <c r="K30" s="9"/>
      <c r="L30" s="9"/>
      <c r="M30" s="9"/>
      <c r="N30" s="9"/>
      <c r="O30" s="9"/>
      <c r="P30" s="9"/>
      <c r="Q30" s="9"/>
      <c r="R30" s="9"/>
      <c r="S30" s="9"/>
      <c r="T30" s="9"/>
    </row>
  </sheetData>
  <dataValidations count="1">
    <dataValidation type="list" allowBlank="1" showInputMessage="1" showErrorMessage="1" sqref="C2:C16" xr:uid="{00000000-0002-0000-0C00-000000000000}">
      <formula1>"Yes,No,Unsure, Not Answered"</formula1>
    </dataValidation>
  </dataValidations>
  <hyperlinks>
    <hyperlink ref="E2" location="Results!A1" display="Results" xr:uid="{00000000-0004-0000-0C00-000000000000}"/>
    <hyperlink ref="E8" location="'Collaborative PS Teams'!A1" display="Collaborative PS Teams" xr:uid="{00000000-0004-0000-0C00-000001000000}"/>
    <hyperlink ref="E5" location="'Staff Professional Development'!A1" display="Staff Professional Development" xr:uid="{00000000-0004-0000-0C00-000002000000}"/>
  </hyperlinks>
  <pageMargins left="0.7" right="0.7" top="0.75" bottom="0.75" header="0.3" footer="0.3"/>
  <pageSetup paperSize="5" scale="48" fitToHeight="0"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1C0DE"/>
    <pageSetUpPr fitToPage="1"/>
  </sheetPr>
  <dimension ref="A1:U69"/>
  <sheetViews>
    <sheetView showGridLines="0" zoomScaleNormal="100" workbookViewId="0"/>
  </sheetViews>
  <sheetFormatPr defaultRowHeight="14.5" x14ac:dyDescent="0.35"/>
  <cols>
    <col min="2" max="2" width="75.453125" style="1" customWidth="1"/>
    <col min="3" max="3" width="18.453125" customWidth="1"/>
    <col min="4" max="4" width="75.453125" style="39" customWidth="1"/>
    <col min="5" max="5" width="16.453125" customWidth="1"/>
  </cols>
  <sheetData>
    <row r="1" spans="1:21" ht="15" thickBot="1" x14ac:dyDescent="0.4">
      <c r="A1" s="174" t="s">
        <v>17</v>
      </c>
      <c r="B1" s="175" t="s">
        <v>16</v>
      </c>
      <c r="C1" s="175" t="s">
        <v>18</v>
      </c>
      <c r="D1" s="176" t="s">
        <v>19</v>
      </c>
      <c r="E1" s="175" t="s">
        <v>181</v>
      </c>
      <c r="F1" s="9"/>
      <c r="G1" s="9"/>
      <c r="H1" s="9"/>
      <c r="I1" s="9"/>
      <c r="J1" s="9"/>
      <c r="K1" s="9"/>
      <c r="L1" s="9"/>
      <c r="M1" s="9"/>
      <c r="N1" s="9"/>
      <c r="O1" s="9"/>
      <c r="P1" s="9"/>
      <c r="Q1" s="9"/>
      <c r="R1" s="9"/>
      <c r="S1" s="9"/>
      <c r="T1" s="9"/>
      <c r="U1" s="9"/>
    </row>
    <row r="2" spans="1:21" ht="30" thickTop="1" thickBot="1" x14ac:dyDescent="0.4">
      <c r="A2" s="85">
        <v>1</v>
      </c>
      <c r="B2" s="65" t="s">
        <v>98</v>
      </c>
      <c r="C2" s="71" t="s">
        <v>182</v>
      </c>
      <c r="D2" s="81" t="str">
        <f>IF(OR(C2="No", C2="Unsure"),"Design a systematic professional development framework that directly connects training activities to measurable improvements in teaching practices and student achievement.","")</f>
        <v/>
      </c>
      <c r="E2" s="91" t="s">
        <v>20</v>
      </c>
      <c r="F2" s="9"/>
      <c r="G2" s="9"/>
      <c r="H2" s="9"/>
      <c r="I2" s="9"/>
      <c r="J2" s="9"/>
      <c r="K2" s="9"/>
      <c r="L2" s="9"/>
      <c r="M2" s="9"/>
      <c r="N2" s="9"/>
      <c r="O2" s="9"/>
      <c r="P2" s="9"/>
      <c r="Q2" s="9"/>
      <c r="R2" s="9"/>
      <c r="S2" s="9"/>
      <c r="T2" s="9"/>
      <c r="U2" s="9"/>
    </row>
    <row r="3" spans="1:21" ht="30" thickTop="1" thickBot="1" x14ac:dyDescent="0.4">
      <c r="A3" s="85">
        <v>2</v>
      </c>
      <c r="B3" s="65" t="s">
        <v>99</v>
      </c>
      <c r="C3" s="71" t="s">
        <v>182</v>
      </c>
      <c r="D3" s="67" t="str">
        <f>IF(OR(C3="No", C3="Unsure"),"Audit all current training programs against the New Jersey Professional Learning Standards (N.J.A.C. 6A: 9C-3.3) and redesign them to ensure full alignment and effectiveness.","")</f>
        <v/>
      </c>
      <c r="E3" s="9"/>
      <c r="F3" s="9"/>
      <c r="G3" s="9"/>
      <c r="H3" s="9"/>
      <c r="I3" s="9"/>
      <c r="J3" s="9"/>
      <c r="K3" s="9"/>
      <c r="L3" s="9"/>
      <c r="M3" s="9"/>
      <c r="N3" s="9"/>
      <c r="O3" s="9"/>
      <c r="P3" s="9"/>
      <c r="Q3" s="9"/>
      <c r="R3" s="9"/>
      <c r="S3" s="9"/>
      <c r="T3" s="9"/>
      <c r="U3" s="9"/>
    </row>
    <row r="4" spans="1:21" ht="30" thickTop="1" thickBot="1" x14ac:dyDescent="0.4">
      <c r="A4" s="85">
        <v>3</v>
      </c>
      <c r="B4" s="65" t="s">
        <v>119</v>
      </c>
      <c r="C4" s="71" t="s">
        <v>182</v>
      </c>
      <c r="D4" s="131" t="str">
        <f>IF(OR(C4="No", C4="Unsure"),"Create comprehensive NJTSS training modules that cover all framework components with fidelity implementation checklists and assessments.","")</f>
        <v/>
      </c>
      <c r="E4" s="132"/>
      <c r="F4" s="9"/>
      <c r="G4" s="9"/>
      <c r="H4" s="9"/>
      <c r="I4" s="9"/>
      <c r="J4" s="9"/>
      <c r="K4" s="9"/>
      <c r="L4" s="9"/>
      <c r="M4" s="9"/>
      <c r="N4" s="9"/>
      <c r="O4" s="9"/>
      <c r="P4" s="9"/>
      <c r="Q4" s="9"/>
      <c r="R4" s="9"/>
      <c r="S4" s="9"/>
      <c r="T4" s="9"/>
      <c r="U4" s="9"/>
    </row>
    <row r="5" spans="1:21" ht="30" thickTop="1" thickBot="1" x14ac:dyDescent="0.4">
      <c r="A5" s="85">
        <v>4</v>
      </c>
      <c r="B5" s="65" t="s">
        <v>103</v>
      </c>
      <c r="C5" s="71" t="s">
        <v>182</v>
      </c>
      <c r="D5" s="131" t="str">
        <f>IF(OR(C5="No", C5="Unsure"),"Develop integrated training programs that address all four domains of student support with practical implementation strategies.","")</f>
        <v/>
      </c>
      <c r="E5" s="133" t="s">
        <v>159</v>
      </c>
      <c r="F5" s="9"/>
      <c r="G5" s="9"/>
      <c r="H5" s="9"/>
      <c r="I5" s="9"/>
      <c r="J5" s="9"/>
      <c r="K5" s="9"/>
      <c r="L5" s="9"/>
      <c r="M5" s="9"/>
      <c r="N5" s="9"/>
      <c r="O5" s="9"/>
      <c r="P5" s="9"/>
      <c r="Q5" s="9"/>
      <c r="R5" s="9"/>
      <c r="S5" s="9"/>
      <c r="T5" s="9"/>
      <c r="U5" s="9"/>
    </row>
    <row r="6" spans="1:21" ht="30" thickTop="1" thickBot="1" x14ac:dyDescent="0.4">
      <c r="A6" s="85">
        <v>5</v>
      </c>
      <c r="B6" s="65" t="s">
        <v>100</v>
      </c>
      <c r="C6" s="71" t="s">
        <v>182</v>
      </c>
      <c r="D6" s="67" t="str">
        <f>IF(OR(C6="No", C6="Unsure"),"Establish multiple support structures including coaching programs, mentoring systems, technical assistance teams, and professional learning communities.","")</f>
        <v/>
      </c>
      <c r="E6" s="9"/>
      <c r="F6" s="9"/>
      <c r="G6" s="9"/>
      <c r="H6" s="9"/>
      <c r="I6" s="9"/>
      <c r="J6" s="9"/>
      <c r="K6" s="9"/>
      <c r="L6" s="9"/>
      <c r="M6" s="9"/>
      <c r="N6" s="9"/>
      <c r="O6" s="9"/>
      <c r="P6" s="9"/>
      <c r="Q6" s="9"/>
      <c r="R6" s="9"/>
      <c r="S6" s="9"/>
      <c r="T6" s="9"/>
      <c r="U6" s="9"/>
    </row>
    <row r="7" spans="1:21" ht="30" thickTop="1" thickBot="1" x14ac:dyDescent="0.4">
      <c r="A7" s="85">
        <v>6</v>
      </c>
      <c r="B7" s="65" t="s">
        <v>101</v>
      </c>
      <c r="C7" s="71" t="s">
        <v>182</v>
      </c>
      <c r="D7" s="67" t="str">
        <f>IF(OR(C7="No", C7="Unsure"),"Implement hands-on training workshops focused on assessment interpretation, data analysis, and evidence-based instructional and intervention practices.","")</f>
        <v/>
      </c>
      <c r="E7" s="9"/>
      <c r="F7" s="9"/>
      <c r="G7" s="9"/>
      <c r="H7" s="9"/>
      <c r="I7" s="9"/>
      <c r="J7" s="9"/>
      <c r="K7" s="9"/>
      <c r="L7" s="9"/>
      <c r="M7" s="9"/>
      <c r="N7" s="9"/>
      <c r="O7" s="9"/>
      <c r="P7" s="9"/>
      <c r="Q7" s="9"/>
      <c r="R7" s="9"/>
      <c r="S7" s="9"/>
      <c r="T7" s="9"/>
      <c r="U7" s="9"/>
    </row>
    <row r="8" spans="1:21" ht="30" thickTop="1" thickBot="1" x14ac:dyDescent="0.4">
      <c r="A8" s="85">
        <v>7</v>
      </c>
      <c r="B8" s="65" t="s">
        <v>102</v>
      </c>
      <c r="C8" s="71" t="s">
        <v>182</v>
      </c>
      <c r="D8" s="67" t="str">
        <f>IF(OR(C8="No", C8="Unsure"),"Create tiered professional development planning processes that address needs at individual educator, school building, and district-wide levels.","")</f>
        <v/>
      </c>
      <c r="E8" s="9"/>
      <c r="F8" s="9"/>
      <c r="G8" s="9"/>
      <c r="H8" s="9"/>
      <c r="I8" s="9"/>
      <c r="J8" s="9"/>
      <c r="K8" s="9"/>
      <c r="L8" s="9"/>
      <c r="M8" s="9"/>
      <c r="N8" s="9"/>
      <c r="O8" s="9"/>
      <c r="P8" s="9"/>
      <c r="Q8" s="9"/>
      <c r="R8" s="9"/>
      <c r="S8" s="9"/>
      <c r="T8" s="9"/>
      <c r="U8" s="9"/>
    </row>
    <row r="9" spans="1:21" ht="30" thickTop="1" thickBot="1" x14ac:dyDescent="0.4">
      <c r="A9" s="85">
        <v>8</v>
      </c>
      <c r="B9" s="65" t="s">
        <v>141</v>
      </c>
      <c r="C9" s="71" t="s">
        <v>182</v>
      </c>
      <c r="D9" s="67" t="str">
        <f>IF(OR(C9="No", C9="Unsure"),"Design collaborative training sessions that bring together all educator types to learn NJTSS implementation strategies and build coordinated support systems.","")</f>
        <v/>
      </c>
      <c r="E9" s="9"/>
      <c r="F9" s="9"/>
      <c r="G9" s="9"/>
      <c r="H9" s="9"/>
      <c r="I9" s="9"/>
      <c r="J9" s="9"/>
      <c r="K9" s="9"/>
      <c r="L9" s="9"/>
      <c r="M9" s="9"/>
      <c r="N9" s="9"/>
      <c r="O9" s="9"/>
      <c r="P9" s="9"/>
      <c r="Q9" s="9"/>
      <c r="R9" s="9"/>
      <c r="S9" s="9"/>
      <c r="T9" s="9"/>
      <c r="U9" s="9"/>
    </row>
    <row r="10" spans="1:21" ht="30" thickTop="1" thickBot="1" x14ac:dyDescent="0.4">
      <c r="A10" s="85">
        <v>9</v>
      </c>
      <c r="B10" s="65" t="s">
        <v>120</v>
      </c>
      <c r="C10" s="71" t="s">
        <v>182</v>
      </c>
      <c r="D10" s="67" t="str">
        <f>IF(OR(C10="No", C10="Unsure"),"Create professional development experiences that explicitly focus on role clarification, collaborative processes, and aligned implementation of NJTSS responsibilities.","")</f>
        <v/>
      </c>
      <c r="E10" s="9"/>
      <c r="F10" s="9"/>
      <c r="G10" s="9"/>
      <c r="H10" s="9"/>
      <c r="I10" s="9"/>
      <c r="J10" s="9"/>
      <c r="K10" s="9"/>
      <c r="L10" s="9"/>
      <c r="M10" s="9"/>
      <c r="N10" s="9"/>
      <c r="O10" s="9"/>
      <c r="P10" s="9"/>
      <c r="Q10" s="9"/>
      <c r="R10" s="9"/>
      <c r="S10" s="9"/>
      <c r="T10" s="9"/>
      <c r="U10" s="9"/>
    </row>
    <row r="11" spans="1:21" ht="30" thickTop="1" thickBot="1" x14ac:dyDescent="0.4">
      <c r="A11" s="85">
        <v>10</v>
      </c>
      <c r="B11" s="65" t="s">
        <v>142</v>
      </c>
      <c r="C11" s="71" t="s">
        <v>182</v>
      </c>
      <c r="D11" s="67" t="str">
        <f>IF(OR(C11="No", C11="Unsure"),"Design and deliver ongoing professional development specifically focused on equity principles and practices within NJTSS.","")</f>
        <v/>
      </c>
      <c r="E11" s="9"/>
      <c r="F11" s="9"/>
      <c r="G11" s="9"/>
      <c r="H11" s="9"/>
      <c r="I11" s="9"/>
      <c r="J11" s="9"/>
      <c r="K11" s="9"/>
      <c r="L11" s="9"/>
      <c r="M11" s="9"/>
      <c r="N11" s="9"/>
      <c r="O11" s="9"/>
      <c r="P11" s="9"/>
      <c r="Q11" s="9"/>
      <c r="R11" s="9"/>
      <c r="S11" s="9"/>
      <c r="T11" s="9"/>
      <c r="U11" s="9"/>
    </row>
    <row r="12" spans="1:21" ht="15" hidden="1" thickTop="1" x14ac:dyDescent="0.35">
      <c r="A12" s="9"/>
      <c r="B12" s="10"/>
      <c r="C12" s="9"/>
      <c r="D12" s="40"/>
      <c r="E12" s="9"/>
      <c r="F12" s="9"/>
      <c r="G12" s="9"/>
      <c r="H12" s="9"/>
      <c r="I12" s="9"/>
      <c r="J12" s="9"/>
      <c r="K12" s="9"/>
      <c r="L12" s="9"/>
      <c r="M12" s="9"/>
      <c r="N12" s="9"/>
      <c r="O12" s="9"/>
      <c r="P12" s="9"/>
      <c r="Q12" s="9"/>
      <c r="R12" s="9"/>
      <c r="S12" s="9"/>
      <c r="T12" s="9"/>
      <c r="U12" s="9"/>
    </row>
    <row r="13" spans="1:21" ht="15" thickTop="1" x14ac:dyDescent="0.35">
      <c r="A13" s="9"/>
      <c r="B13" s="10"/>
      <c r="C13" s="9"/>
      <c r="D13" s="40"/>
      <c r="E13" s="9"/>
      <c r="F13" s="9"/>
      <c r="G13" s="9"/>
      <c r="H13" s="9"/>
      <c r="I13" s="9"/>
      <c r="J13" s="9"/>
      <c r="K13" s="9"/>
      <c r="L13" s="9"/>
      <c r="M13" s="9"/>
      <c r="N13" s="9"/>
      <c r="O13" s="9"/>
      <c r="P13" s="9"/>
      <c r="Q13" s="9"/>
      <c r="R13" s="9"/>
      <c r="S13" s="9"/>
      <c r="T13" s="9"/>
      <c r="U13" s="9"/>
    </row>
    <row r="14" spans="1:21" x14ac:dyDescent="0.35">
      <c r="A14" s="9"/>
      <c r="B14" s="10"/>
      <c r="C14" s="9"/>
      <c r="D14" s="40"/>
      <c r="E14" s="9"/>
      <c r="F14" s="9"/>
      <c r="G14" s="9"/>
      <c r="H14" s="9"/>
      <c r="I14" s="9"/>
      <c r="J14" s="9"/>
      <c r="K14" s="9"/>
      <c r="L14" s="9"/>
      <c r="M14" s="9"/>
      <c r="N14" s="9"/>
      <c r="O14" s="9"/>
      <c r="P14" s="9"/>
      <c r="Q14" s="9"/>
      <c r="R14" s="9"/>
      <c r="S14" s="9"/>
      <c r="T14" s="9"/>
      <c r="U14" s="9"/>
    </row>
    <row r="15" spans="1:21" x14ac:dyDescent="0.35">
      <c r="A15" s="9"/>
      <c r="B15" s="10"/>
      <c r="C15" s="9"/>
      <c r="D15" s="40"/>
      <c r="E15" s="9"/>
      <c r="F15" s="9"/>
      <c r="G15" s="9"/>
      <c r="H15" s="9"/>
      <c r="I15" s="9"/>
      <c r="J15" s="9"/>
      <c r="K15" s="9"/>
      <c r="L15" s="9"/>
      <c r="M15" s="9"/>
      <c r="N15" s="9"/>
      <c r="O15" s="9"/>
      <c r="P15" s="9"/>
      <c r="Q15" s="9"/>
      <c r="R15" s="9"/>
      <c r="S15" s="9"/>
      <c r="T15" s="9"/>
      <c r="U15" s="9"/>
    </row>
    <row r="16" spans="1:21" x14ac:dyDescent="0.35">
      <c r="A16" s="9"/>
      <c r="B16" s="10"/>
      <c r="C16" s="9"/>
      <c r="D16" s="40"/>
      <c r="E16" s="9"/>
      <c r="F16" s="9"/>
      <c r="G16" s="9"/>
      <c r="H16" s="9"/>
      <c r="I16" s="9"/>
      <c r="J16" s="9"/>
      <c r="K16" s="9"/>
      <c r="L16" s="9"/>
      <c r="M16" s="9"/>
      <c r="N16" s="9"/>
      <c r="O16" s="9"/>
      <c r="P16" s="9"/>
      <c r="Q16" s="9"/>
      <c r="R16" s="9"/>
      <c r="S16" s="9"/>
      <c r="T16" s="9"/>
      <c r="U16" s="9"/>
    </row>
    <row r="17" spans="1:21" x14ac:dyDescent="0.35">
      <c r="A17" s="9"/>
      <c r="B17" s="10"/>
      <c r="C17" s="9"/>
      <c r="D17" s="40"/>
      <c r="E17" s="9"/>
      <c r="F17" s="9"/>
      <c r="G17" s="9"/>
      <c r="H17" s="9"/>
      <c r="I17" s="9"/>
      <c r="J17" s="9"/>
      <c r="K17" s="9"/>
      <c r="L17" s="9"/>
      <c r="M17" s="9"/>
      <c r="N17" s="9"/>
      <c r="O17" s="9"/>
      <c r="P17" s="9"/>
      <c r="Q17" s="9"/>
      <c r="R17" s="9"/>
      <c r="S17" s="9"/>
      <c r="T17" s="9"/>
      <c r="U17" s="9"/>
    </row>
    <row r="18" spans="1:21" x14ac:dyDescent="0.35">
      <c r="A18" s="9"/>
      <c r="B18" s="10"/>
      <c r="C18" s="9"/>
      <c r="D18" s="40"/>
      <c r="E18" s="9"/>
      <c r="F18" s="9"/>
      <c r="G18" s="9"/>
      <c r="H18" s="9"/>
      <c r="I18" s="9"/>
      <c r="J18" s="9"/>
      <c r="K18" s="9"/>
      <c r="L18" s="9"/>
      <c r="M18" s="9"/>
      <c r="N18" s="9"/>
      <c r="O18" s="9"/>
      <c r="P18" s="9"/>
      <c r="Q18" s="9"/>
      <c r="R18" s="9"/>
      <c r="S18" s="9"/>
      <c r="T18" s="9"/>
      <c r="U18" s="9"/>
    </row>
    <row r="19" spans="1:21" x14ac:dyDescent="0.35">
      <c r="A19" s="9"/>
      <c r="B19" s="10"/>
      <c r="C19" s="9"/>
      <c r="D19" s="40"/>
      <c r="E19" s="9"/>
      <c r="F19" s="9"/>
      <c r="G19" s="9"/>
      <c r="H19" s="9"/>
      <c r="I19" s="9"/>
      <c r="J19" s="9"/>
      <c r="K19" s="9"/>
      <c r="L19" s="9"/>
      <c r="M19" s="9"/>
      <c r="N19" s="9"/>
      <c r="O19" s="9"/>
      <c r="P19" s="9"/>
      <c r="Q19" s="9"/>
      <c r="R19" s="9"/>
      <c r="S19" s="9"/>
      <c r="T19" s="9"/>
      <c r="U19" s="9"/>
    </row>
    <row r="20" spans="1:21" x14ac:dyDescent="0.35">
      <c r="A20" s="9"/>
      <c r="B20" s="10"/>
      <c r="C20" s="9"/>
      <c r="D20" s="40"/>
      <c r="E20" s="9"/>
      <c r="F20" s="9"/>
      <c r="G20" s="9"/>
      <c r="H20" s="9"/>
      <c r="I20" s="9"/>
      <c r="J20" s="9"/>
      <c r="K20" s="9"/>
      <c r="L20" s="9"/>
      <c r="M20" s="9"/>
      <c r="N20" s="9"/>
      <c r="O20" s="9"/>
      <c r="P20" s="9"/>
      <c r="Q20" s="9"/>
      <c r="R20" s="9"/>
      <c r="S20" s="9"/>
      <c r="T20" s="9"/>
      <c r="U20" s="9"/>
    </row>
    <row r="21" spans="1:21" x14ac:dyDescent="0.35">
      <c r="A21" s="9"/>
      <c r="B21" s="10"/>
      <c r="C21" s="9"/>
      <c r="D21" s="40"/>
      <c r="E21" s="9"/>
      <c r="F21" s="9"/>
      <c r="G21" s="9"/>
      <c r="H21" s="9"/>
      <c r="I21" s="9"/>
      <c r="J21" s="9"/>
      <c r="K21" s="9"/>
      <c r="L21" s="9"/>
      <c r="M21" s="9"/>
      <c r="N21" s="9"/>
      <c r="O21" s="9"/>
      <c r="P21" s="9"/>
      <c r="Q21" s="9"/>
      <c r="R21" s="9"/>
      <c r="S21" s="9"/>
      <c r="T21" s="9"/>
      <c r="U21" s="9"/>
    </row>
    <row r="22" spans="1:21" x14ac:dyDescent="0.35">
      <c r="A22" s="9"/>
      <c r="B22" s="10"/>
      <c r="C22" s="9"/>
      <c r="D22" s="40"/>
      <c r="E22" s="9"/>
      <c r="F22" s="9"/>
      <c r="G22" s="9"/>
      <c r="H22" s="9"/>
      <c r="I22" s="9"/>
      <c r="J22" s="9"/>
      <c r="K22" s="9"/>
      <c r="L22" s="9"/>
      <c r="M22" s="9"/>
      <c r="N22" s="9"/>
      <c r="O22" s="9"/>
      <c r="P22" s="9"/>
      <c r="Q22" s="9"/>
      <c r="R22" s="9"/>
      <c r="S22" s="9"/>
      <c r="T22" s="9"/>
      <c r="U22" s="9"/>
    </row>
    <row r="23" spans="1:21" x14ac:dyDescent="0.35">
      <c r="A23" s="9"/>
      <c r="B23" s="10"/>
      <c r="C23" s="9"/>
      <c r="D23" s="40"/>
      <c r="E23" s="9"/>
      <c r="F23" s="9"/>
      <c r="G23" s="9"/>
      <c r="H23" s="9"/>
      <c r="I23" s="9"/>
      <c r="J23" s="9"/>
      <c r="K23" s="9"/>
      <c r="L23" s="9"/>
      <c r="M23" s="9"/>
      <c r="N23" s="9"/>
      <c r="O23" s="9"/>
      <c r="P23" s="9"/>
      <c r="Q23" s="9"/>
      <c r="R23" s="9"/>
      <c r="S23" s="9"/>
      <c r="T23" s="9"/>
      <c r="U23" s="9"/>
    </row>
    <row r="24" spans="1:21" x14ac:dyDescent="0.35">
      <c r="A24" s="9"/>
      <c r="B24" s="10"/>
      <c r="C24" s="9"/>
      <c r="D24" s="40"/>
      <c r="E24" s="9"/>
      <c r="F24" s="9"/>
      <c r="G24" s="9"/>
      <c r="H24" s="9"/>
      <c r="I24" s="9"/>
      <c r="J24" s="9"/>
      <c r="K24" s="9"/>
      <c r="L24" s="9"/>
      <c r="M24" s="9"/>
      <c r="N24" s="9"/>
      <c r="O24" s="9"/>
      <c r="P24" s="9"/>
      <c r="Q24" s="9"/>
      <c r="R24" s="9"/>
      <c r="S24" s="9"/>
      <c r="T24" s="9"/>
      <c r="U24" s="9"/>
    </row>
    <row r="25" spans="1:21" x14ac:dyDescent="0.35">
      <c r="A25" s="9"/>
      <c r="B25" s="10"/>
      <c r="C25" s="9"/>
      <c r="D25" s="40"/>
      <c r="E25" s="9"/>
      <c r="F25" s="9"/>
      <c r="G25" s="9"/>
      <c r="H25" s="9"/>
      <c r="I25" s="9"/>
      <c r="J25" s="9"/>
      <c r="K25" s="9"/>
      <c r="L25" s="9"/>
      <c r="M25" s="9"/>
      <c r="N25" s="9"/>
      <c r="O25" s="9"/>
      <c r="P25" s="9"/>
      <c r="Q25" s="9"/>
      <c r="R25" s="9"/>
      <c r="S25" s="9"/>
      <c r="T25" s="9"/>
      <c r="U25" s="9"/>
    </row>
    <row r="26" spans="1:21" x14ac:dyDescent="0.35">
      <c r="A26" s="9"/>
      <c r="B26" s="10"/>
      <c r="C26" s="9"/>
      <c r="D26" s="40"/>
      <c r="E26" s="9"/>
      <c r="F26" s="9"/>
      <c r="G26" s="9"/>
      <c r="H26" s="9"/>
      <c r="I26" s="9"/>
      <c r="J26" s="9"/>
      <c r="K26" s="9"/>
      <c r="L26" s="9"/>
      <c r="M26" s="9"/>
      <c r="N26" s="9"/>
      <c r="O26" s="9"/>
      <c r="P26" s="9"/>
      <c r="Q26" s="9"/>
      <c r="R26" s="9"/>
      <c r="S26" s="9"/>
      <c r="T26" s="9"/>
      <c r="U26" s="9"/>
    </row>
    <row r="27" spans="1:21" s="9" customFormat="1" x14ac:dyDescent="0.35">
      <c r="B27" s="10"/>
      <c r="D27" s="40"/>
    </row>
    <row r="28" spans="1:21" s="9" customFormat="1" x14ac:dyDescent="0.35">
      <c r="B28" s="10"/>
      <c r="D28" s="40"/>
    </row>
    <row r="29" spans="1:21" s="9" customFormat="1" x14ac:dyDescent="0.35">
      <c r="B29" s="10"/>
      <c r="D29" s="40"/>
    </row>
    <row r="30" spans="1:21" s="9" customFormat="1" x14ac:dyDescent="0.35">
      <c r="B30" s="10"/>
      <c r="D30" s="40"/>
    </row>
    <row r="31" spans="1:21" s="9" customFormat="1" x14ac:dyDescent="0.35">
      <c r="B31" s="10"/>
      <c r="D31" s="40"/>
    </row>
    <row r="32" spans="1:21" s="9" customFormat="1" x14ac:dyDescent="0.35">
      <c r="B32" s="10"/>
      <c r="D32" s="40"/>
    </row>
    <row r="33" spans="2:4" s="9" customFormat="1" x14ac:dyDescent="0.35">
      <c r="B33" s="10"/>
      <c r="D33" s="40"/>
    </row>
    <row r="34" spans="2:4" s="9" customFormat="1" x14ac:dyDescent="0.35">
      <c r="B34" s="10"/>
      <c r="D34" s="40"/>
    </row>
    <row r="35" spans="2:4" s="9" customFormat="1" x14ac:dyDescent="0.35">
      <c r="B35" s="10"/>
      <c r="D35" s="40"/>
    </row>
    <row r="36" spans="2:4" s="9" customFormat="1" x14ac:dyDescent="0.35">
      <c r="B36" s="10"/>
      <c r="D36" s="40"/>
    </row>
    <row r="37" spans="2:4" s="9" customFormat="1" x14ac:dyDescent="0.35">
      <c r="B37" s="10"/>
      <c r="D37" s="40"/>
    </row>
    <row r="38" spans="2:4" s="9" customFormat="1" x14ac:dyDescent="0.35">
      <c r="B38" s="10"/>
      <c r="D38" s="40"/>
    </row>
    <row r="39" spans="2:4" s="9" customFormat="1" x14ac:dyDescent="0.35">
      <c r="B39" s="10"/>
      <c r="D39" s="40"/>
    </row>
    <row r="40" spans="2:4" s="9" customFormat="1" x14ac:dyDescent="0.35">
      <c r="B40" s="10"/>
      <c r="D40" s="40"/>
    </row>
    <row r="41" spans="2:4" s="9" customFormat="1" x14ac:dyDescent="0.35">
      <c r="B41" s="10"/>
      <c r="D41" s="40"/>
    </row>
    <row r="42" spans="2:4" s="9" customFormat="1" x14ac:dyDescent="0.35">
      <c r="B42" s="10"/>
      <c r="D42" s="40"/>
    </row>
    <row r="43" spans="2:4" s="9" customFormat="1" x14ac:dyDescent="0.35">
      <c r="B43" s="10"/>
      <c r="D43" s="40"/>
    </row>
    <row r="44" spans="2:4" s="9" customFormat="1" x14ac:dyDescent="0.35">
      <c r="B44" s="10"/>
      <c r="D44" s="40"/>
    </row>
    <row r="45" spans="2:4" s="9" customFormat="1" x14ac:dyDescent="0.35">
      <c r="B45" s="10"/>
      <c r="D45" s="40"/>
    </row>
    <row r="46" spans="2:4" s="9" customFormat="1" x14ac:dyDescent="0.35">
      <c r="B46" s="10"/>
      <c r="D46" s="40"/>
    </row>
    <row r="47" spans="2:4" s="9" customFormat="1" x14ac:dyDescent="0.35">
      <c r="B47" s="10"/>
      <c r="D47" s="40"/>
    </row>
    <row r="48" spans="2:4" s="9" customFormat="1" x14ac:dyDescent="0.35">
      <c r="B48" s="10"/>
      <c r="D48" s="40"/>
    </row>
    <row r="49" spans="2:4" s="9" customFormat="1" x14ac:dyDescent="0.35">
      <c r="B49" s="10"/>
      <c r="D49" s="40"/>
    </row>
    <row r="50" spans="2:4" s="9" customFormat="1" x14ac:dyDescent="0.35">
      <c r="B50" s="10"/>
      <c r="D50" s="40"/>
    </row>
    <row r="51" spans="2:4" s="9" customFormat="1" x14ac:dyDescent="0.35">
      <c r="B51" s="10"/>
      <c r="D51" s="40"/>
    </row>
    <row r="52" spans="2:4" s="9" customFormat="1" x14ac:dyDescent="0.35">
      <c r="B52" s="10"/>
      <c r="D52" s="40"/>
    </row>
    <row r="53" spans="2:4" s="9" customFormat="1" x14ac:dyDescent="0.35">
      <c r="B53" s="10"/>
      <c r="D53" s="40"/>
    </row>
    <row r="54" spans="2:4" s="9" customFormat="1" x14ac:dyDescent="0.35">
      <c r="B54" s="10"/>
      <c r="D54" s="40"/>
    </row>
    <row r="55" spans="2:4" s="9" customFormat="1" x14ac:dyDescent="0.35">
      <c r="B55" s="10"/>
      <c r="D55" s="40"/>
    </row>
    <row r="56" spans="2:4" s="9" customFormat="1" x14ac:dyDescent="0.35">
      <c r="B56" s="10"/>
      <c r="D56" s="40"/>
    </row>
    <row r="57" spans="2:4" s="9" customFormat="1" x14ac:dyDescent="0.35">
      <c r="B57" s="10"/>
      <c r="D57" s="40"/>
    </row>
    <row r="58" spans="2:4" s="9" customFormat="1" x14ac:dyDescent="0.35">
      <c r="B58" s="10"/>
      <c r="D58" s="40"/>
    </row>
    <row r="59" spans="2:4" s="9" customFormat="1" x14ac:dyDescent="0.35">
      <c r="B59" s="10"/>
      <c r="D59" s="40"/>
    </row>
    <row r="60" spans="2:4" s="9" customFormat="1" x14ac:dyDescent="0.35">
      <c r="B60" s="10"/>
      <c r="D60" s="40"/>
    </row>
    <row r="61" spans="2:4" s="9" customFormat="1" x14ac:dyDescent="0.35">
      <c r="B61" s="10"/>
      <c r="D61" s="40"/>
    </row>
    <row r="62" spans="2:4" s="9" customFormat="1" x14ac:dyDescent="0.35">
      <c r="B62" s="10"/>
      <c r="D62" s="40"/>
    </row>
    <row r="63" spans="2:4" s="9" customFormat="1" x14ac:dyDescent="0.35">
      <c r="B63" s="10"/>
      <c r="D63" s="40"/>
    </row>
    <row r="64" spans="2:4" s="9" customFormat="1" x14ac:dyDescent="0.35">
      <c r="B64" s="10"/>
      <c r="D64" s="40"/>
    </row>
    <row r="65" spans="2:4" s="9" customFormat="1" x14ac:dyDescent="0.35">
      <c r="B65" s="10"/>
      <c r="D65" s="40"/>
    </row>
    <row r="66" spans="2:4" s="9" customFormat="1" x14ac:dyDescent="0.35">
      <c r="B66" s="10"/>
      <c r="D66" s="40"/>
    </row>
    <row r="67" spans="2:4" s="9" customFormat="1" x14ac:dyDescent="0.35">
      <c r="B67" s="10"/>
      <c r="D67" s="40"/>
    </row>
    <row r="68" spans="2:4" s="9" customFormat="1" x14ac:dyDescent="0.35">
      <c r="B68" s="10"/>
      <c r="D68" s="40"/>
    </row>
    <row r="69" spans="2:4" s="9" customFormat="1" x14ac:dyDescent="0.35">
      <c r="B69" s="10"/>
      <c r="D69" s="40"/>
    </row>
  </sheetData>
  <dataValidations count="1">
    <dataValidation type="list" allowBlank="1" showInputMessage="1" showErrorMessage="1" sqref="C2:C11" xr:uid="{00000000-0002-0000-0D00-000000000000}">
      <formula1>"Yes,No,Unsure, Not Answered"</formula1>
    </dataValidation>
  </dataValidations>
  <hyperlinks>
    <hyperlink ref="E2" location="Results!A1" display="Results" xr:uid="{00000000-0004-0000-0D00-000000000000}"/>
    <hyperlink ref="E5" location="Processes!A1" display="Processess" xr:uid="{00000000-0004-0000-0D00-000001000000}"/>
  </hyperlinks>
  <pageMargins left="0.7" right="0.7" top="0.75" bottom="0.75" header="0.3" footer="0.3"/>
  <pageSetup paperSize="5" scale="47"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3"/>
  <sheetViews>
    <sheetView showGridLines="0" zoomScale="90" zoomScaleNormal="90" workbookViewId="0"/>
  </sheetViews>
  <sheetFormatPr defaultRowHeight="14.5" x14ac:dyDescent="0.35"/>
  <cols>
    <col min="2" max="2" width="34.453125" customWidth="1"/>
    <col min="3" max="3" width="10.453125" customWidth="1"/>
    <col min="4" max="4" width="34.453125" customWidth="1"/>
    <col min="5" max="5" width="10.453125" style="2" customWidth="1"/>
    <col min="6" max="6" width="34.453125" customWidth="1"/>
    <col min="7" max="7" width="10.453125" style="2" customWidth="1"/>
    <col min="8" max="8" width="34.453125" customWidth="1"/>
    <col min="9" max="9" width="8.453125" style="24"/>
    <col min="10" max="10" width="34.453125" style="24" customWidth="1"/>
    <col min="11" max="11" width="8.453125" style="24"/>
    <col min="12" max="12" width="34.453125" style="24" customWidth="1"/>
    <col min="13" max="18" width="8.453125" style="24"/>
  </cols>
  <sheetData>
    <row r="1" spans="1:8" ht="17.149999999999999" customHeight="1" x14ac:dyDescent="0.35">
      <c r="A1" s="24"/>
      <c r="B1" s="24"/>
      <c r="C1" s="24"/>
      <c r="D1" s="24"/>
      <c r="E1" s="25"/>
      <c r="F1" s="24"/>
      <c r="G1" s="25"/>
      <c r="H1" s="24"/>
    </row>
    <row r="2" spans="1:8" ht="15" thickBot="1" x14ac:dyDescent="0.4">
      <c r="A2" s="24"/>
      <c r="B2" s="24"/>
      <c r="C2" s="24"/>
      <c r="D2" s="24"/>
      <c r="E2" s="25"/>
      <c r="F2" s="24"/>
      <c r="G2" s="25"/>
      <c r="H2" s="24"/>
    </row>
    <row r="3" spans="1:8" x14ac:dyDescent="0.35">
      <c r="A3" s="24"/>
      <c r="B3" s="4"/>
      <c r="C3" s="24"/>
      <c r="D3" s="4"/>
      <c r="E3" s="25"/>
      <c r="F3" s="4"/>
      <c r="G3" s="25"/>
      <c r="H3" s="24"/>
    </row>
    <row r="4" spans="1:8" x14ac:dyDescent="0.35">
      <c r="A4" s="24"/>
      <c r="B4" s="5"/>
      <c r="C4" s="24"/>
      <c r="D4" s="5"/>
      <c r="E4" s="25"/>
      <c r="F4" s="5"/>
      <c r="G4" s="25"/>
      <c r="H4" s="24"/>
    </row>
    <row r="5" spans="1:8" x14ac:dyDescent="0.35">
      <c r="A5" s="24"/>
      <c r="B5" s="5"/>
      <c r="C5" s="24"/>
      <c r="D5" s="5"/>
      <c r="E5" s="25"/>
      <c r="F5" s="5"/>
      <c r="G5" s="25"/>
      <c r="H5" s="24"/>
    </row>
    <row r="6" spans="1:8" x14ac:dyDescent="0.35">
      <c r="A6" s="24"/>
      <c r="B6" s="5"/>
      <c r="C6" s="24"/>
      <c r="D6" s="5"/>
      <c r="E6" s="25"/>
      <c r="F6" s="5"/>
      <c r="G6" s="25"/>
      <c r="H6" s="24"/>
    </row>
    <row r="7" spans="1:8" ht="24.4" customHeight="1" x14ac:dyDescent="0.35">
      <c r="A7" s="24"/>
      <c r="B7" s="123">
        <f>Formulas!$A$3</f>
        <v>0</v>
      </c>
      <c r="C7" s="26"/>
      <c r="D7" s="123">
        <f>Formulas!$B$3</f>
        <v>0</v>
      </c>
      <c r="E7" s="25"/>
      <c r="F7" s="123">
        <f>Formulas!$C$3</f>
        <v>0</v>
      </c>
      <c r="G7" s="25"/>
      <c r="H7" s="24"/>
    </row>
    <row r="8" spans="1:8" ht="14.65" customHeight="1" x14ac:dyDescent="0.35">
      <c r="A8" s="24"/>
      <c r="B8" s="122"/>
      <c r="C8" s="27"/>
      <c r="D8" s="110"/>
      <c r="E8" s="61"/>
      <c r="F8" s="110"/>
      <c r="G8" s="25"/>
      <c r="H8" s="24"/>
    </row>
    <row r="9" spans="1:8" x14ac:dyDescent="0.35">
      <c r="A9" s="24"/>
      <c r="B9" s="5"/>
      <c r="C9" s="27"/>
      <c r="D9" s="5"/>
      <c r="E9" s="116"/>
      <c r="F9" s="5"/>
      <c r="G9" s="118"/>
      <c r="H9" s="24"/>
    </row>
    <row r="10" spans="1:8" x14ac:dyDescent="0.35">
      <c r="A10" s="24"/>
      <c r="B10" s="5"/>
      <c r="C10" s="115"/>
      <c r="D10" s="5"/>
      <c r="E10" s="115"/>
      <c r="F10" s="5"/>
      <c r="G10" s="119"/>
      <c r="H10" s="24"/>
    </row>
    <row r="11" spans="1:8" x14ac:dyDescent="0.35">
      <c r="A11" s="24"/>
      <c r="B11" s="5"/>
      <c r="C11" s="115"/>
      <c r="D11" s="5"/>
      <c r="E11" s="115"/>
      <c r="F11" s="5"/>
      <c r="G11" s="120"/>
      <c r="H11" s="24"/>
    </row>
    <row r="12" spans="1:8" ht="15" thickBot="1" x14ac:dyDescent="0.4">
      <c r="A12" s="24"/>
      <c r="B12" s="6"/>
      <c r="C12" s="115"/>
      <c r="D12" s="6"/>
      <c r="E12" s="117"/>
      <c r="F12" s="6"/>
      <c r="G12" s="120"/>
      <c r="H12" s="24"/>
    </row>
    <row r="13" spans="1:8" ht="15" thickBot="1" x14ac:dyDescent="0.4">
      <c r="A13" s="24"/>
      <c r="B13" s="13" t="s">
        <v>0</v>
      </c>
      <c r="C13" s="52"/>
      <c r="D13" s="14" t="s">
        <v>1</v>
      </c>
      <c r="E13" s="61"/>
      <c r="F13" s="12" t="s">
        <v>2</v>
      </c>
      <c r="G13" s="28"/>
      <c r="H13" s="24"/>
    </row>
    <row r="14" spans="1:8" x14ac:dyDescent="0.35">
      <c r="A14" s="24"/>
      <c r="B14" s="32" t="s">
        <v>3</v>
      </c>
      <c r="C14" s="21">
        <f>COUNTIF('Effective District and School L'!C2:C10,"Yes")/9</f>
        <v>0</v>
      </c>
      <c r="D14" s="32" t="s">
        <v>4</v>
      </c>
      <c r="E14" s="179">
        <f>COUNTIF('Universal Screening'!C2:C8,"Yes")/7</f>
        <v>0</v>
      </c>
      <c r="F14" s="36" t="s">
        <v>5</v>
      </c>
      <c r="G14" s="11">
        <f>COUNTIF('High-quality learning environme'!C3:C36,"Yes")/32</f>
        <v>0</v>
      </c>
      <c r="H14" s="24"/>
    </row>
    <row r="15" spans="1:8" x14ac:dyDescent="0.35">
      <c r="A15" s="24"/>
      <c r="B15" s="33" t="s">
        <v>6</v>
      </c>
      <c r="C15" s="177">
        <f>COUNTIF('School Climate &amp; Culture'!C2:C9,"Yes")/8</f>
        <v>0</v>
      </c>
      <c r="D15" s="33" t="s">
        <v>7</v>
      </c>
      <c r="E15" s="22">
        <f>COUNTIF('Data-Based Decision Making'!C2:C11,"Yes")/10</f>
        <v>0</v>
      </c>
      <c r="F15" s="19" t="s">
        <v>8</v>
      </c>
      <c r="G15" s="20">
        <f>COUNTIF('High-quality learning environme'!C3:C14,"Yes")/12</f>
        <v>0</v>
      </c>
      <c r="H15" s="24"/>
    </row>
    <row r="16" spans="1:8" ht="15" thickBot="1" x14ac:dyDescent="0.4">
      <c r="A16" s="24"/>
      <c r="B16" s="33" t="s">
        <v>9</v>
      </c>
      <c r="C16" s="178">
        <f>COUNTIF('Family &amp; Community Engagement'!C2:C10,"Yes")/9</f>
        <v>0</v>
      </c>
      <c r="D16" s="33" t="s">
        <v>10</v>
      </c>
      <c r="E16" s="23">
        <f>COUNTIF('Progress Monitoring'!C2:C8,"Yes")/7</f>
        <v>0</v>
      </c>
      <c r="F16" s="19" t="s">
        <v>11</v>
      </c>
      <c r="G16" s="20">
        <f>COUNTIF('High-quality learning environme'!C16:C24,"Yes")/9</f>
        <v>0</v>
      </c>
      <c r="H16" s="24"/>
    </row>
    <row r="17" spans="1:9" ht="15" customHeight="1" x14ac:dyDescent="0.35">
      <c r="A17" s="24"/>
      <c r="B17" s="5"/>
      <c r="C17" s="24"/>
      <c r="D17" s="5"/>
      <c r="E17" s="25"/>
      <c r="F17" s="19" t="s">
        <v>12</v>
      </c>
      <c r="G17" s="20">
        <f>COUNTIF('High-quality learning environme'!C26:C36,"Yes")/11</f>
        <v>0</v>
      </c>
      <c r="H17" s="24"/>
    </row>
    <row r="18" spans="1:9" x14ac:dyDescent="0.35">
      <c r="A18" s="24"/>
      <c r="B18" s="5"/>
      <c r="C18" s="24"/>
      <c r="D18" s="5"/>
      <c r="E18" s="25"/>
      <c r="F18" s="37" t="s">
        <v>156</v>
      </c>
      <c r="G18" s="11">
        <f>COUNTIF('Serving All Students'!C2:C16,"Yes")/15</f>
        <v>0</v>
      </c>
      <c r="H18" s="24"/>
    </row>
    <row r="19" spans="1:9" ht="15" thickBot="1" x14ac:dyDescent="0.4">
      <c r="A19" s="24"/>
      <c r="B19" s="6"/>
      <c r="C19" s="24"/>
      <c r="D19" s="6"/>
      <c r="E19" s="25"/>
      <c r="F19" s="6"/>
      <c r="G19" s="25"/>
      <c r="H19" s="24"/>
    </row>
    <row r="20" spans="1:9" x14ac:dyDescent="0.35">
      <c r="A20" s="24"/>
      <c r="B20" s="24"/>
      <c r="C20" s="24"/>
      <c r="D20" s="24"/>
      <c r="E20" s="25"/>
      <c r="F20" s="24"/>
      <c r="G20" s="25"/>
      <c r="H20" s="24"/>
    </row>
    <row r="21" spans="1:9" x14ac:dyDescent="0.35">
      <c r="A21" s="24"/>
      <c r="B21" s="24"/>
      <c r="C21" s="24"/>
      <c r="D21" s="24"/>
      <c r="E21" s="25"/>
      <c r="F21" s="24"/>
      <c r="G21" s="25"/>
      <c r="H21" s="24"/>
    </row>
    <row r="22" spans="1:9" ht="15" thickBot="1" x14ac:dyDescent="0.4">
      <c r="A22" s="24"/>
      <c r="B22" s="24"/>
      <c r="C22" s="24"/>
      <c r="D22" s="24"/>
      <c r="E22" s="25"/>
      <c r="F22" s="24"/>
      <c r="G22" s="25"/>
      <c r="H22" s="24"/>
    </row>
    <row r="23" spans="1:9" ht="15" thickTop="1" x14ac:dyDescent="0.35">
      <c r="A23" s="24"/>
      <c r="B23" s="53"/>
      <c r="C23" s="24"/>
      <c r="D23" s="53"/>
      <c r="E23" s="29"/>
      <c r="F23" s="53"/>
      <c r="G23" s="29"/>
      <c r="H23" s="31"/>
      <c r="I23" s="31"/>
    </row>
    <row r="24" spans="1:9" x14ac:dyDescent="0.35">
      <c r="A24" s="24"/>
      <c r="B24" s="54"/>
      <c r="C24" s="24"/>
      <c r="D24" s="54"/>
      <c r="E24" s="29"/>
      <c r="F24" s="54"/>
      <c r="G24" s="25"/>
      <c r="H24" s="31"/>
      <c r="I24" s="31"/>
    </row>
    <row r="25" spans="1:9" x14ac:dyDescent="0.35">
      <c r="A25" s="24"/>
      <c r="B25" s="54"/>
      <c r="C25" s="24"/>
      <c r="D25" s="54"/>
      <c r="E25" s="25"/>
      <c r="F25" s="54"/>
      <c r="G25" s="25"/>
      <c r="H25" s="31"/>
      <c r="I25" s="31"/>
    </row>
    <row r="26" spans="1:9" x14ac:dyDescent="0.35">
      <c r="A26" s="24"/>
      <c r="B26" s="54"/>
      <c r="C26" s="24"/>
      <c r="D26" s="54"/>
      <c r="E26" s="25"/>
      <c r="F26" s="54"/>
      <c r="G26" s="25"/>
      <c r="H26" s="31"/>
      <c r="I26" s="31"/>
    </row>
    <row r="27" spans="1:9" ht="26.65" customHeight="1" x14ac:dyDescent="0.35">
      <c r="A27" s="24"/>
      <c r="B27" s="124">
        <f>Formulas!$D$3</f>
        <v>0</v>
      </c>
      <c r="C27" s="24"/>
      <c r="D27" s="124">
        <f>Formulas!$E$3</f>
        <v>0</v>
      </c>
      <c r="E27" s="25"/>
      <c r="F27" s="124">
        <f>Formulas!$F$3</f>
        <v>0</v>
      </c>
      <c r="G27" s="25"/>
      <c r="H27" s="31"/>
      <c r="I27" s="31"/>
    </row>
    <row r="28" spans="1:9" ht="14.65" customHeight="1" x14ac:dyDescent="0.35">
      <c r="A28" s="24"/>
      <c r="B28" s="111"/>
      <c r="C28" s="24"/>
      <c r="D28" s="111"/>
      <c r="E28" s="25"/>
      <c r="F28" s="111"/>
      <c r="G28" s="25"/>
      <c r="H28" s="31"/>
      <c r="I28" s="31"/>
    </row>
    <row r="29" spans="1:9" x14ac:dyDescent="0.35">
      <c r="A29" s="24"/>
      <c r="B29" s="54"/>
      <c r="C29" s="24"/>
      <c r="D29" s="54"/>
      <c r="E29" s="118"/>
      <c r="F29" s="54"/>
      <c r="G29" s="118"/>
      <c r="H29" s="31"/>
      <c r="I29" s="31"/>
    </row>
    <row r="30" spans="1:9" x14ac:dyDescent="0.35">
      <c r="A30" s="24"/>
      <c r="B30" s="54"/>
      <c r="C30" s="118"/>
      <c r="D30" s="54"/>
      <c r="E30" s="119"/>
      <c r="F30" s="54"/>
      <c r="G30" s="119"/>
      <c r="H30" s="31"/>
      <c r="I30" s="31"/>
    </row>
    <row r="31" spans="1:9" x14ac:dyDescent="0.35">
      <c r="A31" s="24"/>
      <c r="B31" s="54"/>
      <c r="C31" s="121"/>
      <c r="D31" s="54"/>
      <c r="E31" s="120"/>
      <c r="F31" s="54"/>
      <c r="G31" s="120"/>
      <c r="H31" s="31"/>
      <c r="I31" s="31"/>
    </row>
    <row r="32" spans="1:9" ht="15" thickBot="1" x14ac:dyDescent="0.4">
      <c r="A32" s="24"/>
      <c r="B32" s="55"/>
      <c r="C32" s="120"/>
      <c r="D32" s="55"/>
      <c r="E32" s="120"/>
      <c r="F32" s="55"/>
      <c r="G32" s="120"/>
      <c r="H32" s="31"/>
      <c r="I32" s="31"/>
    </row>
    <row r="33" spans="1:9" ht="15" thickBot="1" x14ac:dyDescent="0.4">
      <c r="A33" s="24"/>
      <c r="B33" s="104" t="s">
        <v>13</v>
      </c>
      <c r="C33" s="62"/>
      <c r="D33" s="56" t="s">
        <v>157</v>
      </c>
      <c r="E33" s="25"/>
      <c r="F33" s="102" t="s">
        <v>14</v>
      </c>
      <c r="G33" s="25"/>
      <c r="H33" s="31"/>
      <c r="I33" s="31"/>
    </row>
    <row r="34" spans="1:9" x14ac:dyDescent="0.35">
      <c r="A34" s="24"/>
      <c r="B34" s="57" t="s">
        <v>15</v>
      </c>
      <c r="C34" s="15">
        <f>COUNTIF('Collaborative PS Teams'!C2:C10,"yes")/9</f>
        <v>0</v>
      </c>
      <c r="D34" s="60" t="s">
        <v>158</v>
      </c>
      <c r="E34" s="11">
        <f>COUNTIF(Processes!C2:C16,"Yes")/15</f>
        <v>0</v>
      </c>
      <c r="F34" s="60" t="s">
        <v>16</v>
      </c>
      <c r="G34" s="11">
        <f>COUNTIF('Staff Professional Development'!C2:C11,"Yes")/10</f>
        <v>0</v>
      </c>
      <c r="H34" s="24"/>
    </row>
    <row r="35" spans="1:9" x14ac:dyDescent="0.35">
      <c r="A35" s="24"/>
      <c r="B35" s="54"/>
      <c r="C35" s="24"/>
      <c r="D35" s="59"/>
      <c r="E35" s="30"/>
      <c r="F35" s="59"/>
      <c r="G35" s="103"/>
      <c r="H35" s="31"/>
      <c r="I35" s="31"/>
    </row>
    <row r="36" spans="1:9" ht="15" thickBot="1" x14ac:dyDescent="0.4">
      <c r="A36" s="24"/>
      <c r="B36" s="58"/>
      <c r="C36" s="24"/>
      <c r="D36" s="58"/>
      <c r="E36" s="29"/>
      <c r="F36" s="58"/>
      <c r="G36" s="29"/>
      <c r="H36" s="31"/>
      <c r="I36" s="31"/>
    </row>
    <row r="37" spans="1:9" ht="15" thickTop="1" x14ac:dyDescent="0.35">
      <c r="A37" s="24"/>
      <c r="B37" s="24"/>
      <c r="C37" s="24"/>
      <c r="D37" s="24"/>
      <c r="E37" s="25"/>
      <c r="F37" s="24"/>
      <c r="G37" s="25"/>
      <c r="H37" s="24"/>
    </row>
    <row r="38" spans="1:9" x14ac:dyDescent="0.35">
      <c r="A38" s="24"/>
      <c r="B38" s="24"/>
      <c r="C38" s="24"/>
      <c r="D38" s="24"/>
      <c r="E38" s="25"/>
      <c r="F38" s="24"/>
      <c r="G38" s="25"/>
      <c r="H38" s="24"/>
    </row>
    <row r="39" spans="1:9" x14ac:dyDescent="0.35">
      <c r="A39" s="24"/>
      <c r="B39" s="24"/>
      <c r="C39" s="24"/>
      <c r="D39" s="24"/>
      <c r="E39" s="25"/>
      <c r="F39" s="24"/>
      <c r="G39" s="25"/>
      <c r="H39" s="24"/>
    </row>
    <row r="40" spans="1:9" x14ac:dyDescent="0.35">
      <c r="A40" s="24"/>
      <c r="B40" s="24"/>
      <c r="C40" s="24"/>
      <c r="D40" s="24"/>
      <c r="E40" s="25"/>
      <c r="F40" s="24"/>
      <c r="G40" s="25"/>
      <c r="H40" s="24"/>
    </row>
    <row r="41" spans="1:9" x14ac:dyDescent="0.35">
      <c r="A41" s="24"/>
      <c r="B41" s="24"/>
      <c r="C41" s="24"/>
      <c r="D41" s="24"/>
      <c r="E41" s="25"/>
      <c r="F41" s="24"/>
      <c r="G41" s="25"/>
      <c r="H41" s="24"/>
    </row>
    <row r="42" spans="1:9" x14ac:dyDescent="0.35">
      <c r="A42" s="24"/>
      <c r="B42" s="24"/>
      <c r="C42" s="24"/>
      <c r="D42" s="24"/>
      <c r="E42" s="25"/>
      <c r="F42" s="24"/>
      <c r="G42" s="25"/>
      <c r="H42" s="24"/>
    </row>
    <row r="43" spans="1:9" x14ac:dyDescent="0.35">
      <c r="A43" s="24"/>
      <c r="B43" s="24"/>
      <c r="C43" s="24"/>
      <c r="D43" s="24"/>
      <c r="E43" s="25"/>
      <c r="F43" s="24"/>
      <c r="G43" s="25"/>
      <c r="H43" s="24"/>
    </row>
  </sheetData>
  <conditionalFormatting sqref="C14">
    <cfRule type="dataBar" priority="14">
      <dataBar>
        <cfvo type="num" val="0"/>
        <cfvo type="num" val="1"/>
        <color rgb="FFA6C9EC"/>
      </dataBar>
      <extLst>
        <ext xmlns:x14="http://schemas.microsoft.com/office/spreadsheetml/2009/9/main" uri="{B025F937-C7B1-47D3-B67F-A62EFF666E3E}">
          <x14:id>{976958BE-4228-4FD2-AF84-E548752FCD0B}</x14:id>
        </ext>
      </extLst>
    </cfRule>
  </conditionalFormatting>
  <conditionalFormatting sqref="C15">
    <cfRule type="dataBar" priority="13">
      <dataBar>
        <cfvo type="num" val="0"/>
        <cfvo type="num" val="1"/>
        <color rgb="FFA6C9EC"/>
      </dataBar>
      <extLst>
        <ext xmlns:x14="http://schemas.microsoft.com/office/spreadsheetml/2009/9/main" uri="{B025F937-C7B1-47D3-B67F-A62EFF666E3E}">
          <x14:id>{F26E0202-DC95-43FC-902D-7A4476C5DBEF}</x14:id>
        </ext>
      </extLst>
    </cfRule>
  </conditionalFormatting>
  <conditionalFormatting sqref="C16">
    <cfRule type="dataBar" priority="12">
      <dataBar>
        <cfvo type="num" val="0"/>
        <cfvo type="num" val="1"/>
        <color rgb="FFA6C9EC"/>
      </dataBar>
      <extLst>
        <ext xmlns:x14="http://schemas.microsoft.com/office/spreadsheetml/2009/9/main" uri="{B025F937-C7B1-47D3-B67F-A62EFF666E3E}">
          <x14:id>{7702225D-1AD7-4EAE-AE2D-B507C850EC16}</x14:id>
        </ext>
      </extLst>
    </cfRule>
  </conditionalFormatting>
  <conditionalFormatting sqref="C34">
    <cfRule type="dataBar" priority="9">
      <dataBar>
        <cfvo type="num" val="0"/>
        <cfvo type="num" val="1"/>
        <color rgb="FFFFFF99"/>
      </dataBar>
      <extLst>
        <ext xmlns:x14="http://schemas.microsoft.com/office/spreadsheetml/2009/9/main" uri="{B025F937-C7B1-47D3-B67F-A62EFF666E3E}">
          <x14:id>{087443D6-C6A9-474D-B02C-105A2045B172}</x14:id>
        </ext>
      </extLst>
    </cfRule>
  </conditionalFormatting>
  <conditionalFormatting sqref="E14:E16">
    <cfRule type="dataBar" priority="11">
      <dataBar>
        <cfvo type="num" val="0"/>
        <cfvo type="num" val="1"/>
        <color rgb="FFFF7C80"/>
      </dataBar>
      <extLst>
        <ext xmlns:x14="http://schemas.microsoft.com/office/spreadsheetml/2009/9/main" uri="{B025F937-C7B1-47D3-B67F-A62EFF666E3E}">
          <x14:id>{ACE605E6-1C9D-44F0-ACC3-C4A9A7446063}</x14:id>
        </ext>
      </extLst>
    </cfRule>
  </conditionalFormatting>
  <conditionalFormatting sqref="E34">
    <cfRule type="dataBar" priority="3">
      <dataBar>
        <cfvo type="num" val="0"/>
        <cfvo type="num" val="1"/>
        <color rgb="FF30ACB2"/>
      </dataBar>
      <extLst>
        <ext xmlns:x14="http://schemas.microsoft.com/office/spreadsheetml/2009/9/main" uri="{B025F937-C7B1-47D3-B67F-A62EFF666E3E}">
          <x14:id>{5BA4D71D-0191-4F66-973B-583A07528973}</x14:id>
        </ext>
      </extLst>
    </cfRule>
  </conditionalFormatting>
  <conditionalFormatting sqref="E35">
    <cfRule type="dataBar" priority="6">
      <dataBar>
        <cfvo type="min"/>
        <cfvo type="num" val="1"/>
        <color rgb="FF30ACB2"/>
      </dataBar>
      <extLst>
        <ext xmlns:x14="http://schemas.microsoft.com/office/spreadsheetml/2009/9/main" uri="{B025F937-C7B1-47D3-B67F-A62EFF666E3E}">
          <x14:id>{18D62D0A-C6CC-464E-BA0F-C404999515CB}</x14:id>
        </ext>
      </extLst>
    </cfRule>
  </conditionalFormatting>
  <conditionalFormatting sqref="G14 G18">
    <cfRule type="dataBar" priority="10">
      <dataBar>
        <cfvo type="num" val="0"/>
        <cfvo type="num" val="1"/>
        <color rgb="FF00B050"/>
      </dataBar>
      <extLst>
        <ext xmlns:x14="http://schemas.microsoft.com/office/spreadsheetml/2009/9/main" uri="{B025F937-C7B1-47D3-B67F-A62EFF666E3E}">
          <x14:id>{87BB88A7-44EA-4D18-80A3-FC2B56B3284B}</x14:id>
        </ext>
      </extLst>
    </cfRule>
  </conditionalFormatting>
  <conditionalFormatting sqref="G15:G17">
    <cfRule type="dataBar" priority="4">
      <dataBar>
        <cfvo type="num" val="0"/>
        <cfvo type="num" val="1"/>
        <color theme="9" tint="0.59999389629810485"/>
      </dataBar>
      <extLst>
        <ext xmlns:x14="http://schemas.microsoft.com/office/spreadsheetml/2009/9/main" uri="{B025F937-C7B1-47D3-B67F-A62EFF666E3E}">
          <x14:id>{4E0D6EA5-56FC-428D-B7C7-50BFEEA8B5EC}</x14:id>
        </ext>
      </extLst>
    </cfRule>
  </conditionalFormatting>
  <conditionalFormatting sqref="G34">
    <cfRule type="dataBar" priority="1">
      <dataBar>
        <cfvo type="num" val="0"/>
        <cfvo type="num" val="1"/>
        <color rgb="FFC1C0DE"/>
      </dataBar>
      <extLst>
        <ext xmlns:x14="http://schemas.microsoft.com/office/spreadsheetml/2009/9/main" uri="{B025F937-C7B1-47D3-B67F-A62EFF666E3E}">
          <x14:id>{137E35C3-48D7-4B79-9D1E-C47D8C64FB45}</x14:id>
        </ext>
      </extLst>
    </cfRule>
  </conditionalFormatting>
  <conditionalFormatting sqref="G35">
    <cfRule type="dataBar" priority="2">
      <dataBar>
        <cfvo type="min"/>
        <cfvo type="num" val="1"/>
        <color rgb="FF30ACB2"/>
      </dataBar>
      <extLst>
        <ext xmlns:x14="http://schemas.microsoft.com/office/spreadsheetml/2009/9/main" uri="{B025F937-C7B1-47D3-B67F-A62EFF666E3E}">
          <x14:id>{7BB00873-FA88-4B04-8FCF-BC2CD5DAAD1F}</x14:id>
        </ext>
      </extLst>
    </cfRule>
  </conditionalFormatting>
  <hyperlinks>
    <hyperlink ref="B14" location="'Effective District and School L'!A1" display="Effective District and School Leadership" xr:uid="{00000000-0004-0000-0100-000000000000}"/>
    <hyperlink ref="B15" location="'School Climate &amp; Culture'!A1" display="Positive School Culture and Climate" xr:uid="{00000000-0004-0000-0100-000001000000}"/>
    <hyperlink ref="B16" location="'Family &amp; Community Engagement'!A1" display="Family and Community Engagement" xr:uid="{00000000-0004-0000-0100-000002000000}"/>
    <hyperlink ref="D16" location="'Progress Monitoring'!A1" display="Progress Monitoring" xr:uid="{00000000-0004-0000-0100-000003000000}"/>
    <hyperlink ref="D15" location="'Data-Based Decision Making'!A1" display="Data-Based Decision-Making" xr:uid="{00000000-0004-0000-0100-000004000000}"/>
    <hyperlink ref="D14" location="'Universal Screening'!A1" display="Universal Screening" xr:uid="{00000000-0004-0000-0100-000005000000}"/>
    <hyperlink ref="F14" location="'High-quality learning environme'!A1" display="High-quality learning " xr:uid="{00000000-0004-0000-0100-000006000000}"/>
    <hyperlink ref="F18" location="'Service All Students'!A1" display="Serving All Student Populations" xr:uid="{00000000-0004-0000-0100-000007000000}"/>
    <hyperlink ref="B34" location="'Collaborative PS Teams'!A1" display="Collaborative Problem-Solving Teams" xr:uid="{00000000-0004-0000-0100-000008000000}"/>
    <hyperlink ref="F34" location="'Staff Professional Development'!A1" display="Staff Professional Development" xr:uid="{00000000-0004-0000-0100-000009000000}"/>
    <hyperlink ref="D34" location="Processes!A1" display="Processes" xr:uid="{00000000-0004-0000-0100-00000A000000}"/>
  </hyperlinks>
  <pageMargins left="0.7" right="0.7" top="0.75" bottom="0.75" header="0.3" footer="0.3"/>
  <pageSetup paperSize="5" scale="86" fitToHeight="0" orientation="landscape" horizontalDpi="360" verticalDpi="360" r:id="rId1"/>
  <drawing r:id="rId2"/>
  <extLst>
    <ext xmlns:x14="http://schemas.microsoft.com/office/spreadsheetml/2009/9/main" uri="{78C0D931-6437-407d-A8EE-F0AAD7539E65}">
      <x14:conditionalFormattings>
        <x14:conditionalFormatting xmlns:xm="http://schemas.microsoft.com/office/excel/2006/main">
          <x14:cfRule type="dataBar" id="{976958BE-4228-4FD2-AF84-E548752FCD0B}">
            <x14:dataBar minLength="0" maxLength="100" gradient="0">
              <x14:cfvo type="num">
                <xm:f>0</xm:f>
              </x14:cfvo>
              <x14:cfvo type="num">
                <xm:f>1</xm:f>
              </x14:cfvo>
              <x14:negativeFillColor rgb="FFFF0000"/>
              <x14:axisColor rgb="FF000000"/>
            </x14:dataBar>
          </x14:cfRule>
          <xm:sqref>C14</xm:sqref>
        </x14:conditionalFormatting>
        <x14:conditionalFormatting xmlns:xm="http://schemas.microsoft.com/office/excel/2006/main">
          <x14:cfRule type="dataBar" id="{F26E0202-DC95-43FC-902D-7A4476C5DBEF}">
            <x14:dataBar minLength="0" maxLength="100" gradient="0">
              <x14:cfvo type="num">
                <xm:f>0</xm:f>
              </x14:cfvo>
              <x14:cfvo type="num">
                <xm:f>1</xm:f>
              </x14:cfvo>
              <x14:negativeFillColor rgb="FFFF0000"/>
              <x14:axisColor rgb="FF000000"/>
            </x14:dataBar>
          </x14:cfRule>
          <xm:sqref>C15</xm:sqref>
        </x14:conditionalFormatting>
        <x14:conditionalFormatting xmlns:xm="http://schemas.microsoft.com/office/excel/2006/main">
          <x14:cfRule type="dataBar" id="{7702225D-1AD7-4EAE-AE2D-B507C850EC16}">
            <x14:dataBar minLength="0" maxLength="100" gradient="0">
              <x14:cfvo type="num">
                <xm:f>0</xm:f>
              </x14:cfvo>
              <x14:cfvo type="num">
                <xm:f>1</xm:f>
              </x14:cfvo>
              <x14:negativeFillColor rgb="FFFF0000"/>
              <x14:axisColor rgb="FF000000"/>
            </x14:dataBar>
          </x14:cfRule>
          <xm:sqref>C16</xm:sqref>
        </x14:conditionalFormatting>
        <x14:conditionalFormatting xmlns:xm="http://schemas.microsoft.com/office/excel/2006/main">
          <x14:cfRule type="dataBar" id="{087443D6-C6A9-474D-B02C-105A2045B172}">
            <x14:dataBar minLength="0" maxLength="100" gradient="0">
              <x14:cfvo type="num">
                <xm:f>0</xm:f>
              </x14:cfvo>
              <x14:cfvo type="num">
                <xm:f>1</xm:f>
              </x14:cfvo>
              <x14:negativeFillColor rgb="FFFF0000"/>
              <x14:axisColor rgb="FF000000"/>
            </x14:dataBar>
          </x14:cfRule>
          <xm:sqref>C34</xm:sqref>
        </x14:conditionalFormatting>
        <x14:conditionalFormatting xmlns:xm="http://schemas.microsoft.com/office/excel/2006/main">
          <x14:cfRule type="dataBar" id="{ACE605E6-1C9D-44F0-ACC3-C4A9A7446063}">
            <x14:dataBar minLength="0" maxLength="100" gradient="0">
              <x14:cfvo type="num">
                <xm:f>0</xm:f>
              </x14:cfvo>
              <x14:cfvo type="num">
                <xm:f>1</xm:f>
              </x14:cfvo>
              <x14:negativeFillColor rgb="FFFF0000"/>
              <x14:axisColor rgb="FF000000"/>
            </x14:dataBar>
          </x14:cfRule>
          <xm:sqref>E14:E16</xm:sqref>
        </x14:conditionalFormatting>
        <x14:conditionalFormatting xmlns:xm="http://schemas.microsoft.com/office/excel/2006/main">
          <x14:cfRule type="dataBar" id="{5BA4D71D-0191-4F66-973B-583A07528973}">
            <x14:dataBar minLength="0" maxLength="100" gradient="0" direction="leftToRight">
              <x14:cfvo type="num">
                <xm:f>0</xm:f>
              </x14:cfvo>
              <x14:cfvo type="num">
                <xm:f>1</xm:f>
              </x14:cfvo>
              <x14:negativeFillColor rgb="FFFF0000"/>
              <x14:axisColor rgb="FF000000"/>
            </x14:dataBar>
          </x14:cfRule>
          <xm:sqref>E34</xm:sqref>
        </x14:conditionalFormatting>
        <x14:conditionalFormatting xmlns:xm="http://schemas.microsoft.com/office/excel/2006/main">
          <x14:cfRule type="dataBar" id="{18D62D0A-C6CC-464E-BA0F-C404999515CB}">
            <x14:dataBar minLength="0" maxLength="100" gradient="0" direction="leftToRight">
              <x14:cfvo type="autoMin"/>
              <x14:cfvo type="num">
                <xm:f>1</xm:f>
              </x14:cfvo>
              <x14:negativeFillColor rgb="FFFF0000"/>
              <x14:axisColor rgb="FF000000"/>
            </x14:dataBar>
          </x14:cfRule>
          <xm:sqref>E35</xm:sqref>
        </x14:conditionalFormatting>
        <x14:conditionalFormatting xmlns:xm="http://schemas.microsoft.com/office/excel/2006/main">
          <x14:cfRule type="dataBar" id="{87BB88A7-44EA-4D18-80A3-FC2B56B3284B}">
            <x14:dataBar minLength="0" maxLength="100" gradient="0">
              <x14:cfvo type="num">
                <xm:f>0</xm:f>
              </x14:cfvo>
              <x14:cfvo type="num">
                <xm:f>1</xm:f>
              </x14:cfvo>
              <x14:negativeFillColor rgb="FFFF0000"/>
              <x14:axisColor rgb="FF000000"/>
            </x14:dataBar>
          </x14:cfRule>
          <xm:sqref>G14 G18</xm:sqref>
        </x14:conditionalFormatting>
        <x14:conditionalFormatting xmlns:xm="http://schemas.microsoft.com/office/excel/2006/main">
          <x14:cfRule type="dataBar" id="{4E0D6EA5-56FC-428D-B7C7-50BFEEA8B5EC}">
            <x14:dataBar minLength="0" maxLength="100" gradient="0" direction="leftToRight">
              <x14:cfvo type="num">
                <xm:f>0</xm:f>
              </x14:cfvo>
              <x14:cfvo type="num">
                <xm:f>1</xm:f>
              </x14:cfvo>
              <x14:negativeFillColor rgb="FFFF0000"/>
              <x14:axisColor rgb="FF000000"/>
            </x14:dataBar>
          </x14:cfRule>
          <xm:sqref>G15:G17</xm:sqref>
        </x14:conditionalFormatting>
        <x14:conditionalFormatting xmlns:xm="http://schemas.microsoft.com/office/excel/2006/main">
          <x14:cfRule type="dataBar" id="{137E35C3-48D7-4B79-9D1E-C47D8C64FB45}">
            <x14:dataBar minLength="0" maxLength="100" gradient="0" direction="leftToRight">
              <x14:cfvo type="num">
                <xm:f>0</xm:f>
              </x14:cfvo>
              <x14:cfvo type="num">
                <xm:f>1</xm:f>
              </x14:cfvo>
              <x14:negativeFillColor rgb="FFFF0000"/>
              <x14:axisColor rgb="FF000000"/>
            </x14:dataBar>
          </x14:cfRule>
          <xm:sqref>G34</xm:sqref>
        </x14:conditionalFormatting>
        <x14:conditionalFormatting xmlns:xm="http://schemas.microsoft.com/office/excel/2006/main">
          <x14:cfRule type="dataBar" id="{7BB00873-FA88-4B04-8FCF-BC2CD5DAAD1F}">
            <x14:dataBar minLength="0" maxLength="100" gradient="0" direction="leftToRight">
              <x14:cfvo type="autoMin"/>
              <x14:cfvo type="num">
                <xm:f>1</xm:f>
              </x14:cfvo>
              <x14:negativeFillColor rgb="FFFF0000"/>
              <x14:axisColor rgb="FF000000"/>
            </x14:dataBar>
          </x14:cfRule>
          <xm:sqref>G35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
  <sheetViews>
    <sheetView showGridLines="0" workbookViewId="0">
      <selection sqref="A1:F1"/>
    </sheetView>
  </sheetViews>
  <sheetFormatPr defaultRowHeight="14.5" x14ac:dyDescent="0.35"/>
  <cols>
    <col min="1" max="6" width="14.26953125" customWidth="1"/>
  </cols>
  <sheetData>
    <row r="1" spans="1:6" x14ac:dyDescent="0.35">
      <c r="A1" s="153" t="s">
        <v>175</v>
      </c>
      <c r="B1" s="154" t="s">
        <v>176</v>
      </c>
      <c r="C1" s="154" t="s">
        <v>180</v>
      </c>
      <c r="D1" s="154" t="s">
        <v>179</v>
      </c>
      <c r="E1" s="154" t="s">
        <v>177</v>
      </c>
      <c r="F1" s="155" t="s">
        <v>178</v>
      </c>
    </row>
    <row r="2" spans="1:6" x14ac:dyDescent="0.35">
      <c r="A2" s="146">
        <f t="shared" ref="A2:F2" si="0">SUM(1-A3)</f>
        <v>1</v>
      </c>
      <c r="B2" s="125">
        <f t="shared" si="0"/>
        <v>1</v>
      </c>
      <c r="C2" s="126">
        <f t="shared" si="0"/>
        <v>1</v>
      </c>
      <c r="D2" s="126">
        <f t="shared" si="0"/>
        <v>1</v>
      </c>
      <c r="E2" s="126">
        <f t="shared" si="0"/>
        <v>1</v>
      </c>
      <c r="F2" s="149">
        <f t="shared" si="0"/>
        <v>1</v>
      </c>
    </row>
    <row r="3" spans="1:6" x14ac:dyDescent="0.35">
      <c r="A3" s="147">
        <f>SUM(A4:A6)/26</f>
        <v>0</v>
      </c>
      <c r="B3" s="127">
        <f>SUM(B4:B6)/24</f>
        <v>0</v>
      </c>
      <c r="C3" s="128">
        <f>SUM(C4:C5)/47</f>
        <v>0</v>
      </c>
      <c r="D3" s="128">
        <f>COUNTIF('Collaborative PS Teams'!C2:C10,"yes")/9</f>
        <v>0</v>
      </c>
      <c r="E3" s="128">
        <f>COUNTIF(Processes!C2:C16,"Yes")/15</f>
        <v>0</v>
      </c>
      <c r="F3" s="150">
        <f>COUNTIF('Staff Professional Development'!C2:C11,"Yes")/10</f>
        <v>0</v>
      </c>
    </row>
    <row r="4" spans="1:6" x14ac:dyDescent="0.35">
      <c r="A4" s="148">
        <f>COUNTIF('Effective District and School L'!C2:C10,"Yes")</f>
        <v>0</v>
      </c>
      <c r="B4" s="66">
        <f>COUNTIF('Universal Screening'!C2:C8,"Yes")</f>
        <v>0</v>
      </c>
      <c r="C4" s="66">
        <f>COUNTIF('High-quality learning environme'!C2:C36,"Yes")</f>
        <v>0</v>
      </c>
      <c r="D4" s="66">
        <f>COUNTIF('Collaborative PS Teams'!C2:C10,"yes")</f>
        <v>0</v>
      </c>
      <c r="E4" s="66">
        <f>COUNTIF(Processes!C2:C16,"yes")</f>
        <v>0</v>
      </c>
      <c r="F4" s="151">
        <f>COUNTIF('Staff Professional Development'!C2:C11,"Yes")</f>
        <v>0</v>
      </c>
    </row>
    <row r="5" spans="1:6" x14ac:dyDescent="0.35">
      <c r="A5" s="148">
        <f>COUNTIF('School Climate &amp; Culture'!C2:C10,"Yes")</f>
        <v>0</v>
      </c>
      <c r="B5" s="129">
        <f>COUNTIF('Data-Based Decision Making'!C2:C11,"Yes")</f>
        <v>0</v>
      </c>
      <c r="C5" s="66">
        <f>COUNTIF('Serving All Students'!C2:C16,"Yes")</f>
        <v>0</v>
      </c>
      <c r="D5" s="130"/>
      <c r="E5" s="66"/>
      <c r="F5" s="152"/>
    </row>
    <row r="6" spans="1:6" x14ac:dyDescent="0.35">
      <c r="A6" s="163">
        <f>COUNTIF('Family &amp; Community Engagement'!C2:C10,"Yes")</f>
        <v>0</v>
      </c>
      <c r="B6" s="156">
        <f>COUNTIF('Progress Monitoring'!C2:C8,"Yes")</f>
        <v>0</v>
      </c>
      <c r="C6" s="157"/>
      <c r="D6" s="157"/>
      <c r="E6" s="157"/>
      <c r="F6" s="158"/>
    </row>
    <row r="7" spans="1:6" hidden="1" x14ac:dyDescent="0.35"/>
  </sheetData>
  <pageMargins left="0.7" right="0.7" top="0.75" bottom="0.75" header="0.3" footer="0.3"/>
  <pageSetup paperSize="5"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pageSetUpPr fitToPage="1"/>
  </sheetPr>
  <dimension ref="A1:Y873"/>
  <sheetViews>
    <sheetView showGridLines="0" zoomScale="104" zoomScaleNormal="104" workbookViewId="0"/>
  </sheetViews>
  <sheetFormatPr defaultRowHeight="14.5" x14ac:dyDescent="0.35"/>
  <cols>
    <col min="1" max="1" width="7" customWidth="1"/>
    <col min="2" max="2" width="65.453125" style="1" customWidth="1"/>
    <col min="3" max="3" width="18.453125" customWidth="1"/>
    <col min="4" max="4" width="65.453125" customWidth="1"/>
    <col min="5" max="5" width="16.453125" style="9" customWidth="1"/>
    <col min="6" max="25" width="8.453125" style="9"/>
  </cols>
  <sheetData>
    <row r="1" spans="1:25" ht="15" thickBot="1" x14ac:dyDescent="0.4">
      <c r="A1" s="72" t="s">
        <v>17</v>
      </c>
      <c r="B1" s="63" t="s">
        <v>3</v>
      </c>
      <c r="C1" s="64" t="s">
        <v>18</v>
      </c>
      <c r="D1" s="64" t="s">
        <v>19</v>
      </c>
      <c r="E1" s="64" t="s">
        <v>181</v>
      </c>
      <c r="Q1"/>
      <c r="R1"/>
      <c r="S1"/>
      <c r="T1"/>
      <c r="U1"/>
      <c r="V1"/>
      <c r="W1"/>
      <c r="X1"/>
      <c r="Y1"/>
    </row>
    <row r="2" spans="1:25" ht="32.15" customHeight="1" thickTop="1" thickBot="1" x14ac:dyDescent="0.4">
      <c r="A2" s="69">
        <v>1</v>
      </c>
      <c r="B2" s="65" t="s">
        <v>126</v>
      </c>
      <c r="C2" s="66" t="s">
        <v>182</v>
      </c>
      <c r="D2" s="67" t="str">
        <f>IF(OR(C2="No", C2="Unsure"),"Form leadership teams immediately with clear charter, membership criteria, and implementation timeline.","")</f>
        <v/>
      </c>
      <c r="E2" s="87" t="s">
        <v>20</v>
      </c>
      <c r="Q2"/>
      <c r="R2"/>
      <c r="S2"/>
      <c r="T2"/>
      <c r="U2"/>
      <c r="V2"/>
      <c r="W2"/>
      <c r="X2"/>
      <c r="Y2"/>
    </row>
    <row r="3" spans="1:25" ht="32.15" customHeight="1" thickTop="1" thickBot="1" x14ac:dyDescent="0.4">
      <c r="A3" s="69">
        <v>2</v>
      </c>
      <c r="B3" s="65" t="s">
        <v>21</v>
      </c>
      <c r="C3" s="66" t="s">
        <v>182</v>
      </c>
      <c r="D3" s="68" t="str">
        <f>IF(OR(C3="No", C3="Unsure"),"Recruit diverse team members including administrators, teachers, support staff, and family representatives to ensure comprehensive perspectives.","")</f>
        <v/>
      </c>
      <c r="Q3"/>
      <c r="R3"/>
      <c r="S3"/>
      <c r="T3"/>
      <c r="U3"/>
      <c r="V3"/>
      <c r="W3"/>
      <c r="X3"/>
      <c r="Y3"/>
    </row>
    <row r="4" spans="1:25" ht="32.15" customHeight="1" thickTop="1" thickBot="1" x14ac:dyDescent="0.4">
      <c r="A4" s="69">
        <v>3</v>
      </c>
      <c r="B4" s="65" t="s">
        <v>22</v>
      </c>
      <c r="C4" s="66" t="s">
        <v>182</v>
      </c>
      <c r="D4" s="68" t="str">
        <f>IF(OR(C4="No",C4="Unsure"),"Expand team membership to include representatives from various academic disciplines, special services, and community stakeholders.","")</f>
        <v/>
      </c>
      <c r="E4" s="86"/>
      <c r="Q4"/>
      <c r="R4"/>
      <c r="S4"/>
      <c r="T4"/>
      <c r="U4"/>
      <c r="V4"/>
      <c r="W4"/>
      <c r="X4"/>
      <c r="Y4"/>
    </row>
    <row r="5" spans="1:25" ht="32.15" customHeight="1" thickTop="1" thickBot="1" x14ac:dyDescent="0.4">
      <c r="A5" s="69">
        <v>4</v>
      </c>
      <c r="B5" s="65" t="s">
        <v>24</v>
      </c>
      <c r="C5" s="66" t="s">
        <v>182</v>
      </c>
      <c r="D5" s="68" t="str">
        <f>IF(OR(C5="No",C5="Unsure"),"Provide training on the Professional Standards (N.J.A.C. 6A: 9C-3.3) and integrate them into team operations and decision-making processes.","")</f>
        <v/>
      </c>
      <c r="E5" s="97" t="s">
        <v>23</v>
      </c>
      <c r="Q5"/>
      <c r="R5"/>
      <c r="S5"/>
      <c r="T5"/>
      <c r="U5"/>
      <c r="V5"/>
      <c r="W5"/>
      <c r="X5"/>
      <c r="Y5"/>
    </row>
    <row r="6" spans="1:25" ht="32.15" customHeight="1" thickTop="1" thickBot="1" x14ac:dyDescent="0.4">
      <c r="A6" s="69">
        <v>5</v>
      </c>
      <c r="B6" s="65" t="s">
        <v>105</v>
      </c>
      <c r="C6" s="66" t="s">
        <v>182</v>
      </c>
      <c r="D6" s="68" t="str">
        <f>IF(OR(C6="No",C6="Unsure"),"Establish protocols for teams to monitor fidelity of implementation of NJTSS across essential components.","")</f>
        <v/>
      </c>
      <c r="Q6"/>
      <c r="R6"/>
      <c r="S6"/>
      <c r="T6"/>
      <c r="U6"/>
      <c r="V6"/>
      <c r="W6"/>
      <c r="X6"/>
      <c r="Y6"/>
    </row>
    <row r="7" spans="1:25" ht="32.15" customHeight="1" thickTop="1" thickBot="1" x14ac:dyDescent="0.4">
      <c r="A7" s="69">
        <v>6</v>
      </c>
      <c r="B7" s="65" t="s">
        <v>25</v>
      </c>
      <c r="C7" s="66" t="s">
        <v>182</v>
      </c>
      <c r="D7" s="68" t="str">
        <f>IF(OR(C7="No",C7="Unsure"),"Create comprehensive written procedures covering all key operational areas and assign team oversight responsibilities.","")</f>
        <v/>
      </c>
      <c r="Q7"/>
      <c r="R7"/>
      <c r="S7"/>
      <c r="T7"/>
      <c r="U7"/>
      <c r="V7"/>
      <c r="W7"/>
      <c r="X7"/>
      <c r="Y7"/>
    </row>
    <row r="8" spans="1:25" ht="32.15" customHeight="1" thickTop="1" thickBot="1" x14ac:dyDescent="0.4">
      <c r="A8" s="69">
        <v>7</v>
      </c>
      <c r="B8" s="65" t="s">
        <v>26</v>
      </c>
      <c r="C8" s="66" t="s">
        <v>182</v>
      </c>
      <c r="D8" s="68" t="str">
        <f>IF(OR(C8="No",C8="Unsure"),"Engage administrators in visible leadership roles including staff communication, resource allocation, and implementation monitoring.","")</f>
        <v/>
      </c>
      <c r="Q8"/>
      <c r="R8"/>
      <c r="S8"/>
      <c r="T8"/>
      <c r="U8"/>
      <c r="V8"/>
      <c r="W8"/>
      <c r="X8"/>
      <c r="Y8"/>
    </row>
    <row r="9" spans="1:25" ht="32.15" customHeight="1" thickTop="1" thickBot="1" x14ac:dyDescent="0.4">
      <c r="A9" s="69">
        <v>8</v>
      </c>
      <c r="B9" s="65" t="s">
        <v>27</v>
      </c>
      <c r="C9" s="66" t="s">
        <v>182</v>
      </c>
      <c r="D9" s="68" t="str">
        <f>IF(OR(C9="No",C9="Unsure"),"Develop a resource plan and engage administrators in securing funding, materials, personnel, and time allocations needed for success.","")</f>
        <v/>
      </c>
      <c r="Q9"/>
      <c r="R9"/>
      <c r="S9"/>
      <c r="T9"/>
      <c r="U9"/>
      <c r="V9"/>
      <c r="W9"/>
      <c r="X9"/>
      <c r="Y9"/>
    </row>
    <row r="10" spans="1:25" ht="32.15" customHeight="1" thickTop="1" thickBot="1" x14ac:dyDescent="0.4">
      <c r="A10" s="69">
        <v>9</v>
      </c>
      <c r="B10" s="65" t="s">
        <v>143</v>
      </c>
      <c r="C10" s="66" t="s">
        <v>182</v>
      </c>
      <c r="D10" s="67" t="str">
        <f>IF(OR(C10="No", C10="Unsure"),"Conduct a resource allocation analysis and redistribute funding, staffing, and materials to ensure equity across all schools and student populations.","")</f>
        <v/>
      </c>
      <c r="Q10"/>
      <c r="R10"/>
      <c r="S10"/>
      <c r="T10"/>
      <c r="U10"/>
      <c r="V10"/>
      <c r="W10"/>
      <c r="X10"/>
      <c r="Y10"/>
    </row>
    <row r="11" spans="1:25" ht="30" hidden="1" customHeight="1" thickTop="1" x14ac:dyDescent="0.35">
      <c r="A11" s="9"/>
      <c r="B11" s="10"/>
      <c r="C11" s="9"/>
      <c r="D11" s="9"/>
      <c r="Q11"/>
      <c r="R11"/>
      <c r="S11"/>
      <c r="T11"/>
      <c r="U11"/>
      <c r="V11"/>
      <c r="W11"/>
      <c r="X11"/>
      <c r="Y11"/>
    </row>
    <row r="12" spans="1:25" ht="30" customHeight="1" thickTop="1" x14ac:dyDescent="0.35">
      <c r="A12" s="9"/>
      <c r="B12" s="10"/>
      <c r="C12" s="9"/>
      <c r="D12" s="9"/>
      <c r="Q12"/>
      <c r="R12"/>
      <c r="S12"/>
      <c r="T12"/>
      <c r="U12"/>
      <c r="V12"/>
      <c r="W12"/>
      <c r="X12"/>
      <c r="Y12"/>
    </row>
    <row r="13" spans="1:25" x14ac:dyDescent="0.35">
      <c r="A13" s="9"/>
      <c r="B13" s="10"/>
      <c r="C13" s="9"/>
      <c r="D13" s="9"/>
      <c r="Q13"/>
      <c r="R13"/>
      <c r="S13"/>
      <c r="T13"/>
      <c r="U13"/>
      <c r="V13"/>
      <c r="W13"/>
      <c r="X13"/>
      <c r="Y13"/>
    </row>
    <row r="14" spans="1:25" x14ac:dyDescent="0.35">
      <c r="A14" s="9"/>
      <c r="B14" s="10"/>
      <c r="C14" s="9"/>
      <c r="D14" s="9"/>
      <c r="Q14"/>
      <c r="R14"/>
      <c r="S14"/>
      <c r="T14"/>
      <c r="U14"/>
      <c r="V14"/>
      <c r="W14"/>
      <c r="X14"/>
      <c r="Y14"/>
    </row>
    <row r="15" spans="1:25" x14ac:dyDescent="0.35">
      <c r="A15" s="9"/>
      <c r="B15" s="10"/>
      <c r="C15" s="9"/>
      <c r="D15" s="9"/>
      <c r="Q15"/>
      <c r="R15"/>
      <c r="S15"/>
      <c r="T15"/>
      <c r="U15"/>
      <c r="V15"/>
      <c r="W15"/>
      <c r="X15"/>
      <c r="Y15"/>
    </row>
    <row r="16" spans="1:25" x14ac:dyDescent="0.35">
      <c r="A16" s="9"/>
      <c r="B16" s="10"/>
      <c r="C16" s="9"/>
      <c r="D16" s="9"/>
      <c r="Q16"/>
      <c r="R16"/>
      <c r="S16"/>
      <c r="T16"/>
      <c r="U16"/>
      <c r="V16"/>
      <c r="W16"/>
      <c r="X16"/>
      <c r="Y16"/>
    </row>
    <row r="17" spans="1:25" ht="15" customHeight="1" x14ac:dyDescent="0.35">
      <c r="A17" s="9"/>
      <c r="B17" s="10"/>
      <c r="C17" s="9"/>
      <c r="D17" s="9"/>
      <c r="Q17"/>
      <c r="R17"/>
      <c r="S17"/>
      <c r="T17"/>
      <c r="U17"/>
      <c r="V17"/>
      <c r="W17"/>
      <c r="X17"/>
      <c r="Y17"/>
    </row>
    <row r="18" spans="1:25" x14ac:dyDescent="0.35">
      <c r="A18" s="9"/>
      <c r="B18" s="10"/>
      <c r="C18" s="9"/>
      <c r="D18" s="9"/>
      <c r="Q18"/>
      <c r="R18"/>
      <c r="S18"/>
      <c r="T18"/>
      <c r="U18"/>
      <c r="V18"/>
      <c r="W18"/>
      <c r="X18"/>
      <c r="Y18"/>
    </row>
    <row r="19" spans="1:25" x14ac:dyDescent="0.35">
      <c r="A19" s="9"/>
      <c r="B19" s="10"/>
      <c r="C19" s="9"/>
      <c r="D19" s="9"/>
      <c r="Q19"/>
      <c r="R19"/>
      <c r="S19"/>
      <c r="T19"/>
      <c r="U19"/>
      <c r="V19"/>
      <c r="W19"/>
      <c r="X19"/>
      <c r="Y19"/>
    </row>
    <row r="20" spans="1:25" x14ac:dyDescent="0.35">
      <c r="A20" s="9"/>
      <c r="B20" s="10"/>
      <c r="C20" s="9"/>
      <c r="D20" s="9"/>
      <c r="Q20"/>
      <c r="R20"/>
      <c r="S20"/>
      <c r="T20"/>
      <c r="U20"/>
      <c r="V20"/>
      <c r="W20"/>
      <c r="X20"/>
      <c r="Y20"/>
    </row>
    <row r="21" spans="1:25" x14ac:dyDescent="0.35">
      <c r="A21" s="9"/>
      <c r="B21" s="10"/>
      <c r="C21" s="9"/>
      <c r="D21" s="9"/>
      <c r="Q21"/>
      <c r="R21"/>
      <c r="S21"/>
      <c r="T21"/>
      <c r="U21"/>
      <c r="V21"/>
      <c r="W21"/>
      <c r="X21"/>
      <c r="Y21"/>
    </row>
    <row r="22" spans="1:25" x14ac:dyDescent="0.35">
      <c r="A22" s="9"/>
      <c r="B22" s="10"/>
      <c r="C22" s="9"/>
      <c r="D22" s="9"/>
      <c r="Q22"/>
      <c r="R22"/>
      <c r="S22"/>
      <c r="T22"/>
      <c r="U22"/>
      <c r="V22"/>
      <c r="W22"/>
      <c r="X22"/>
      <c r="Y22"/>
    </row>
    <row r="23" spans="1:25" x14ac:dyDescent="0.35">
      <c r="A23" s="9"/>
      <c r="B23" s="10"/>
      <c r="C23" s="9"/>
      <c r="D23" s="9"/>
      <c r="Q23"/>
      <c r="R23"/>
      <c r="S23"/>
      <c r="T23"/>
      <c r="U23"/>
      <c r="V23"/>
      <c r="W23"/>
      <c r="X23"/>
      <c r="Y23"/>
    </row>
    <row r="24" spans="1:25" x14ac:dyDescent="0.35">
      <c r="A24" s="9"/>
      <c r="B24" s="10"/>
      <c r="C24" s="9"/>
      <c r="D24" s="9"/>
      <c r="Q24"/>
      <c r="R24"/>
      <c r="S24"/>
      <c r="T24"/>
      <c r="U24"/>
      <c r="V24"/>
      <c r="W24"/>
      <c r="X24"/>
      <c r="Y24"/>
    </row>
    <row r="25" spans="1:25" x14ac:dyDescent="0.35">
      <c r="A25" s="9"/>
      <c r="B25" s="10"/>
      <c r="C25" s="9"/>
      <c r="D25" s="9"/>
      <c r="Q25"/>
      <c r="R25"/>
      <c r="S25"/>
      <c r="T25"/>
      <c r="U25"/>
      <c r="V25"/>
      <c r="W25"/>
      <c r="X25"/>
      <c r="Y25"/>
    </row>
    <row r="26" spans="1:25" x14ac:dyDescent="0.35">
      <c r="A26" s="9"/>
      <c r="B26" s="10"/>
      <c r="C26" s="9"/>
      <c r="D26" s="9"/>
      <c r="Q26"/>
      <c r="R26"/>
      <c r="S26"/>
      <c r="T26"/>
      <c r="U26"/>
      <c r="V26"/>
      <c r="W26"/>
      <c r="X26"/>
      <c r="Y26"/>
    </row>
    <row r="27" spans="1:25" x14ac:dyDescent="0.35">
      <c r="A27" s="9"/>
      <c r="B27" s="10"/>
      <c r="C27" s="9"/>
      <c r="D27" s="9"/>
      <c r="Q27"/>
      <c r="R27"/>
      <c r="S27"/>
      <c r="T27"/>
      <c r="U27"/>
      <c r="V27"/>
      <c r="W27"/>
      <c r="X27"/>
      <c r="Y27"/>
    </row>
    <row r="28" spans="1:25" x14ac:dyDescent="0.35">
      <c r="A28" s="9"/>
      <c r="B28" s="10"/>
      <c r="C28" s="9"/>
      <c r="D28" s="9"/>
      <c r="Q28"/>
      <c r="R28"/>
      <c r="S28"/>
      <c r="T28"/>
      <c r="U28"/>
      <c r="V28"/>
      <c r="W28"/>
      <c r="X28"/>
      <c r="Y28"/>
    </row>
    <row r="29" spans="1:25" x14ac:dyDescent="0.35">
      <c r="A29" s="9"/>
      <c r="B29" s="10"/>
      <c r="C29" s="9"/>
      <c r="D29" s="9"/>
      <c r="Q29"/>
      <c r="R29"/>
      <c r="S29"/>
      <c r="T29"/>
      <c r="U29"/>
      <c r="V29"/>
      <c r="W29"/>
      <c r="X29"/>
      <c r="Y29"/>
    </row>
    <row r="30" spans="1:25" x14ac:dyDescent="0.35">
      <c r="A30" s="9"/>
      <c r="B30" s="10"/>
      <c r="C30" s="9"/>
      <c r="D30" s="9"/>
      <c r="Q30"/>
      <c r="R30"/>
      <c r="S30"/>
      <c r="T30"/>
      <c r="U30"/>
      <c r="V30"/>
      <c r="W30"/>
      <c r="X30"/>
      <c r="Y30"/>
    </row>
    <row r="31" spans="1:25" x14ac:dyDescent="0.35">
      <c r="A31" s="9"/>
      <c r="B31" s="10"/>
      <c r="C31" s="9"/>
      <c r="D31" s="9"/>
      <c r="Q31"/>
      <c r="R31"/>
      <c r="S31"/>
      <c r="T31"/>
      <c r="U31"/>
      <c r="V31"/>
      <c r="W31"/>
      <c r="X31"/>
      <c r="Y31"/>
    </row>
    <row r="32" spans="1:25" x14ac:dyDescent="0.35">
      <c r="A32" s="9"/>
      <c r="B32" s="10"/>
      <c r="C32" s="9"/>
      <c r="D32" s="9"/>
      <c r="Q32"/>
      <c r="R32"/>
      <c r="S32"/>
      <c r="T32"/>
      <c r="U32"/>
      <c r="V32"/>
      <c r="W32"/>
      <c r="X32"/>
      <c r="Y32"/>
    </row>
    <row r="33" spans="1:25" x14ac:dyDescent="0.35">
      <c r="A33" s="9"/>
      <c r="B33" s="10"/>
      <c r="C33" s="9"/>
      <c r="D33" s="9"/>
      <c r="Q33"/>
      <c r="R33"/>
      <c r="S33"/>
      <c r="T33"/>
      <c r="U33"/>
      <c r="V33"/>
      <c r="W33"/>
      <c r="X33"/>
      <c r="Y33"/>
    </row>
    <row r="34" spans="1:25" x14ac:dyDescent="0.35">
      <c r="A34" s="9"/>
      <c r="B34" s="10"/>
      <c r="C34" s="9"/>
      <c r="D34" s="9"/>
      <c r="Q34"/>
      <c r="R34"/>
      <c r="S34"/>
      <c r="T34"/>
      <c r="U34"/>
      <c r="V34"/>
      <c r="W34"/>
      <c r="X34"/>
      <c r="Y34"/>
    </row>
    <row r="35" spans="1:25" x14ac:dyDescent="0.35">
      <c r="A35" s="9"/>
      <c r="B35" s="10"/>
      <c r="C35" s="9"/>
      <c r="D35" s="9"/>
      <c r="Q35"/>
      <c r="R35"/>
      <c r="S35"/>
      <c r="T35"/>
      <c r="U35"/>
      <c r="V35"/>
      <c r="W35"/>
      <c r="X35"/>
      <c r="Y35"/>
    </row>
    <row r="36" spans="1:25" x14ac:dyDescent="0.35">
      <c r="A36" s="9"/>
      <c r="B36" s="10"/>
      <c r="C36" s="9"/>
      <c r="D36" s="9"/>
      <c r="Q36"/>
      <c r="R36"/>
      <c r="S36"/>
      <c r="T36"/>
      <c r="U36"/>
      <c r="V36"/>
      <c r="W36"/>
      <c r="X36"/>
      <c r="Y36"/>
    </row>
    <row r="37" spans="1:25" x14ac:dyDescent="0.35">
      <c r="A37" s="9"/>
      <c r="B37" s="10"/>
      <c r="C37" s="9"/>
      <c r="D37" s="9"/>
      <c r="Q37"/>
      <c r="R37"/>
      <c r="S37"/>
      <c r="T37"/>
      <c r="U37"/>
      <c r="V37"/>
      <c r="W37"/>
      <c r="X37"/>
      <c r="Y37"/>
    </row>
    <row r="38" spans="1:25" x14ac:dyDescent="0.35">
      <c r="A38" s="9"/>
      <c r="B38" s="10"/>
      <c r="C38" s="9"/>
      <c r="D38" s="9"/>
      <c r="Q38"/>
      <c r="R38"/>
      <c r="S38"/>
      <c r="T38"/>
      <c r="U38"/>
      <c r="V38"/>
      <c r="W38"/>
      <c r="X38"/>
      <c r="Y38"/>
    </row>
    <row r="39" spans="1:25" x14ac:dyDescent="0.35">
      <c r="A39" s="9"/>
      <c r="B39" s="10"/>
      <c r="C39" s="9"/>
      <c r="D39" s="9"/>
      <c r="Q39"/>
      <c r="R39"/>
      <c r="S39"/>
      <c r="T39"/>
      <c r="U39"/>
      <c r="V39"/>
      <c r="W39"/>
      <c r="X39"/>
      <c r="Y39"/>
    </row>
    <row r="40" spans="1:25" x14ac:dyDescent="0.35">
      <c r="A40" s="9"/>
      <c r="B40" s="10"/>
      <c r="C40" s="9"/>
      <c r="D40" s="9"/>
      <c r="Q40"/>
      <c r="R40"/>
      <c r="S40"/>
      <c r="T40"/>
      <c r="U40"/>
      <c r="V40"/>
      <c r="W40"/>
      <c r="X40"/>
      <c r="Y40"/>
    </row>
    <row r="41" spans="1:25" x14ac:dyDescent="0.35">
      <c r="E41"/>
      <c r="F41"/>
      <c r="G41"/>
      <c r="H41"/>
      <c r="I41"/>
      <c r="J41"/>
      <c r="K41"/>
      <c r="L41"/>
      <c r="M41"/>
      <c r="N41"/>
      <c r="O41"/>
      <c r="P41"/>
      <c r="Q41"/>
      <c r="R41"/>
      <c r="S41"/>
      <c r="T41"/>
      <c r="U41"/>
      <c r="V41"/>
      <c r="W41"/>
      <c r="X41"/>
      <c r="Y41"/>
    </row>
    <row r="42" spans="1:25" x14ac:dyDescent="0.35">
      <c r="E42"/>
      <c r="F42"/>
      <c r="G42"/>
      <c r="H42"/>
      <c r="I42"/>
      <c r="J42"/>
      <c r="K42"/>
      <c r="L42"/>
      <c r="M42"/>
      <c r="N42"/>
      <c r="O42"/>
      <c r="P42"/>
      <c r="Q42"/>
      <c r="R42"/>
      <c r="S42"/>
      <c r="T42"/>
      <c r="U42"/>
      <c r="V42"/>
      <c r="W42"/>
      <c r="X42"/>
      <c r="Y42"/>
    </row>
    <row r="43" spans="1:25" x14ac:dyDescent="0.35">
      <c r="E43"/>
      <c r="F43"/>
      <c r="G43"/>
      <c r="H43"/>
      <c r="I43"/>
      <c r="J43"/>
      <c r="K43"/>
      <c r="L43"/>
      <c r="M43"/>
      <c r="N43"/>
      <c r="O43"/>
      <c r="P43"/>
      <c r="Q43"/>
      <c r="R43"/>
      <c r="S43"/>
      <c r="T43"/>
      <c r="U43"/>
      <c r="V43"/>
      <c r="W43"/>
      <c r="X43"/>
      <c r="Y43"/>
    </row>
    <row r="44" spans="1:25" x14ac:dyDescent="0.35">
      <c r="E44"/>
      <c r="F44"/>
      <c r="G44"/>
      <c r="H44"/>
      <c r="I44"/>
      <c r="J44"/>
      <c r="K44"/>
      <c r="L44"/>
      <c r="M44"/>
      <c r="N44"/>
      <c r="O44"/>
      <c r="P44"/>
      <c r="Q44"/>
      <c r="R44"/>
      <c r="S44"/>
      <c r="T44"/>
      <c r="U44"/>
      <c r="V44"/>
      <c r="W44"/>
      <c r="X44"/>
      <c r="Y44"/>
    </row>
    <row r="45" spans="1:25" x14ac:dyDescent="0.35">
      <c r="E45"/>
      <c r="F45"/>
      <c r="G45"/>
      <c r="H45"/>
      <c r="I45"/>
      <c r="J45"/>
      <c r="K45"/>
      <c r="L45"/>
      <c r="M45"/>
      <c r="N45"/>
      <c r="O45"/>
      <c r="P45"/>
      <c r="Q45"/>
      <c r="R45"/>
      <c r="S45"/>
      <c r="T45"/>
      <c r="U45"/>
      <c r="V45"/>
      <c r="W45"/>
      <c r="X45"/>
      <c r="Y45"/>
    </row>
    <row r="46" spans="1:25" x14ac:dyDescent="0.35">
      <c r="E46"/>
      <c r="F46"/>
      <c r="G46"/>
      <c r="H46"/>
      <c r="I46"/>
      <c r="J46"/>
      <c r="K46"/>
      <c r="L46"/>
      <c r="M46"/>
      <c r="N46"/>
      <c r="O46"/>
      <c r="P46"/>
      <c r="Q46"/>
      <c r="R46"/>
      <c r="S46"/>
      <c r="T46"/>
      <c r="U46"/>
      <c r="V46"/>
      <c r="W46"/>
      <c r="X46"/>
      <c r="Y46"/>
    </row>
    <row r="47" spans="1:25" x14ac:dyDescent="0.35">
      <c r="E47"/>
      <c r="F47"/>
      <c r="G47"/>
      <c r="H47"/>
      <c r="I47"/>
      <c r="J47"/>
      <c r="K47"/>
      <c r="L47"/>
      <c r="M47"/>
      <c r="N47"/>
      <c r="O47"/>
      <c r="P47"/>
      <c r="Q47"/>
      <c r="R47"/>
      <c r="S47"/>
      <c r="T47"/>
      <c r="U47"/>
      <c r="V47"/>
      <c r="W47"/>
      <c r="X47"/>
      <c r="Y47"/>
    </row>
    <row r="48" spans="1:25" x14ac:dyDescent="0.35">
      <c r="E48"/>
      <c r="F48"/>
      <c r="G48"/>
      <c r="H48"/>
      <c r="I48"/>
      <c r="J48"/>
      <c r="K48"/>
      <c r="L48"/>
      <c r="M48"/>
      <c r="N48"/>
      <c r="O48"/>
      <c r="P48"/>
      <c r="Q48"/>
      <c r="R48"/>
      <c r="S48"/>
      <c r="T48"/>
      <c r="U48"/>
      <c r="V48"/>
      <c r="W48"/>
      <c r="X48"/>
      <c r="Y48"/>
    </row>
    <row r="49" spans="5:25" x14ac:dyDescent="0.35">
      <c r="E49"/>
      <c r="F49"/>
      <c r="G49"/>
      <c r="H49"/>
      <c r="I49"/>
      <c r="J49"/>
      <c r="K49"/>
      <c r="L49"/>
      <c r="M49"/>
      <c r="N49"/>
      <c r="O49"/>
      <c r="P49"/>
      <c r="Q49"/>
      <c r="R49"/>
      <c r="S49"/>
      <c r="T49"/>
      <c r="U49"/>
      <c r="V49"/>
      <c r="W49"/>
      <c r="X49"/>
      <c r="Y49"/>
    </row>
    <row r="50" spans="5:25" x14ac:dyDescent="0.35">
      <c r="E50"/>
      <c r="F50"/>
      <c r="G50"/>
      <c r="H50"/>
      <c r="I50"/>
      <c r="J50"/>
      <c r="K50"/>
      <c r="L50"/>
      <c r="M50"/>
      <c r="N50"/>
      <c r="O50"/>
      <c r="P50"/>
      <c r="Q50"/>
      <c r="R50"/>
      <c r="S50"/>
      <c r="T50"/>
      <c r="U50"/>
      <c r="V50"/>
      <c r="W50"/>
      <c r="X50"/>
      <c r="Y50"/>
    </row>
    <row r="51" spans="5:25" x14ac:dyDescent="0.35">
      <c r="E51"/>
      <c r="F51"/>
      <c r="G51"/>
      <c r="H51"/>
      <c r="I51"/>
      <c r="J51"/>
      <c r="K51"/>
      <c r="L51"/>
      <c r="M51"/>
      <c r="N51"/>
      <c r="O51"/>
      <c r="P51"/>
      <c r="Q51"/>
      <c r="R51"/>
      <c r="S51"/>
      <c r="T51"/>
      <c r="U51"/>
      <c r="V51"/>
      <c r="W51"/>
      <c r="X51"/>
      <c r="Y51"/>
    </row>
    <row r="52" spans="5:25" x14ac:dyDescent="0.35">
      <c r="E52"/>
      <c r="F52"/>
      <c r="G52"/>
      <c r="H52"/>
      <c r="I52"/>
      <c r="J52"/>
      <c r="K52"/>
      <c r="L52"/>
      <c r="M52"/>
      <c r="N52"/>
      <c r="O52"/>
      <c r="P52"/>
      <c r="Q52"/>
      <c r="R52"/>
      <c r="S52"/>
      <c r="T52"/>
      <c r="U52"/>
      <c r="V52"/>
      <c r="W52"/>
      <c r="X52"/>
      <c r="Y52"/>
    </row>
    <row r="53" spans="5:25" x14ac:dyDescent="0.35">
      <c r="E53"/>
      <c r="F53"/>
      <c r="G53"/>
      <c r="H53"/>
      <c r="I53"/>
      <c r="J53"/>
      <c r="K53"/>
      <c r="L53"/>
      <c r="M53"/>
      <c r="N53"/>
      <c r="O53"/>
      <c r="P53"/>
      <c r="Q53"/>
      <c r="R53"/>
      <c r="S53"/>
      <c r="T53"/>
      <c r="U53"/>
      <c r="V53"/>
      <c r="W53"/>
      <c r="X53"/>
      <c r="Y53"/>
    </row>
    <row r="54" spans="5:25" x14ac:dyDescent="0.35">
      <c r="E54"/>
      <c r="F54"/>
      <c r="G54"/>
      <c r="H54"/>
      <c r="I54"/>
      <c r="J54"/>
      <c r="K54"/>
      <c r="L54"/>
      <c r="M54"/>
      <c r="N54"/>
      <c r="O54"/>
      <c r="P54"/>
      <c r="Q54"/>
      <c r="R54"/>
      <c r="S54"/>
      <c r="T54"/>
      <c r="U54"/>
      <c r="V54"/>
      <c r="W54"/>
      <c r="X54"/>
      <c r="Y54"/>
    </row>
    <row r="55" spans="5:25" x14ac:dyDescent="0.35">
      <c r="E55"/>
      <c r="F55"/>
      <c r="G55"/>
      <c r="H55"/>
      <c r="I55"/>
      <c r="J55"/>
      <c r="K55"/>
      <c r="L55"/>
      <c r="M55"/>
      <c r="N55"/>
      <c r="O55"/>
      <c r="P55"/>
      <c r="Q55"/>
      <c r="R55"/>
      <c r="S55"/>
      <c r="T55"/>
      <c r="U55"/>
      <c r="V55"/>
      <c r="W55"/>
      <c r="X55"/>
      <c r="Y55"/>
    </row>
    <row r="56" spans="5:25" x14ac:dyDescent="0.35">
      <c r="E56"/>
      <c r="F56"/>
      <c r="G56"/>
      <c r="H56"/>
      <c r="I56"/>
      <c r="J56"/>
      <c r="K56"/>
      <c r="L56"/>
      <c r="M56"/>
      <c r="N56"/>
      <c r="O56"/>
      <c r="P56"/>
      <c r="Q56"/>
      <c r="R56"/>
      <c r="S56"/>
      <c r="T56"/>
      <c r="U56"/>
      <c r="V56"/>
      <c r="W56"/>
      <c r="X56"/>
      <c r="Y56"/>
    </row>
    <row r="57" spans="5:25" x14ac:dyDescent="0.35">
      <c r="E57"/>
      <c r="F57"/>
      <c r="G57"/>
      <c r="H57"/>
      <c r="I57"/>
      <c r="J57"/>
      <c r="K57"/>
      <c r="L57"/>
      <c r="M57"/>
      <c r="N57"/>
      <c r="O57"/>
      <c r="P57"/>
      <c r="Q57"/>
      <c r="R57"/>
      <c r="S57"/>
      <c r="T57"/>
      <c r="U57"/>
      <c r="V57"/>
      <c r="W57"/>
      <c r="X57"/>
      <c r="Y57"/>
    </row>
    <row r="58" spans="5:25" x14ac:dyDescent="0.35">
      <c r="E58"/>
      <c r="F58"/>
      <c r="G58"/>
      <c r="H58"/>
      <c r="I58"/>
      <c r="J58"/>
      <c r="K58"/>
      <c r="L58"/>
      <c r="M58"/>
      <c r="N58"/>
      <c r="O58"/>
      <c r="P58"/>
      <c r="Q58"/>
      <c r="R58"/>
      <c r="S58"/>
      <c r="T58"/>
      <c r="U58"/>
      <c r="V58"/>
      <c r="W58"/>
      <c r="X58"/>
      <c r="Y58"/>
    </row>
    <row r="59" spans="5:25" x14ac:dyDescent="0.35">
      <c r="E59"/>
      <c r="F59"/>
      <c r="G59"/>
      <c r="H59"/>
      <c r="I59"/>
      <c r="J59"/>
      <c r="K59"/>
      <c r="L59"/>
      <c r="M59"/>
      <c r="N59"/>
      <c r="O59"/>
      <c r="P59"/>
      <c r="Q59"/>
      <c r="R59"/>
      <c r="S59"/>
      <c r="T59"/>
      <c r="U59"/>
      <c r="V59"/>
      <c r="W59"/>
      <c r="X59"/>
      <c r="Y59"/>
    </row>
    <row r="60" spans="5:25" x14ac:dyDescent="0.35">
      <c r="E60"/>
      <c r="F60"/>
      <c r="G60"/>
      <c r="H60"/>
      <c r="I60"/>
      <c r="J60"/>
      <c r="K60"/>
      <c r="L60"/>
      <c r="M60"/>
      <c r="N60"/>
      <c r="O60"/>
      <c r="P60"/>
      <c r="Q60"/>
      <c r="R60"/>
      <c r="S60"/>
      <c r="T60"/>
      <c r="U60"/>
      <c r="V60"/>
      <c r="W60"/>
      <c r="X60"/>
      <c r="Y60"/>
    </row>
    <row r="61" spans="5:25" x14ac:dyDescent="0.35">
      <c r="E61"/>
      <c r="F61"/>
      <c r="G61"/>
      <c r="H61"/>
      <c r="I61"/>
      <c r="J61"/>
      <c r="K61"/>
      <c r="L61"/>
      <c r="M61"/>
      <c r="N61"/>
      <c r="O61"/>
      <c r="P61"/>
      <c r="Q61"/>
      <c r="R61"/>
      <c r="S61"/>
      <c r="T61"/>
      <c r="U61"/>
      <c r="V61"/>
      <c r="W61"/>
      <c r="X61"/>
      <c r="Y61"/>
    </row>
    <row r="62" spans="5:25" x14ac:dyDescent="0.35">
      <c r="E62"/>
      <c r="F62"/>
      <c r="G62"/>
      <c r="H62"/>
      <c r="I62"/>
      <c r="J62"/>
      <c r="K62"/>
      <c r="L62"/>
      <c r="M62"/>
      <c r="N62"/>
      <c r="O62"/>
      <c r="P62"/>
      <c r="Q62"/>
      <c r="R62"/>
      <c r="S62"/>
      <c r="T62"/>
      <c r="U62"/>
      <c r="V62"/>
      <c r="W62"/>
      <c r="X62"/>
      <c r="Y62"/>
    </row>
    <row r="63" spans="5:25" x14ac:dyDescent="0.35">
      <c r="E63"/>
      <c r="F63"/>
      <c r="G63"/>
      <c r="H63"/>
      <c r="I63"/>
      <c r="J63"/>
      <c r="K63"/>
      <c r="L63"/>
      <c r="M63"/>
      <c r="N63"/>
      <c r="O63"/>
      <c r="P63"/>
      <c r="Q63"/>
      <c r="R63"/>
      <c r="S63"/>
      <c r="T63"/>
      <c r="U63"/>
      <c r="V63"/>
      <c r="W63"/>
      <c r="X63"/>
      <c r="Y63"/>
    </row>
    <row r="64" spans="5:25" x14ac:dyDescent="0.35">
      <c r="E64"/>
      <c r="F64"/>
      <c r="G64"/>
      <c r="H64"/>
      <c r="I64"/>
      <c r="J64"/>
      <c r="K64"/>
      <c r="L64"/>
      <c r="M64"/>
      <c r="N64"/>
      <c r="O64"/>
      <c r="P64"/>
      <c r="Q64"/>
      <c r="R64"/>
      <c r="S64"/>
      <c r="T64"/>
      <c r="U64"/>
      <c r="V64"/>
      <c r="W64"/>
      <c r="X64"/>
      <c r="Y64"/>
    </row>
    <row r="65" spans="5:25" x14ac:dyDescent="0.35">
      <c r="E65"/>
      <c r="F65"/>
      <c r="G65"/>
      <c r="H65"/>
      <c r="I65"/>
      <c r="J65"/>
      <c r="K65"/>
      <c r="L65"/>
      <c r="M65"/>
      <c r="N65"/>
      <c r="O65"/>
      <c r="P65"/>
      <c r="Q65"/>
      <c r="R65"/>
      <c r="S65"/>
      <c r="T65"/>
      <c r="U65"/>
      <c r="V65"/>
      <c r="W65"/>
      <c r="X65"/>
      <c r="Y65"/>
    </row>
    <row r="66" spans="5:25" x14ac:dyDescent="0.35">
      <c r="E66"/>
      <c r="F66"/>
      <c r="G66"/>
      <c r="H66"/>
      <c r="I66"/>
      <c r="J66"/>
      <c r="K66"/>
      <c r="L66"/>
      <c r="M66"/>
      <c r="N66"/>
      <c r="O66"/>
      <c r="P66"/>
      <c r="Q66"/>
      <c r="R66"/>
      <c r="S66"/>
      <c r="T66"/>
      <c r="U66"/>
      <c r="V66"/>
      <c r="W66"/>
      <c r="X66"/>
      <c r="Y66"/>
    </row>
    <row r="67" spans="5:25" x14ac:dyDescent="0.35">
      <c r="E67"/>
      <c r="F67"/>
      <c r="G67"/>
      <c r="H67"/>
      <c r="I67"/>
      <c r="J67"/>
      <c r="K67"/>
      <c r="L67"/>
      <c r="M67"/>
      <c r="N67"/>
      <c r="O67"/>
      <c r="P67"/>
      <c r="Q67"/>
      <c r="R67"/>
      <c r="S67"/>
      <c r="T67"/>
      <c r="U67"/>
      <c r="V67"/>
      <c r="W67"/>
      <c r="X67"/>
      <c r="Y67"/>
    </row>
    <row r="68" spans="5:25" x14ac:dyDescent="0.35">
      <c r="E68"/>
      <c r="F68"/>
      <c r="G68"/>
      <c r="H68"/>
      <c r="I68"/>
      <c r="J68"/>
      <c r="K68"/>
      <c r="L68"/>
      <c r="M68"/>
      <c r="N68"/>
      <c r="O68"/>
      <c r="P68"/>
      <c r="Q68"/>
      <c r="R68"/>
      <c r="S68"/>
      <c r="T68"/>
      <c r="U68"/>
      <c r="V68"/>
      <c r="W68"/>
      <c r="X68"/>
      <c r="Y68"/>
    </row>
    <row r="69" spans="5:25" x14ac:dyDescent="0.35">
      <c r="E69"/>
      <c r="F69"/>
      <c r="G69"/>
      <c r="H69"/>
      <c r="I69"/>
      <c r="J69"/>
      <c r="K69"/>
      <c r="L69"/>
      <c r="M69"/>
      <c r="N69"/>
      <c r="O69"/>
      <c r="P69"/>
      <c r="Q69"/>
      <c r="R69"/>
      <c r="S69"/>
      <c r="T69"/>
      <c r="U69"/>
      <c r="V69"/>
      <c r="W69"/>
      <c r="X69"/>
      <c r="Y69"/>
    </row>
    <row r="70" spans="5:25" x14ac:dyDescent="0.35">
      <c r="E70"/>
      <c r="F70"/>
      <c r="G70"/>
      <c r="H70"/>
      <c r="I70"/>
      <c r="J70"/>
      <c r="K70"/>
      <c r="L70"/>
      <c r="M70"/>
      <c r="N70"/>
      <c r="O70"/>
      <c r="P70"/>
      <c r="Q70"/>
      <c r="R70"/>
      <c r="S70"/>
      <c r="T70"/>
      <c r="U70"/>
      <c r="V70"/>
      <c r="W70"/>
      <c r="X70"/>
      <c r="Y70"/>
    </row>
    <row r="71" spans="5:25" x14ac:dyDescent="0.35">
      <c r="E71"/>
      <c r="F71"/>
      <c r="G71"/>
      <c r="H71"/>
      <c r="I71"/>
      <c r="J71"/>
      <c r="K71"/>
      <c r="L71"/>
      <c r="M71"/>
      <c r="N71"/>
      <c r="O71"/>
      <c r="P71"/>
      <c r="Q71"/>
      <c r="R71"/>
      <c r="S71"/>
      <c r="T71"/>
      <c r="U71"/>
      <c r="V71"/>
      <c r="W71"/>
      <c r="X71"/>
      <c r="Y71"/>
    </row>
    <row r="72" spans="5:25" x14ac:dyDescent="0.35">
      <c r="E72"/>
      <c r="F72"/>
      <c r="G72"/>
      <c r="H72"/>
      <c r="I72"/>
      <c r="J72"/>
      <c r="K72"/>
      <c r="L72"/>
      <c r="M72"/>
      <c r="N72"/>
      <c r="O72"/>
      <c r="P72"/>
      <c r="Q72"/>
      <c r="R72"/>
      <c r="S72"/>
      <c r="T72"/>
      <c r="U72"/>
      <c r="V72"/>
      <c r="W72"/>
      <c r="X72"/>
      <c r="Y72"/>
    </row>
    <row r="73" spans="5:25" x14ac:dyDescent="0.35">
      <c r="E73"/>
      <c r="F73"/>
      <c r="G73"/>
      <c r="H73"/>
      <c r="I73"/>
      <c r="J73"/>
      <c r="K73"/>
      <c r="L73"/>
      <c r="M73"/>
      <c r="N73"/>
      <c r="O73"/>
      <c r="P73"/>
      <c r="Q73"/>
      <c r="R73"/>
      <c r="S73"/>
      <c r="T73"/>
      <c r="U73"/>
      <c r="V73"/>
      <c r="W73"/>
      <c r="X73"/>
      <c r="Y73"/>
    </row>
    <row r="74" spans="5:25" x14ac:dyDescent="0.35">
      <c r="E74"/>
      <c r="F74"/>
      <c r="G74"/>
      <c r="H74"/>
      <c r="I74"/>
      <c r="J74"/>
      <c r="K74"/>
      <c r="L74"/>
      <c r="M74"/>
      <c r="N74"/>
      <c r="O74"/>
      <c r="P74"/>
      <c r="Q74"/>
      <c r="R74"/>
      <c r="S74"/>
      <c r="T74"/>
      <c r="U74"/>
      <c r="V74"/>
      <c r="W74"/>
      <c r="X74"/>
      <c r="Y74"/>
    </row>
    <row r="75" spans="5:25" x14ac:dyDescent="0.35">
      <c r="E75"/>
      <c r="F75"/>
      <c r="G75"/>
      <c r="H75"/>
      <c r="I75"/>
      <c r="J75"/>
      <c r="K75"/>
      <c r="L75"/>
      <c r="M75"/>
      <c r="N75"/>
      <c r="O75"/>
      <c r="P75"/>
      <c r="Q75"/>
      <c r="R75"/>
      <c r="S75"/>
      <c r="T75"/>
      <c r="U75"/>
      <c r="V75"/>
      <c r="W75"/>
      <c r="X75"/>
      <c r="Y75"/>
    </row>
    <row r="76" spans="5:25" x14ac:dyDescent="0.35">
      <c r="E76"/>
      <c r="F76"/>
      <c r="G76"/>
      <c r="H76"/>
      <c r="I76"/>
      <c r="J76"/>
      <c r="K76"/>
      <c r="L76"/>
      <c r="M76"/>
      <c r="N76"/>
      <c r="O76"/>
      <c r="P76"/>
      <c r="Q76"/>
      <c r="R76"/>
      <c r="S76"/>
      <c r="T76"/>
      <c r="U76"/>
      <c r="V76"/>
      <c r="W76"/>
      <c r="X76"/>
      <c r="Y76"/>
    </row>
    <row r="77" spans="5:25" x14ac:dyDescent="0.35">
      <c r="E77"/>
      <c r="F77"/>
      <c r="G77"/>
      <c r="H77"/>
      <c r="I77"/>
      <c r="J77"/>
      <c r="K77"/>
      <c r="L77"/>
      <c r="M77"/>
      <c r="N77"/>
      <c r="O77"/>
      <c r="P77"/>
      <c r="Q77"/>
      <c r="R77"/>
      <c r="S77"/>
      <c r="T77"/>
      <c r="U77"/>
      <c r="V77"/>
      <c r="W77"/>
      <c r="X77"/>
      <c r="Y77"/>
    </row>
    <row r="78" spans="5:25" x14ac:dyDescent="0.35">
      <c r="E78"/>
      <c r="F78"/>
      <c r="G78"/>
      <c r="H78"/>
      <c r="I78"/>
      <c r="J78"/>
      <c r="K78"/>
      <c r="L78"/>
      <c r="M78"/>
      <c r="N78"/>
      <c r="O78"/>
      <c r="P78"/>
      <c r="Q78"/>
      <c r="R78"/>
      <c r="S78"/>
      <c r="T78"/>
      <c r="U78"/>
      <c r="V78"/>
      <c r="W78"/>
      <c r="X78"/>
      <c r="Y78"/>
    </row>
    <row r="79" spans="5:25" x14ac:dyDescent="0.35">
      <c r="E79"/>
      <c r="F79"/>
      <c r="G79"/>
      <c r="H79"/>
      <c r="I79"/>
      <c r="J79"/>
      <c r="K79"/>
      <c r="L79"/>
      <c r="M79"/>
      <c r="N79"/>
      <c r="O79"/>
      <c r="P79"/>
      <c r="Q79"/>
      <c r="R79"/>
      <c r="S79"/>
      <c r="T79"/>
      <c r="U79"/>
      <c r="V79"/>
      <c r="W79"/>
      <c r="X79"/>
      <c r="Y79"/>
    </row>
    <row r="80" spans="5:25" x14ac:dyDescent="0.35">
      <c r="E80"/>
      <c r="F80"/>
      <c r="G80"/>
      <c r="H80"/>
      <c r="I80"/>
      <c r="J80"/>
      <c r="K80"/>
      <c r="L80"/>
      <c r="M80"/>
      <c r="N80"/>
      <c r="O80"/>
      <c r="P80"/>
      <c r="Q80"/>
      <c r="R80"/>
      <c r="S80"/>
      <c r="T80"/>
      <c r="U80"/>
      <c r="V80"/>
      <c r="W80"/>
      <c r="X80"/>
      <c r="Y80"/>
    </row>
    <row r="81" spans="5:25" x14ac:dyDescent="0.35">
      <c r="E81"/>
      <c r="F81"/>
      <c r="G81"/>
      <c r="H81"/>
      <c r="I81"/>
      <c r="J81"/>
      <c r="K81"/>
      <c r="L81"/>
      <c r="M81"/>
      <c r="N81"/>
      <c r="O81"/>
      <c r="P81"/>
      <c r="Q81"/>
      <c r="R81"/>
      <c r="S81"/>
      <c r="T81"/>
      <c r="U81"/>
      <c r="V81"/>
      <c r="W81"/>
      <c r="X81"/>
      <c r="Y81"/>
    </row>
    <row r="82" spans="5:25" x14ac:dyDescent="0.35">
      <c r="E82"/>
      <c r="F82"/>
      <c r="G82"/>
      <c r="H82"/>
      <c r="I82"/>
      <c r="J82"/>
      <c r="K82"/>
      <c r="L82"/>
      <c r="M82"/>
      <c r="N82"/>
      <c r="O82"/>
      <c r="P82"/>
      <c r="Q82"/>
      <c r="R82"/>
      <c r="S82"/>
      <c r="T82"/>
      <c r="U82"/>
      <c r="V82"/>
      <c r="W82"/>
      <c r="X82"/>
      <c r="Y82"/>
    </row>
    <row r="83" spans="5:25" x14ac:dyDescent="0.35">
      <c r="E83"/>
      <c r="F83"/>
      <c r="G83"/>
      <c r="H83"/>
      <c r="I83"/>
      <c r="J83"/>
      <c r="K83"/>
      <c r="L83"/>
      <c r="M83"/>
      <c r="N83"/>
      <c r="O83"/>
      <c r="P83"/>
      <c r="Q83"/>
      <c r="R83"/>
      <c r="S83"/>
      <c r="T83"/>
      <c r="U83"/>
      <c r="V83"/>
      <c r="W83"/>
      <c r="X83"/>
      <c r="Y83"/>
    </row>
    <row r="84" spans="5:25" x14ac:dyDescent="0.35">
      <c r="E84"/>
      <c r="F84"/>
      <c r="G84"/>
      <c r="H84"/>
      <c r="I84"/>
      <c r="J84"/>
      <c r="K84"/>
      <c r="L84"/>
      <c r="M84"/>
      <c r="N84"/>
      <c r="O84"/>
      <c r="P84"/>
      <c r="Q84"/>
      <c r="R84"/>
      <c r="S84"/>
      <c r="T84"/>
      <c r="U84"/>
      <c r="V84"/>
      <c r="W84"/>
      <c r="X84"/>
      <c r="Y84"/>
    </row>
    <row r="85" spans="5:25" x14ac:dyDescent="0.35">
      <c r="E85"/>
      <c r="F85"/>
      <c r="G85"/>
      <c r="H85"/>
      <c r="I85"/>
      <c r="J85"/>
      <c r="K85"/>
      <c r="L85"/>
      <c r="M85"/>
      <c r="N85"/>
      <c r="O85"/>
      <c r="P85"/>
      <c r="Q85"/>
      <c r="R85"/>
      <c r="S85"/>
      <c r="T85"/>
      <c r="U85"/>
      <c r="V85"/>
      <c r="W85"/>
      <c r="X85"/>
      <c r="Y85"/>
    </row>
    <row r="86" spans="5:25" x14ac:dyDescent="0.35">
      <c r="E86"/>
      <c r="F86"/>
      <c r="G86"/>
      <c r="H86"/>
      <c r="I86"/>
      <c r="J86"/>
      <c r="K86"/>
      <c r="L86"/>
      <c r="M86"/>
      <c r="N86"/>
      <c r="O86"/>
      <c r="P86"/>
      <c r="Q86"/>
      <c r="R86"/>
      <c r="S86"/>
      <c r="T86"/>
      <c r="U86"/>
      <c r="V86"/>
      <c r="W86"/>
      <c r="X86"/>
      <c r="Y86"/>
    </row>
    <row r="87" spans="5:25" x14ac:dyDescent="0.35">
      <c r="E87"/>
      <c r="F87"/>
      <c r="G87"/>
      <c r="H87"/>
      <c r="I87"/>
      <c r="J87"/>
      <c r="K87"/>
      <c r="L87"/>
      <c r="M87"/>
      <c r="N87"/>
      <c r="O87"/>
      <c r="P87"/>
      <c r="Q87"/>
      <c r="R87"/>
      <c r="S87"/>
      <c r="T87"/>
      <c r="U87"/>
      <c r="V87"/>
      <c r="W87"/>
      <c r="X87"/>
      <c r="Y87"/>
    </row>
    <row r="88" spans="5:25" x14ac:dyDescent="0.35">
      <c r="E88"/>
      <c r="F88"/>
      <c r="G88"/>
      <c r="H88"/>
      <c r="I88"/>
      <c r="J88"/>
      <c r="K88"/>
      <c r="L88"/>
      <c r="M88"/>
      <c r="N88"/>
      <c r="O88"/>
      <c r="P88"/>
      <c r="Q88"/>
      <c r="R88"/>
      <c r="S88"/>
      <c r="T88"/>
      <c r="U88"/>
      <c r="V88"/>
      <c r="W88"/>
      <c r="X88"/>
      <c r="Y88"/>
    </row>
    <row r="89" spans="5:25" x14ac:dyDescent="0.35">
      <c r="E89"/>
      <c r="F89"/>
      <c r="G89"/>
      <c r="H89"/>
      <c r="I89"/>
      <c r="J89"/>
      <c r="K89"/>
      <c r="L89"/>
      <c r="M89"/>
      <c r="N89"/>
      <c r="O89"/>
      <c r="P89"/>
      <c r="Q89"/>
      <c r="R89"/>
      <c r="S89"/>
      <c r="T89"/>
      <c r="U89"/>
      <c r="V89"/>
      <c r="W89"/>
      <c r="X89"/>
      <c r="Y89"/>
    </row>
    <row r="90" spans="5:25" x14ac:dyDescent="0.35">
      <c r="E90"/>
      <c r="F90"/>
      <c r="G90"/>
      <c r="H90"/>
      <c r="I90"/>
      <c r="J90"/>
      <c r="K90"/>
      <c r="L90"/>
      <c r="M90"/>
      <c r="N90"/>
      <c r="O90"/>
      <c r="P90"/>
      <c r="Q90"/>
      <c r="R90"/>
      <c r="S90"/>
      <c r="T90"/>
      <c r="U90"/>
      <c r="V90"/>
      <c r="W90"/>
      <c r="X90"/>
      <c r="Y90"/>
    </row>
    <row r="91" spans="5:25" x14ac:dyDescent="0.35">
      <c r="E91"/>
      <c r="F91"/>
      <c r="G91"/>
      <c r="H91"/>
      <c r="I91"/>
      <c r="J91"/>
      <c r="K91"/>
      <c r="L91"/>
      <c r="M91"/>
      <c r="N91"/>
      <c r="O91"/>
      <c r="P91"/>
      <c r="Q91"/>
      <c r="R91"/>
      <c r="S91"/>
      <c r="T91"/>
      <c r="U91"/>
      <c r="V91"/>
      <c r="W91"/>
      <c r="X91"/>
      <c r="Y91"/>
    </row>
    <row r="92" spans="5:25" x14ac:dyDescent="0.35">
      <c r="E92"/>
      <c r="F92"/>
      <c r="G92"/>
      <c r="H92"/>
      <c r="I92"/>
      <c r="J92"/>
      <c r="K92"/>
      <c r="L92"/>
      <c r="M92"/>
      <c r="N92"/>
      <c r="O92"/>
      <c r="P92"/>
      <c r="Q92"/>
      <c r="R92"/>
      <c r="S92"/>
      <c r="T92"/>
      <c r="U92"/>
      <c r="V92"/>
      <c r="W92"/>
      <c r="X92"/>
      <c r="Y92"/>
    </row>
    <row r="93" spans="5:25" x14ac:dyDescent="0.35">
      <c r="E93"/>
      <c r="F93"/>
      <c r="G93"/>
      <c r="H93"/>
      <c r="I93"/>
      <c r="J93"/>
      <c r="K93"/>
      <c r="L93"/>
      <c r="M93"/>
      <c r="N93"/>
      <c r="O93"/>
      <c r="P93"/>
      <c r="Q93"/>
      <c r="R93"/>
      <c r="S93"/>
      <c r="T93"/>
      <c r="U93"/>
      <c r="V93"/>
      <c r="W93"/>
      <c r="X93"/>
      <c r="Y93"/>
    </row>
    <row r="94" spans="5:25" x14ac:dyDescent="0.35">
      <c r="E94"/>
      <c r="F94"/>
      <c r="G94"/>
      <c r="H94"/>
      <c r="I94"/>
      <c r="J94"/>
      <c r="K94"/>
      <c r="L94"/>
      <c r="M94"/>
      <c r="N94"/>
      <c r="O94"/>
      <c r="P94"/>
      <c r="Q94"/>
      <c r="R94"/>
      <c r="S94"/>
      <c r="T94"/>
      <c r="U94"/>
      <c r="V94"/>
      <c r="W94"/>
      <c r="X94"/>
      <c r="Y94"/>
    </row>
    <row r="95" spans="5:25" x14ac:dyDescent="0.35">
      <c r="E95"/>
      <c r="F95"/>
      <c r="G95"/>
      <c r="H95"/>
      <c r="I95"/>
      <c r="J95"/>
      <c r="K95"/>
      <c r="L95"/>
      <c r="M95"/>
      <c r="N95"/>
      <c r="O95"/>
      <c r="P95"/>
      <c r="Q95"/>
      <c r="R95"/>
      <c r="S95"/>
      <c r="T95"/>
      <c r="U95"/>
      <c r="V95"/>
      <c r="W95"/>
      <c r="X95"/>
      <c r="Y95"/>
    </row>
    <row r="96" spans="5:25" x14ac:dyDescent="0.35">
      <c r="E96"/>
      <c r="F96"/>
      <c r="G96"/>
      <c r="H96"/>
      <c r="I96"/>
      <c r="J96"/>
      <c r="K96"/>
      <c r="L96"/>
      <c r="M96"/>
      <c r="N96"/>
      <c r="O96"/>
      <c r="P96"/>
      <c r="Q96"/>
      <c r="R96"/>
      <c r="S96"/>
      <c r="T96"/>
      <c r="U96"/>
      <c r="V96"/>
      <c r="W96"/>
      <c r="X96"/>
      <c r="Y96"/>
    </row>
    <row r="97" spans="5:25" x14ac:dyDescent="0.35">
      <c r="E97"/>
      <c r="F97"/>
      <c r="G97"/>
      <c r="H97"/>
      <c r="I97"/>
      <c r="J97"/>
      <c r="K97"/>
      <c r="L97"/>
      <c r="M97"/>
      <c r="N97"/>
      <c r="O97"/>
      <c r="P97"/>
      <c r="Q97"/>
      <c r="R97"/>
      <c r="S97"/>
      <c r="T97"/>
      <c r="U97"/>
      <c r="V97"/>
      <c r="W97"/>
      <c r="X97"/>
      <c r="Y97"/>
    </row>
    <row r="98" spans="5:25" x14ac:dyDescent="0.35">
      <c r="E98"/>
      <c r="F98"/>
      <c r="G98"/>
      <c r="H98"/>
      <c r="I98"/>
      <c r="J98"/>
      <c r="K98"/>
      <c r="L98"/>
      <c r="M98"/>
      <c r="N98"/>
      <c r="O98"/>
      <c r="P98"/>
      <c r="Q98"/>
      <c r="R98"/>
      <c r="S98"/>
      <c r="T98"/>
      <c r="U98"/>
      <c r="V98"/>
      <c r="W98"/>
      <c r="X98"/>
      <c r="Y98"/>
    </row>
    <row r="99" spans="5:25" x14ac:dyDescent="0.35">
      <c r="E99"/>
      <c r="F99"/>
      <c r="G99"/>
      <c r="H99"/>
      <c r="I99"/>
      <c r="J99"/>
      <c r="K99"/>
      <c r="L99"/>
      <c r="M99"/>
      <c r="N99"/>
      <c r="O99"/>
      <c r="P99"/>
      <c r="Q99"/>
      <c r="R99"/>
      <c r="S99"/>
      <c r="T99"/>
      <c r="U99"/>
      <c r="V99"/>
      <c r="W99"/>
      <c r="X99"/>
      <c r="Y99"/>
    </row>
    <row r="100" spans="5:25" x14ac:dyDescent="0.35">
      <c r="E100"/>
      <c r="F100"/>
      <c r="G100"/>
      <c r="H100"/>
      <c r="I100"/>
      <c r="J100"/>
      <c r="K100"/>
      <c r="L100"/>
      <c r="M100"/>
      <c r="N100"/>
      <c r="O100"/>
      <c r="P100"/>
      <c r="Q100"/>
      <c r="R100"/>
      <c r="S100"/>
      <c r="T100"/>
      <c r="U100"/>
      <c r="V100"/>
      <c r="W100"/>
      <c r="X100"/>
      <c r="Y100"/>
    </row>
    <row r="101" spans="5:25" x14ac:dyDescent="0.35">
      <c r="E101"/>
      <c r="F101"/>
      <c r="G101"/>
      <c r="H101"/>
      <c r="I101"/>
      <c r="J101"/>
      <c r="K101"/>
      <c r="L101"/>
      <c r="M101"/>
      <c r="N101"/>
      <c r="O101"/>
      <c r="P101"/>
      <c r="Q101"/>
      <c r="R101"/>
      <c r="S101"/>
      <c r="T101"/>
      <c r="U101"/>
      <c r="V101"/>
      <c r="W101"/>
      <c r="X101"/>
      <c r="Y101"/>
    </row>
    <row r="102" spans="5:25" x14ac:dyDescent="0.35">
      <c r="E102"/>
      <c r="F102"/>
      <c r="G102"/>
      <c r="H102"/>
      <c r="I102"/>
      <c r="J102"/>
      <c r="K102"/>
      <c r="L102"/>
      <c r="M102"/>
      <c r="N102"/>
      <c r="O102"/>
      <c r="P102"/>
      <c r="Q102"/>
      <c r="R102"/>
      <c r="S102"/>
      <c r="T102"/>
      <c r="U102"/>
      <c r="V102"/>
      <c r="W102"/>
      <c r="X102"/>
      <c r="Y102"/>
    </row>
    <row r="103" spans="5:25" x14ac:dyDescent="0.35">
      <c r="E103"/>
      <c r="F103"/>
      <c r="G103"/>
      <c r="H103"/>
      <c r="I103"/>
      <c r="J103"/>
      <c r="K103"/>
      <c r="L103"/>
      <c r="M103"/>
      <c r="N103"/>
      <c r="O103"/>
      <c r="P103"/>
      <c r="Q103"/>
      <c r="R103"/>
      <c r="S103"/>
      <c r="T103"/>
      <c r="U103"/>
      <c r="V103"/>
      <c r="W103"/>
      <c r="X103"/>
      <c r="Y103"/>
    </row>
    <row r="104" spans="5:25" x14ac:dyDescent="0.35">
      <c r="E104"/>
      <c r="F104"/>
      <c r="G104"/>
      <c r="H104"/>
      <c r="I104"/>
      <c r="J104"/>
      <c r="K104"/>
      <c r="L104"/>
      <c r="M104"/>
      <c r="N104"/>
      <c r="O104"/>
      <c r="P104"/>
      <c r="Q104"/>
      <c r="R104"/>
      <c r="S104"/>
      <c r="T104"/>
      <c r="U104"/>
      <c r="V104"/>
      <c r="W104"/>
      <c r="X104"/>
      <c r="Y104"/>
    </row>
    <row r="105" spans="5:25" x14ac:dyDescent="0.35">
      <c r="E105"/>
      <c r="F105"/>
      <c r="G105"/>
      <c r="H105"/>
      <c r="I105"/>
      <c r="J105"/>
      <c r="K105"/>
      <c r="L105"/>
      <c r="M105"/>
      <c r="N105"/>
      <c r="O105"/>
      <c r="P105"/>
      <c r="Q105"/>
      <c r="R105"/>
      <c r="S105"/>
      <c r="T105"/>
      <c r="U105"/>
      <c r="V105"/>
      <c r="W105"/>
      <c r="X105"/>
      <c r="Y105"/>
    </row>
    <row r="106" spans="5:25" x14ac:dyDescent="0.35">
      <c r="E106"/>
      <c r="F106"/>
      <c r="G106"/>
      <c r="H106"/>
      <c r="I106"/>
      <c r="J106"/>
      <c r="K106"/>
      <c r="L106"/>
      <c r="M106"/>
      <c r="N106"/>
      <c r="O106"/>
      <c r="P106"/>
      <c r="Q106"/>
      <c r="R106"/>
      <c r="S106"/>
      <c r="T106"/>
      <c r="U106"/>
      <c r="V106"/>
      <c r="W106"/>
      <c r="X106"/>
      <c r="Y106"/>
    </row>
    <row r="107" spans="5:25" x14ac:dyDescent="0.35">
      <c r="E107"/>
      <c r="F107"/>
      <c r="G107"/>
      <c r="H107"/>
      <c r="I107"/>
      <c r="J107"/>
      <c r="K107"/>
      <c r="L107"/>
      <c r="M107"/>
      <c r="N107"/>
      <c r="O107"/>
      <c r="P107"/>
      <c r="Q107"/>
      <c r="R107"/>
      <c r="S107"/>
      <c r="T107"/>
      <c r="U107"/>
      <c r="V107"/>
      <c r="W107"/>
      <c r="X107"/>
      <c r="Y107"/>
    </row>
    <row r="108" spans="5:25" x14ac:dyDescent="0.35">
      <c r="E108"/>
      <c r="F108"/>
      <c r="G108"/>
      <c r="H108"/>
      <c r="I108"/>
      <c r="J108"/>
      <c r="K108"/>
      <c r="L108"/>
      <c r="M108"/>
      <c r="N108"/>
      <c r="O108"/>
      <c r="P108"/>
      <c r="Q108"/>
      <c r="R108"/>
      <c r="S108"/>
      <c r="T108"/>
      <c r="U108"/>
      <c r="V108"/>
      <c r="W108"/>
      <c r="X108"/>
      <c r="Y108"/>
    </row>
    <row r="109" spans="5:25" x14ac:dyDescent="0.35">
      <c r="E109"/>
      <c r="F109"/>
      <c r="G109"/>
      <c r="H109"/>
      <c r="I109"/>
      <c r="J109"/>
      <c r="K109"/>
      <c r="L109"/>
      <c r="M109"/>
      <c r="N109"/>
      <c r="O109"/>
      <c r="P109"/>
      <c r="Q109"/>
      <c r="R109"/>
      <c r="S109"/>
      <c r="T109"/>
      <c r="U109"/>
      <c r="V109"/>
      <c r="W109"/>
      <c r="X109"/>
      <c r="Y109"/>
    </row>
    <row r="110" spans="5:25" x14ac:dyDescent="0.35">
      <c r="E110"/>
      <c r="F110"/>
      <c r="G110"/>
      <c r="H110"/>
      <c r="I110"/>
      <c r="J110"/>
      <c r="K110"/>
      <c r="L110"/>
      <c r="M110"/>
      <c r="N110"/>
      <c r="O110"/>
      <c r="P110"/>
      <c r="Q110"/>
      <c r="R110"/>
      <c r="S110"/>
      <c r="T110"/>
      <c r="U110"/>
      <c r="V110"/>
      <c r="W110"/>
      <c r="X110"/>
      <c r="Y110"/>
    </row>
    <row r="111" spans="5:25" x14ac:dyDescent="0.35">
      <c r="E111"/>
      <c r="F111"/>
      <c r="G111"/>
      <c r="H111"/>
      <c r="I111"/>
      <c r="J111"/>
      <c r="K111"/>
      <c r="L111"/>
      <c r="M111"/>
      <c r="N111"/>
      <c r="O111"/>
      <c r="P111"/>
      <c r="Q111"/>
      <c r="R111"/>
      <c r="S111"/>
      <c r="T111"/>
      <c r="U111"/>
      <c r="V111"/>
      <c r="W111"/>
      <c r="X111"/>
      <c r="Y111"/>
    </row>
    <row r="112" spans="5:25" x14ac:dyDescent="0.35">
      <c r="E112"/>
      <c r="F112"/>
      <c r="G112"/>
      <c r="H112"/>
      <c r="I112"/>
      <c r="J112"/>
      <c r="K112"/>
      <c r="L112"/>
      <c r="M112"/>
      <c r="N112"/>
      <c r="O112"/>
      <c r="P112"/>
      <c r="Q112"/>
      <c r="R112"/>
      <c r="S112"/>
      <c r="T112"/>
      <c r="U112"/>
      <c r="V112"/>
      <c r="W112"/>
      <c r="X112"/>
      <c r="Y112"/>
    </row>
    <row r="113" spans="5:25" x14ac:dyDescent="0.35">
      <c r="E113"/>
      <c r="F113"/>
      <c r="G113"/>
      <c r="H113"/>
      <c r="I113"/>
      <c r="J113"/>
      <c r="K113"/>
      <c r="L113"/>
      <c r="M113"/>
      <c r="N113"/>
      <c r="O113"/>
      <c r="P113"/>
      <c r="Q113"/>
      <c r="R113"/>
      <c r="S113"/>
      <c r="T113"/>
      <c r="U113"/>
      <c r="V113"/>
      <c r="W113"/>
      <c r="X113"/>
      <c r="Y113"/>
    </row>
    <row r="114" spans="5:25" x14ac:dyDescent="0.35">
      <c r="E114"/>
      <c r="F114"/>
      <c r="G114"/>
      <c r="H114"/>
      <c r="I114"/>
      <c r="J114"/>
      <c r="K114"/>
      <c r="L114"/>
      <c r="M114"/>
      <c r="N114"/>
      <c r="O114"/>
      <c r="P114"/>
      <c r="Q114"/>
      <c r="R114"/>
      <c r="S114"/>
      <c r="T114"/>
      <c r="U114"/>
      <c r="V114"/>
      <c r="W114"/>
      <c r="X114"/>
      <c r="Y114"/>
    </row>
    <row r="115" spans="5:25" x14ac:dyDescent="0.35">
      <c r="E115"/>
      <c r="F115"/>
      <c r="G115"/>
      <c r="H115"/>
      <c r="I115"/>
      <c r="J115"/>
      <c r="K115"/>
      <c r="L115"/>
      <c r="M115"/>
      <c r="N115"/>
      <c r="O115"/>
      <c r="P115"/>
      <c r="Q115"/>
      <c r="R115"/>
      <c r="S115"/>
      <c r="T115"/>
      <c r="U115"/>
      <c r="V115"/>
      <c r="W115"/>
      <c r="X115"/>
      <c r="Y115"/>
    </row>
    <row r="116" spans="5:25" x14ac:dyDescent="0.35">
      <c r="E116"/>
      <c r="F116"/>
      <c r="G116"/>
      <c r="H116"/>
      <c r="I116"/>
      <c r="J116"/>
      <c r="K116"/>
      <c r="L116"/>
      <c r="M116"/>
      <c r="N116"/>
      <c r="O116"/>
      <c r="P116"/>
      <c r="Q116"/>
      <c r="R116"/>
      <c r="S116"/>
      <c r="T116"/>
      <c r="U116"/>
      <c r="V116"/>
      <c r="W116"/>
      <c r="X116"/>
      <c r="Y116"/>
    </row>
    <row r="117" spans="5:25" x14ac:dyDescent="0.35">
      <c r="E117"/>
      <c r="F117"/>
      <c r="G117"/>
      <c r="H117"/>
      <c r="I117"/>
      <c r="J117"/>
      <c r="K117"/>
      <c r="L117"/>
      <c r="M117"/>
      <c r="N117"/>
      <c r="O117"/>
      <c r="P117"/>
      <c r="Q117"/>
      <c r="R117"/>
      <c r="S117"/>
      <c r="T117"/>
      <c r="U117"/>
      <c r="V117"/>
      <c r="W117"/>
      <c r="X117"/>
      <c r="Y117"/>
    </row>
    <row r="118" spans="5:25" x14ac:dyDescent="0.35">
      <c r="E118"/>
      <c r="F118"/>
      <c r="G118"/>
      <c r="H118"/>
      <c r="I118"/>
      <c r="J118"/>
      <c r="K118"/>
      <c r="L118"/>
      <c r="M118"/>
      <c r="N118"/>
      <c r="O118"/>
      <c r="P118"/>
      <c r="Q118"/>
      <c r="R118"/>
      <c r="S118"/>
      <c r="T118"/>
      <c r="U118"/>
      <c r="V118"/>
      <c r="W118"/>
      <c r="X118"/>
      <c r="Y118"/>
    </row>
    <row r="119" spans="5:25" x14ac:dyDescent="0.35">
      <c r="E119"/>
      <c r="F119"/>
      <c r="G119"/>
      <c r="H119"/>
      <c r="I119"/>
      <c r="J119"/>
      <c r="K119"/>
      <c r="L119"/>
      <c r="M119"/>
      <c r="N119"/>
      <c r="O119"/>
      <c r="P119"/>
      <c r="Q119"/>
      <c r="R119"/>
      <c r="S119"/>
      <c r="T119"/>
      <c r="U119"/>
      <c r="V119"/>
      <c r="W119"/>
      <c r="X119"/>
      <c r="Y119"/>
    </row>
    <row r="120" spans="5:25" x14ac:dyDescent="0.35">
      <c r="E120"/>
      <c r="F120"/>
      <c r="G120"/>
      <c r="H120"/>
      <c r="I120"/>
      <c r="J120"/>
      <c r="K120"/>
      <c r="L120"/>
      <c r="M120"/>
      <c r="N120"/>
      <c r="O120"/>
      <c r="P120"/>
      <c r="Q120"/>
      <c r="R120"/>
      <c r="S120"/>
      <c r="T120"/>
      <c r="U120"/>
      <c r="V120"/>
      <c r="W120"/>
      <c r="X120"/>
      <c r="Y120"/>
    </row>
    <row r="121" spans="5:25" x14ac:dyDescent="0.35">
      <c r="E121"/>
      <c r="F121"/>
      <c r="G121"/>
      <c r="H121"/>
      <c r="I121"/>
      <c r="J121"/>
      <c r="K121"/>
      <c r="L121"/>
      <c r="M121"/>
      <c r="N121"/>
      <c r="O121"/>
      <c r="P121"/>
      <c r="Q121"/>
      <c r="R121"/>
      <c r="S121"/>
      <c r="T121"/>
      <c r="U121"/>
      <c r="V121"/>
      <c r="W121"/>
      <c r="X121"/>
      <c r="Y121"/>
    </row>
    <row r="122" spans="5:25" x14ac:dyDescent="0.35">
      <c r="E122"/>
      <c r="F122"/>
      <c r="G122"/>
      <c r="H122"/>
      <c r="I122"/>
      <c r="J122"/>
      <c r="K122"/>
      <c r="L122"/>
      <c r="M122"/>
      <c r="N122"/>
      <c r="O122"/>
      <c r="P122"/>
      <c r="Q122"/>
      <c r="R122"/>
      <c r="S122"/>
      <c r="T122"/>
      <c r="U122"/>
      <c r="V122"/>
      <c r="W122"/>
      <c r="X122"/>
      <c r="Y122"/>
    </row>
    <row r="123" spans="5:25" x14ac:dyDescent="0.35">
      <c r="E123"/>
      <c r="F123"/>
      <c r="G123"/>
      <c r="H123"/>
      <c r="I123"/>
      <c r="J123"/>
      <c r="K123"/>
      <c r="L123"/>
      <c r="M123"/>
      <c r="N123"/>
      <c r="O123"/>
      <c r="P123"/>
      <c r="Q123"/>
      <c r="R123"/>
      <c r="S123"/>
      <c r="T123"/>
      <c r="U123"/>
      <c r="V123"/>
      <c r="W123"/>
      <c r="X123"/>
      <c r="Y123"/>
    </row>
    <row r="124" spans="5:25" x14ac:dyDescent="0.35">
      <c r="E124"/>
      <c r="F124"/>
      <c r="G124"/>
      <c r="H124"/>
      <c r="I124"/>
      <c r="J124"/>
      <c r="K124"/>
      <c r="L124"/>
      <c r="M124"/>
      <c r="N124"/>
      <c r="O124"/>
      <c r="P124"/>
      <c r="Q124"/>
      <c r="R124"/>
      <c r="S124"/>
      <c r="T124"/>
      <c r="U124"/>
      <c r="V124"/>
      <c r="W124"/>
      <c r="X124"/>
      <c r="Y124"/>
    </row>
    <row r="125" spans="5:25" x14ac:dyDescent="0.35">
      <c r="E125"/>
      <c r="F125"/>
      <c r="G125"/>
      <c r="H125"/>
      <c r="I125"/>
      <c r="J125"/>
      <c r="K125"/>
      <c r="L125"/>
      <c r="M125"/>
      <c r="N125"/>
      <c r="O125"/>
      <c r="P125"/>
      <c r="Q125"/>
      <c r="R125"/>
      <c r="S125"/>
      <c r="T125"/>
      <c r="U125"/>
      <c r="V125"/>
      <c r="W125"/>
      <c r="X125"/>
      <c r="Y125"/>
    </row>
    <row r="126" spans="5:25" x14ac:dyDescent="0.35">
      <c r="E126"/>
      <c r="F126"/>
      <c r="G126"/>
      <c r="H126"/>
      <c r="I126"/>
      <c r="J126"/>
      <c r="K126"/>
      <c r="L126"/>
      <c r="M126"/>
      <c r="N126"/>
      <c r="O126"/>
      <c r="P126"/>
      <c r="Q126"/>
      <c r="R126"/>
      <c r="S126"/>
      <c r="T126"/>
      <c r="U126"/>
      <c r="V126"/>
      <c r="W126"/>
      <c r="X126"/>
      <c r="Y126"/>
    </row>
    <row r="127" spans="5:25" x14ac:dyDescent="0.35">
      <c r="E127"/>
      <c r="F127"/>
      <c r="G127"/>
      <c r="H127"/>
      <c r="I127"/>
      <c r="J127"/>
      <c r="K127"/>
      <c r="L127"/>
      <c r="M127"/>
      <c r="N127"/>
      <c r="O127"/>
      <c r="P127"/>
      <c r="Q127"/>
      <c r="R127"/>
      <c r="S127"/>
      <c r="T127"/>
      <c r="U127"/>
      <c r="V127"/>
      <c r="W127"/>
      <c r="X127"/>
      <c r="Y127"/>
    </row>
    <row r="128" spans="5:25" x14ac:dyDescent="0.35">
      <c r="E128"/>
      <c r="F128"/>
      <c r="G128"/>
      <c r="H128"/>
      <c r="I128"/>
      <c r="J128"/>
      <c r="K128"/>
      <c r="L128"/>
      <c r="M128"/>
      <c r="N128"/>
      <c r="O128"/>
      <c r="P128"/>
      <c r="Q128"/>
      <c r="R128"/>
      <c r="S128"/>
      <c r="T128"/>
      <c r="U128"/>
      <c r="V128"/>
      <c r="W128"/>
      <c r="X128"/>
      <c r="Y128"/>
    </row>
    <row r="129" spans="5:25" x14ac:dyDescent="0.35">
      <c r="E129"/>
      <c r="F129"/>
      <c r="G129"/>
      <c r="H129"/>
      <c r="I129"/>
      <c r="J129"/>
      <c r="K129"/>
      <c r="L129"/>
      <c r="M129"/>
      <c r="N129"/>
      <c r="O129"/>
      <c r="P129"/>
      <c r="Q129"/>
      <c r="R129"/>
      <c r="S129"/>
      <c r="T129"/>
      <c r="U129"/>
      <c r="V129"/>
      <c r="W129"/>
      <c r="X129"/>
      <c r="Y129"/>
    </row>
    <row r="130" spans="5:25" x14ac:dyDescent="0.35">
      <c r="E130"/>
      <c r="F130"/>
      <c r="G130"/>
      <c r="H130"/>
      <c r="I130"/>
      <c r="J130"/>
      <c r="K130"/>
      <c r="L130"/>
      <c r="M130"/>
      <c r="N130"/>
      <c r="O130"/>
      <c r="P130"/>
      <c r="Q130"/>
      <c r="R130"/>
      <c r="S130"/>
      <c r="T130"/>
      <c r="U130"/>
      <c r="V130"/>
      <c r="W130"/>
      <c r="X130"/>
      <c r="Y130"/>
    </row>
    <row r="131" spans="5:25" x14ac:dyDescent="0.35">
      <c r="E131"/>
      <c r="F131"/>
      <c r="G131"/>
      <c r="H131"/>
      <c r="I131"/>
      <c r="J131"/>
      <c r="K131"/>
      <c r="L131"/>
      <c r="M131"/>
      <c r="N131"/>
      <c r="O131"/>
      <c r="P131"/>
      <c r="Q131"/>
      <c r="R131"/>
      <c r="S131"/>
      <c r="T131"/>
      <c r="U131"/>
      <c r="V131"/>
      <c r="W131"/>
      <c r="X131"/>
      <c r="Y131"/>
    </row>
    <row r="132" spans="5:25" x14ac:dyDescent="0.35">
      <c r="E132"/>
      <c r="F132"/>
      <c r="G132"/>
      <c r="H132"/>
      <c r="I132"/>
      <c r="J132"/>
      <c r="K132"/>
      <c r="L132"/>
      <c r="M132"/>
      <c r="N132"/>
      <c r="O132"/>
      <c r="P132"/>
      <c r="Q132"/>
      <c r="R132"/>
      <c r="S132"/>
      <c r="T132"/>
      <c r="U132"/>
      <c r="V132"/>
      <c r="W132"/>
      <c r="X132"/>
      <c r="Y132"/>
    </row>
    <row r="133" spans="5:25" x14ac:dyDescent="0.35">
      <c r="E133"/>
      <c r="F133"/>
      <c r="G133"/>
      <c r="H133"/>
      <c r="I133"/>
      <c r="J133"/>
      <c r="K133"/>
      <c r="L133"/>
      <c r="M133"/>
      <c r="N133"/>
      <c r="O133"/>
      <c r="P133"/>
      <c r="Q133"/>
      <c r="R133"/>
      <c r="S133"/>
      <c r="T133"/>
      <c r="U133"/>
      <c r="V133"/>
      <c r="W133"/>
      <c r="X133"/>
      <c r="Y133"/>
    </row>
    <row r="134" spans="5:25" x14ac:dyDescent="0.35">
      <c r="E134"/>
      <c r="F134"/>
      <c r="G134"/>
      <c r="H134"/>
      <c r="I134"/>
      <c r="J134"/>
      <c r="K134"/>
      <c r="L134"/>
      <c r="M134"/>
      <c r="N134"/>
      <c r="O134"/>
      <c r="P134"/>
      <c r="Q134"/>
      <c r="R134"/>
      <c r="S134"/>
      <c r="T134"/>
      <c r="U134"/>
      <c r="V134"/>
      <c r="W134"/>
      <c r="X134"/>
      <c r="Y134"/>
    </row>
    <row r="135" spans="5:25" x14ac:dyDescent="0.35">
      <c r="E135"/>
      <c r="F135"/>
      <c r="G135"/>
      <c r="H135"/>
      <c r="I135"/>
      <c r="J135"/>
      <c r="K135"/>
      <c r="L135"/>
      <c r="M135"/>
      <c r="N135"/>
      <c r="O135"/>
      <c r="P135"/>
      <c r="Q135"/>
      <c r="R135"/>
      <c r="S135"/>
      <c r="T135"/>
      <c r="U135"/>
      <c r="V135"/>
      <c r="W135"/>
      <c r="X135"/>
      <c r="Y135"/>
    </row>
    <row r="136" spans="5:25" x14ac:dyDescent="0.35">
      <c r="E136"/>
      <c r="F136"/>
      <c r="G136"/>
      <c r="H136"/>
      <c r="I136"/>
      <c r="J136"/>
      <c r="K136"/>
      <c r="L136"/>
      <c r="M136"/>
      <c r="N136"/>
      <c r="O136"/>
      <c r="P136"/>
      <c r="Q136"/>
      <c r="R136"/>
      <c r="S136"/>
      <c r="T136"/>
      <c r="U136"/>
      <c r="V136"/>
      <c r="W136"/>
      <c r="X136"/>
      <c r="Y136"/>
    </row>
    <row r="137" spans="5:25" x14ac:dyDescent="0.35">
      <c r="E137"/>
      <c r="F137"/>
      <c r="G137"/>
      <c r="H137"/>
      <c r="I137"/>
      <c r="J137"/>
      <c r="K137"/>
      <c r="L137"/>
      <c r="M137"/>
      <c r="N137"/>
      <c r="O137"/>
      <c r="P137"/>
      <c r="Q137"/>
      <c r="R137"/>
      <c r="S137"/>
      <c r="T137"/>
      <c r="U137"/>
      <c r="V137"/>
      <c r="W137"/>
      <c r="X137"/>
      <c r="Y137"/>
    </row>
    <row r="138" spans="5:25" x14ac:dyDescent="0.35">
      <c r="E138"/>
      <c r="F138"/>
      <c r="G138"/>
      <c r="H138"/>
      <c r="I138"/>
      <c r="J138"/>
      <c r="K138"/>
      <c r="L138"/>
      <c r="M138"/>
      <c r="N138"/>
      <c r="O138"/>
      <c r="P138"/>
      <c r="Q138"/>
      <c r="R138"/>
      <c r="S138"/>
      <c r="T138"/>
      <c r="U138"/>
      <c r="V138"/>
      <c r="W138"/>
      <c r="X138"/>
      <c r="Y138"/>
    </row>
    <row r="139" spans="5:25" x14ac:dyDescent="0.35">
      <c r="E139"/>
      <c r="F139"/>
      <c r="G139"/>
      <c r="H139"/>
      <c r="I139"/>
      <c r="J139"/>
      <c r="K139"/>
      <c r="L139"/>
      <c r="M139"/>
      <c r="N139"/>
      <c r="O139"/>
      <c r="P139"/>
      <c r="Q139"/>
      <c r="R139"/>
      <c r="S139"/>
      <c r="T139"/>
      <c r="U139"/>
      <c r="V139"/>
      <c r="W139"/>
      <c r="X139"/>
      <c r="Y139"/>
    </row>
    <row r="140" spans="5:25" x14ac:dyDescent="0.35">
      <c r="E140"/>
      <c r="F140"/>
      <c r="G140"/>
      <c r="H140"/>
      <c r="I140"/>
      <c r="J140"/>
      <c r="K140"/>
      <c r="L140"/>
      <c r="M140"/>
      <c r="N140"/>
      <c r="O140"/>
      <c r="P140"/>
      <c r="Q140"/>
      <c r="R140"/>
      <c r="S140"/>
      <c r="T140"/>
      <c r="U140"/>
      <c r="V140"/>
      <c r="W140"/>
      <c r="X140"/>
      <c r="Y140"/>
    </row>
    <row r="141" spans="5:25" x14ac:dyDescent="0.35">
      <c r="E141"/>
      <c r="F141"/>
      <c r="G141"/>
      <c r="H141"/>
      <c r="I141"/>
      <c r="J141"/>
      <c r="K141"/>
      <c r="L141"/>
      <c r="M141"/>
      <c r="N141"/>
      <c r="O141"/>
      <c r="P141"/>
      <c r="Q141"/>
      <c r="R141"/>
      <c r="S141"/>
      <c r="T141"/>
      <c r="U141"/>
      <c r="V141"/>
      <c r="W141"/>
      <c r="X141"/>
      <c r="Y141"/>
    </row>
    <row r="142" spans="5:25" x14ac:dyDescent="0.35">
      <c r="E142"/>
      <c r="F142"/>
      <c r="G142"/>
      <c r="H142"/>
      <c r="I142"/>
      <c r="J142"/>
      <c r="K142"/>
      <c r="L142"/>
      <c r="M142"/>
      <c r="N142"/>
      <c r="O142"/>
      <c r="P142"/>
      <c r="Q142"/>
      <c r="R142"/>
      <c r="S142"/>
      <c r="T142"/>
      <c r="U142"/>
      <c r="V142"/>
      <c r="W142"/>
      <c r="X142"/>
      <c r="Y142"/>
    </row>
    <row r="143" spans="5:25" x14ac:dyDescent="0.35">
      <c r="E143"/>
      <c r="F143"/>
      <c r="G143"/>
      <c r="H143"/>
      <c r="I143"/>
      <c r="J143"/>
      <c r="K143"/>
      <c r="L143"/>
      <c r="M143"/>
      <c r="N143"/>
      <c r="O143"/>
      <c r="P143"/>
      <c r="Q143"/>
      <c r="R143"/>
      <c r="S143"/>
      <c r="T143"/>
      <c r="U143"/>
      <c r="V143"/>
      <c r="W143"/>
      <c r="X143"/>
      <c r="Y143"/>
    </row>
    <row r="144" spans="5:25" x14ac:dyDescent="0.35">
      <c r="E144"/>
      <c r="F144"/>
      <c r="G144"/>
      <c r="H144"/>
      <c r="I144"/>
      <c r="J144"/>
      <c r="K144"/>
      <c r="L144"/>
      <c r="M144"/>
      <c r="N144"/>
      <c r="O144"/>
      <c r="P144"/>
      <c r="Q144"/>
      <c r="R144"/>
      <c r="S144"/>
      <c r="T144"/>
      <c r="U144"/>
      <c r="V144"/>
      <c r="W144"/>
      <c r="X144"/>
      <c r="Y144"/>
    </row>
    <row r="145" spans="5:25" x14ac:dyDescent="0.35">
      <c r="E145"/>
      <c r="F145"/>
      <c r="G145"/>
      <c r="H145"/>
      <c r="I145"/>
      <c r="J145"/>
      <c r="K145"/>
      <c r="L145"/>
      <c r="M145"/>
      <c r="N145"/>
      <c r="O145"/>
      <c r="P145"/>
      <c r="Q145"/>
      <c r="R145"/>
      <c r="S145"/>
      <c r="T145"/>
      <c r="U145"/>
      <c r="V145"/>
      <c r="W145"/>
      <c r="X145"/>
      <c r="Y145"/>
    </row>
    <row r="146" spans="5:25" x14ac:dyDescent="0.35">
      <c r="E146"/>
      <c r="F146"/>
      <c r="G146"/>
      <c r="H146"/>
      <c r="I146"/>
      <c r="J146"/>
      <c r="K146"/>
      <c r="L146"/>
      <c r="M146"/>
      <c r="N146"/>
      <c r="O146"/>
      <c r="P146"/>
      <c r="Q146"/>
      <c r="R146"/>
      <c r="S146"/>
      <c r="T146"/>
      <c r="U146"/>
      <c r="V146"/>
      <c r="W146"/>
      <c r="X146"/>
      <c r="Y146"/>
    </row>
    <row r="147" spans="5:25" x14ac:dyDescent="0.35">
      <c r="E147"/>
      <c r="F147"/>
      <c r="G147"/>
      <c r="H147"/>
      <c r="I147"/>
      <c r="J147"/>
      <c r="K147"/>
      <c r="L147"/>
      <c r="M147"/>
      <c r="N147"/>
      <c r="O147"/>
      <c r="P147"/>
      <c r="Q147"/>
      <c r="R147"/>
      <c r="S147"/>
      <c r="T147"/>
      <c r="U147"/>
      <c r="V147"/>
      <c r="W147"/>
      <c r="X147"/>
      <c r="Y147"/>
    </row>
    <row r="148" spans="5:25" x14ac:dyDescent="0.35">
      <c r="E148"/>
      <c r="F148"/>
      <c r="G148"/>
      <c r="H148"/>
      <c r="I148"/>
      <c r="J148"/>
      <c r="K148"/>
      <c r="L148"/>
      <c r="M148"/>
      <c r="N148"/>
      <c r="O148"/>
      <c r="P148"/>
      <c r="Q148"/>
      <c r="R148"/>
      <c r="S148"/>
      <c r="T148"/>
      <c r="U148"/>
      <c r="V148"/>
      <c r="W148"/>
      <c r="X148"/>
      <c r="Y148"/>
    </row>
    <row r="149" spans="5:25" x14ac:dyDescent="0.35">
      <c r="E149"/>
      <c r="F149"/>
      <c r="G149"/>
      <c r="H149"/>
      <c r="I149"/>
      <c r="J149"/>
      <c r="K149"/>
      <c r="L149"/>
      <c r="M149"/>
      <c r="N149"/>
      <c r="O149"/>
      <c r="P149"/>
      <c r="Q149"/>
      <c r="R149"/>
      <c r="S149"/>
      <c r="T149"/>
      <c r="U149"/>
      <c r="V149"/>
      <c r="W149"/>
      <c r="X149"/>
      <c r="Y149"/>
    </row>
    <row r="150" spans="5:25" x14ac:dyDescent="0.35">
      <c r="E150"/>
      <c r="F150"/>
      <c r="G150"/>
      <c r="H150"/>
      <c r="I150"/>
      <c r="J150"/>
      <c r="K150"/>
      <c r="L150"/>
      <c r="M150"/>
      <c r="N150"/>
      <c r="O150"/>
      <c r="P150"/>
      <c r="Q150"/>
      <c r="R150"/>
      <c r="S150"/>
      <c r="T150"/>
      <c r="U150"/>
      <c r="V150"/>
      <c r="W150"/>
      <c r="X150"/>
      <c r="Y150"/>
    </row>
    <row r="151" spans="5:25" x14ac:dyDescent="0.35">
      <c r="E151"/>
      <c r="F151"/>
      <c r="G151"/>
      <c r="H151"/>
      <c r="I151"/>
      <c r="J151"/>
      <c r="K151"/>
      <c r="L151"/>
      <c r="M151"/>
      <c r="N151"/>
      <c r="O151"/>
      <c r="P151"/>
      <c r="Q151"/>
      <c r="R151"/>
      <c r="S151"/>
      <c r="T151"/>
      <c r="U151"/>
      <c r="V151"/>
      <c r="W151"/>
      <c r="X151"/>
      <c r="Y151"/>
    </row>
    <row r="152" spans="5:25" x14ac:dyDescent="0.35">
      <c r="E152"/>
      <c r="F152"/>
      <c r="G152"/>
      <c r="H152"/>
      <c r="I152"/>
      <c r="J152"/>
      <c r="K152"/>
      <c r="L152"/>
      <c r="M152"/>
      <c r="N152"/>
      <c r="O152"/>
      <c r="P152"/>
      <c r="Q152"/>
      <c r="R152"/>
      <c r="S152"/>
      <c r="T152"/>
      <c r="U152"/>
      <c r="V152"/>
      <c r="W152"/>
      <c r="X152"/>
      <c r="Y152"/>
    </row>
    <row r="153" spans="5:25" x14ac:dyDescent="0.35">
      <c r="E153"/>
      <c r="F153"/>
      <c r="G153"/>
      <c r="H153"/>
      <c r="I153"/>
      <c r="J153"/>
      <c r="K153"/>
      <c r="L153"/>
      <c r="M153"/>
      <c r="N153"/>
      <c r="O153"/>
      <c r="P153"/>
      <c r="Q153"/>
      <c r="R153"/>
      <c r="S153"/>
      <c r="T153"/>
      <c r="U153"/>
      <c r="V153"/>
      <c r="W153"/>
      <c r="X153"/>
      <c r="Y153"/>
    </row>
    <row r="154" spans="5:25" x14ac:dyDescent="0.35">
      <c r="E154"/>
      <c r="F154"/>
      <c r="G154"/>
      <c r="H154"/>
      <c r="I154"/>
      <c r="J154"/>
      <c r="K154"/>
      <c r="L154"/>
      <c r="M154"/>
      <c r="N154"/>
      <c r="O154"/>
      <c r="P154"/>
      <c r="Q154"/>
      <c r="R154"/>
      <c r="S154"/>
      <c r="T154"/>
      <c r="U154"/>
      <c r="V154"/>
      <c r="W154"/>
      <c r="X154"/>
      <c r="Y154"/>
    </row>
    <row r="155" spans="5:25" x14ac:dyDescent="0.35">
      <c r="E155"/>
      <c r="F155"/>
      <c r="G155"/>
      <c r="H155"/>
      <c r="I155"/>
      <c r="J155"/>
      <c r="K155"/>
      <c r="L155"/>
      <c r="M155"/>
      <c r="N155"/>
      <c r="O155"/>
      <c r="P155"/>
      <c r="Q155"/>
      <c r="R155"/>
      <c r="S155"/>
      <c r="T155"/>
      <c r="U155"/>
      <c r="V155"/>
      <c r="W155"/>
      <c r="X155"/>
      <c r="Y155"/>
    </row>
    <row r="156" spans="5:25" x14ac:dyDescent="0.35">
      <c r="E156"/>
      <c r="F156"/>
      <c r="G156"/>
      <c r="H156"/>
      <c r="I156"/>
      <c r="J156"/>
      <c r="K156"/>
      <c r="L156"/>
      <c r="M156"/>
      <c r="N156"/>
      <c r="O156"/>
      <c r="P156"/>
      <c r="Q156"/>
      <c r="R156"/>
      <c r="S156"/>
      <c r="T156"/>
      <c r="U156"/>
      <c r="V156"/>
      <c r="W156"/>
      <c r="X156"/>
      <c r="Y156"/>
    </row>
    <row r="157" spans="5:25" x14ac:dyDescent="0.35">
      <c r="E157"/>
      <c r="F157"/>
      <c r="G157"/>
      <c r="H157"/>
      <c r="I157"/>
      <c r="J157"/>
      <c r="K157"/>
      <c r="L157"/>
      <c r="M157"/>
      <c r="N157"/>
      <c r="O157"/>
      <c r="P157"/>
      <c r="Q157"/>
      <c r="R157"/>
      <c r="S157"/>
      <c r="T157"/>
      <c r="U157"/>
      <c r="V157"/>
      <c r="W157"/>
      <c r="X157"/>
      <c r="Y157"/>
    </row>
    <row r="158" spans="5:25" x14ac:dyDescent="0.35">
      <c r="E158"/>
      <c r="F158"/>
      <c r="G158"/>
      <c r="H158"/>
      <c r="I158"/>
      <c r="J158"/>
      <c r="K158"/>
      <c r="L158"/>
      <c r="M158"/>
      <c r="N158"/>
      <c r="O158"/>
      <c r="P158"/>
      <c r="Q158"/>
      <c r="R158"/>
      <c r="S158"/>
      <c r="T158"/>
      <c r="U158"/>
      <c r="V158"/>
      <c r="W158"/>
      <c r="X158"/>
      <c r="Y158"/>
    </row>
    <row r="159" spans="5:25" x14ac:dyDescent="0.35">
      <c r="E159"/>
      <c r="F159"/>
      <c r="G159"/>
      <c r="H159"/>
      <c r="I159"/>
      <c r="J159"/>
      <c r="K159"/>
      <c r="L159"/>
      <c r="M159"/>
      <c r="N159"/>
      <c r="O159"/>
      <c r="P159"/>
      <c r="Q159"/>
      <c r="R159"/>
      <c r="S159"/>
      <c r="T159"/>
      <c r="U159"/>
      <c r="V159"/>
      <c r="W159"/>
      <c r="X159"/>
      <c r="Y159"/>
    </row>
    <row r="160" spans="5:25" x14ac:dyDescent="0.35">
      <c r="E160"/>
      <c r="F160"/>
      <c r="G160"/>
      <c r="H160"/>
      <c r="I160"/>
      <c r="J160"/>
      <c r="K160"/>
      <c r="L160"/>
      <c r="M160"/>
      <c r="N160"/>
      <c r="O160"/>
      <c r="P160"/>
      <c r="Q160"/>
      <c r="R160"/>
      <c r="S160"/>
      <c r="T160"/>
      <c r="U160"/>
      <c r="V160"/>
      <c r="W160"/>
      <c r="X160"/>
      <c r="Y160"/>
    </row>
    <row r="161" spans="5:25" x14ac:dyDescent="0.35">
      <c r="E161"/>
      <c r="F161"/>
      <c r="G161"/>
      <c r="H161"/>
      <c r="I161"/>
      <c r="J161"/>
      <c r="K161"/>
      <c r="L161"/>
      <c r="M161"/>
      <c r="N161"/>
      <c r="O161"/>
      <c r="P161"/>
      <c r="Q161"/>
      <c r="R161"/>
      <c r="S161"/>
      <c r="T161"/>
      <c r="U161"/>
      <c r="V161"/>
      <c r="W161"/>
      <c r="X161"/>
      <c r="Y161"/>
    </row>
    <row r="162" spans="5:25" x14ac:dyDescent="0.35">
      <c r="E162"/>
      <c r="F162"/>
      <c r="G162"/>
      <c r="H162"/>
      <c r="I162"/>
      <c r="J162"/>
      <c r="K162"/>
      <c r="L162"/>
      <c r="M162"/>
      <c r="N162"/>
      <c r="O162"/>
      <c r="P162"/>
      <c r="Q162"/>
      <c r="R162"/>
      <c r="S162"/>
      <c r="T162"/>
      <c r="U162"/>
      <c r="V162"/>
      <c r="W162"/>
      <c r="X162"/>
      <c r="Y162"/>
    </row>
    <row r="163" spans="5:25" x14ac:dyDescent="0.35">
      <c r="E163"/>
      <c r="F163"/>
      <c r="G163"/>
      <c r="H163"/>
      <c r="I163"/>
      <c r="J163"/>
      <c r="K163"/>
      <c r="L163"/>
      <c r="M163"/>
      <c r="N163"/>
      <c r="O163"/>
      <c r="P163"/>
      <c r="Q163"/>
      <c r="R163"/>
      <c r="S163"/>
      <c r="T163"/>
      <c r="U163"/>
      <c r="V163"/>
      <c r="W163"/>
      <c r="X163"/>
      <c r="Y163"/>
    </row>
    <row r="164" spans="5:25" x14ac:dyDescent="0.35">
      <c r="E164"/>
      <c r="F164"/>
      <c r="G164"/>
      <c r="H164"/>
      <c r="I164"/>
      <c r="J164"/>
      <c r="K164"/>
      <c r="L164"/>
      <c r="M164"/>
      <c r="N164"/>
      <c r="O164"/>
      <c r="P164"/>
      <c r="Q164"/>
      <c r="R164"/>
      <c r="S164"/>
      <c r="T164"/>
      <c r="U164"/>
      <c r="V164"/>
      <c r="W164"/>
      <c r="X164"/>
      <c r="Y164"/>
    </row>
    <row r="165" spans="5:25" x14ac:dyDescent="0.35">
      <c r="E165"/>
      <c r="F165"/>
      <c r="G165"/>
      <c r="H165"/>
      <c r="I165"/>
      <c r="J165"/>
      <c r="K165"/>
      <c r="L165"/>
      <c r="M165"/>
      <c r="N165"/>
      <c r="O165"/>
      <c r="P165"/>
      <c r="Q165"/>
      <c r="R165"/>
      <c r="S165"/>
      <c r="T165"/>
      <c r="U165"/>
      <c r="V165"/>
      <c r="W165"/>
      <c r="X165"/>
      <c r="Y165"/>
    </row>
    <row r="166" spans="5:25" x14ac:dyDescent="0.35">
      <c r="E166"/>
      <c r="F166"/>
      <c r="G166"/>
      <c r="H166"/>
      <c r="I166"/>
      <c r="J166"/>
      <c r="K166"/>
      <c r="L166"/>
      <c r="M166"/>
      <c r="N166"/>
      <c r="O166"/>
      <c r="P166"/>
      <c r="Q166"/>
      <c r="R166"/>
      <c r="S166"/>
      <c r="T166"/>
      <c r="U166"/>
      <c r="V166"/>
      <c r="W166"/>
      <c r="X166"/>
      <c r="Y166"/>
    </row>
    <row r="167" spans="5:25" x14ac:dyDescent="0.35">
      <c r="E167"/>
      <c r="F167"/>
      <c r="G167"/>
      <c r="H167"/>
      <c r="I167"/>
      <c r="J167"/>
      <c r="K167"/>
      <c r="L167"/>
      <c r="M167"/>
      <c r="N167"/>
      <c r="O167"/>
      <c r="P167"/>
      <c r="Q167"/>
      <c r="R167"/>
      <c r="S167"/>
      <c r="T167"/>
      <c r="U167"/>
      <c r="V167"/>
      <c r="W167"/>
      <c r="X167"/>
      <c r="Y167"/>
    </row>
    <row r="168" spans="5:25" x14ac:dyDescent="0.35">
      <c r="E168"/>
      <c r="F168"/>
      <c r="G168"/>
      <c r="H168"/>
      <c r="I168"/>
      <c r="J168"/>
      <c r="K168"/>
      <c r="L168"/>
      <c r="M168"/>
      <c r="N168"/>
      <c r="O168"/>
      <c r="P168"/>
      <c r="Q168"/>
      <c r="R168"/>
      <c r="S168"/>
      <c r="T168"/>
      <c r="U168"/>
      <c r="V168"/>
      <c r="W168"/>
      <c r="X168"/>
      <c r="Y168"/>
    </row>
    <row r="169" spans="5:25" x14ac:dyDescent="0.35">
      <c r="E169"/>
      <c r="F169"/>
      <c r="G169"/>
      <c r="H169"/>
      <c r="I169"/>
      <c r="J169"/>
      <c r="K169"/>
      <c r="L169"/>
      <c r="M169"/>
      <c r="N169"/>
      <c r="O169"/>
      <c r="P169"/>
      <c r="Q169"/>
      <c r="R169"/>
      <c r="S169"/>
      <c r="T169"/>
      <c r="U169"/>
      <c r="V169"/>
      <c r="W169"/>
      <c r="X169"/>
      <c r="Y169"/>
    </row>
    <row r="170" spans="5:25" x14ac:dyDescent="0.35">
      <c r="E170"/>
      <c r="F170"/>
      <c r="G170"/>
      <c r="H170"/>
      <c r="I170"/>
      <c r="J170"/>
      <c r="K170"/>
      <c r="L170"/>
      <c r="M170"/>
      <c r="N170"/>
      <c r="O170"/>
      <c r="P170"/>
      <c r="Q170"/>
      <c r="R170"/>
      <c r="S170"/>
      <c r="T170"/>
      <c r="U170"/>
      <c r="V170"/>
      <c r="W170"/>
      <c r="X170"/>
      <c r="Y170"/>
    </row>
    <row r="171" spans="5:25" x14ac:dyDescent="0.35">
      <c r="E171"/>
      <c r="F171"/>
      <c r="G171"/>
      <c r="H171"/>
      <c r="I171"/>
      <c r="J171"/>
      <c r="K171"/>
      <c r="L171"/>
      <c r="M171"/>
      <c r="N171"/>
      <c r="O171"/>
      <c r="P171"/>
      <c r="Q171"/>
      <c r="R171"/>
      <c r="S171"/>
      <c r="T171"/>
      <c r="U171"/>
      <c r="V171"/>
      <c r="W171"/>
      <c r="X171"/>
      <c r="Y171"/>
    </row>
    <row r="172" spans="5:25" x14ac:dyDescent="0.35">
      <c r="E172"/>
      <c r="F172"/>
      <c r="G172"/>
      <c r="H172"/>
      <c r="I172"/>
      <c r="J172"/>
      <c r="K172"/>
      <c r="L172"/>
      <c r="M172"/>
      <c r="N172"/>
      <c r="O172"/>
      <c r="P172"/>
      <c r="Q172"/>
      <c r="R172"/>
      <c r="S172"/>
      <c r="T172"/>
      <c r="U172"/>
      <c r="V172"/>
      <c r="W172"/>
      <c r="X172"/>
      <c r="Y172"/>
    </row>
    <row r="173" spans="5:25" x14ac:dyDescent="0.35">
      <c r="E173"/>
      <c r="F173"/>
      <c r="G173"/>
      <c r="H173"/>
      <c r="I173"/>
      <c r="J173"/>
      <c r="K173"/>
      <c r="L173"/>
      <c r="M173"/>
      <c r="N173"/>
      <c r="O173"/>
      <c r="P173"/>
      <c r="Q173"/>
      <c r="R173"/>
      <c r="S173"/>
      <c r="T173"/>
      <c r="U173"/>
      <c r="V173"/>
      <c r="W173"/>
      <c r="X173"/>
      <c r="Y173"/>
    </row>
    <row r="174" spans="5:25" x14ac:dyDescent="0.35">
      <c r="E174"/>
      <c r="F174"/>
      <c r="G174"/>
      <c r="H174"/>
      <c r="I174"/>
      <c r="J174"/>
      <c r="K174"/>
      <c r="L174"/>
      <c r="M174"/>
      <c r="N174"/>
      <c r="O174"/>
      <c r="P174"/>
      <c r="Q174"/>
      <c r="R174"/>
      <c r="S174"/>
      <c r="T174"/>
      <c r="U174"/>
      <c r="V174"/>
      <c r="W174"/>
      <c r="X174"/>
      <c r="Y174"/>
    </row>
    <row r="175" spans="5:25" x14ac:dyDescent="0.35">
      <c r="E175"/>
      <c r="F175"/>
      <c r="G175"/>
      <c r="H175"/>
      <c r="I175"/>
      <c r="J175"/>
      <c r="K175"/>
      <c r="L175"/>
      <c r="M175"/>
      <c r="N175"/>
      <c r="O175"/>
      <c r="P175"/>
      <c r="Q175"/>
      <c r="R175"/>
      <c r="S175"/>
      <c r="T175"/>
      <c r="U175"/>
      <c r="V175"/>
      <c r="W175"/>
      <c r="X175"/>
      <c r="Y175"/>
    </row>
    <row r="176" spans="5:25" x14ac:dyDescent="0.35">
      <c r="E176"/>
      <c r="F176"/>
      <c r="G176"/>
      <c r="H176"/>
      <c r="I176"/>
      <c r="J176"/>
      <c r="K176"/>
      <c r="L176"/>
      <c r="M176"/>
      <c r="N176"/>
      <c r="O176"/>
      <c r="P176"/>
      <c r="Q176"/>
      <c r="R176"/>
      <c r="S176"/>
      <c r="T176"/>
      <c r="U176"/>
      <c r="V176"/>
      <c r="W176"/>
      <c r="X176"/>
      <c r="Y176"/>
    </row>
    <row r="177" spans="5:25" x14ac:dyDescent="0.35">
      <c r="E177"/>
      <c r="F177"/>
      <c r="G177"/>
      <c r="H177"/>
      <c r="I177"/>
      <c r="J177"/>
      <c r="K177"/>
      <c r="L177"/>
      <c r="M177"/>
      <c r="N177"/>
      <c r="O177"/>
      <c r="P177"/>
      <c r="Q177"/>
      <c r="R177"/>
      <c r="S177"/>
      <c r="T177"/>
      <c r="U177"/>
      <c r="V177"/>
      <c r="W177"/>
      <c r="X177"/>
      <c r="Y177"/>
    </row>
    <row r="178" spans="5:25" x14ac:dyDescent="0.35">
      <c r="E178"/>
      <c r="F178"/>
      <c r="G178"/>
      <c r="H178"/>
      <c r="I178"/>
      <c r="J178"/>
      <c r="K178"/>
      <c r="L178"/>
      <c r="M178"/>
      <c r="N178"/>
      <c r="O178"/>
      <c r="P178"/>
      <c r="Q178"/>
      <c r="R178"/>
      <c r="S178"/>
      <c r="T178"/>
      <c r="U178"/>
      <c r="V178"/>
      <c r="W178"/>
      <c r="X178"/>
      <c r="Y178"/>
    </row>
    <row r="179" spans="5:25" x14ac:dyDescent="0.35">
      <c r="E179"/>
      <c r="F179"/>
      <c r="G179"/>
      <c r="H179"/>
      <c r="I179"/>
      <c r="J179"/>
      <c r="K179"/>
      <c r="L179"/>
      <c r="M179"/>
      <c r="N179"/>
      <c r="O179"/>
      <c r="P179"/>
      <c r="Q179"/>
      <c r="R179"/>
      <c r="S179"/>
      <c r="T179"/>
      <c r="U179"/>
      <c r="V179"/>
      <c r="W179"/>
      <c r="X179"/>
      <c r="Y179"/>
    </row>
    <row r="180" spans="5:25" x14ac:dyDescent="0.35">
      <c r="E180"/>
      <c r="F180"/>
      <c r="G180"/>
      <c r="H180"/>
      <c r="I180"/>
      <c r="J180"/>
      <c r="K180"/>
      <c r="L180"/>
      <c r="M180"/>
      <c r="N180"/>
      <c r="O180"/>
      <c r="P180"/>
      <c r="Q180"/>
      <c r="R180"/>
      <c r="S180"/>
      <c r="T180"/>
      <c r="U180"/>
      <c r="V180"/>
      <c r="W180"/>
      <c r="X180"/>
      <c r="Y180"/>
    </row>
    <row r="181" spans="5:25" x14ac:dyDescent="0.35">
      <c r="E181"/>
      <c r="F181"/>
      <c r="G181"/>
      <c r="H181"/>
      <c r="I181"/>
      <c r="J181"/>
      <c r="K181"/>
      <c r="L181"/>
      <c r="M181"/>
      <c r="N181"/>
      <c r="O181"/>
      <c r="P181"/>
      <c r="Q181"/>
      <c r="R181"/>
      <c r="S181"/>
      <c r="T181"/>
      <c r="U181"/>
      <c r="V181"/>
      <c r="W181"/>
      <c r="X181"/>
      <c r="Y181"/>
    </row>
    <row r="182" spans="5:25" x14ac:dyDescent="0.35">
      <c r="E182"/>
      <c r="F182"/>
      <c r="G182"/>
      <c r="H182"/>
      <c r="I182"/>
      <c r="J182"/>
      <c r="K182"/>
      <c r="L182"/>
      <c r="M182"/>
      <c r="N182"/>
      <c r="O182"/>
      <c r="P182"/>
      <c r="Q182"/>
      <c r="R182"/>
      <c r="S182"/>
      <c r="T182"/>
      <c r="U182"/>
      <c r="V182"/>
      <c r="W182"/>
      <c r="X182"/>
      <c r="Y182"/>
    </row>
    <row r="183" spans="5:25" x14ac:dyDescent="0.35">
      <c r="E183"/>
      <c r="F183"/>
      <c r="G183"/>
      <c r="H183"/>
      <c r="I183"/>
      <c r="J183"/>
      <c r="K183"/>
      <c r="L183"/>
      <c r="M183"/>
      <c r="N183"/>
      <c r="O183"/>
      <c r="P183"/>
      <c r="Q183"/>
      <c r="R183"/>
      <c r="S183"/>
      <c r="T183"/>
      <c r="U183"/>
      <c r="V183"/>
      <c r="W183"/>
      <c r="X183"/>
      <c r="Y183"/>
    </row>
    <row r="184" spans="5:25" x14ac:dyDescent="0.35">
      <c r="E184"/>
      <c r="F184"/>
      <c r="G184"/>
      <c r="H184"/>
      <c r="I184"/>
      <c r="J184"/>
      <c r="K184"/>
      <c r="L184"/>
      <c r="M184"/>
      <c r="N184"/>
      <c r="O184"/>
      <c r="P184"/>
      <c r="Q184"/>
      <c r="R184"/>
      <c r="S184"/>
      <c r="T184"/>
      <c r="U184"/>
      <c r="V184"/>
      <c r="W184"/>
      <c r="X184"/>
      <c r="Y184"/>
    </row>
    <row r="185" spans="5:25" x14ac:dyDescent="0.35">
      <c r="E185"/>
      <c r="F185"/>
      <c r="G185"/>
      <c r="H185"/>
      <c r="I185"/>
      <c r="J185"/>
      <c r="K185"/>
      <c r="L185"/>
      <c r="M185"/>
      <c r="N185"/>
      <c r="O185"/>
      <c r="P185"/>
      <c r="Q185"/>
      <c r="R185"/>
      <c r="S185"/>
      <c r="T185"/>
      <c r="U185"/>
      <c r="V185"/>
      <c r="W185"/>
      <c r="X185"/>
      <c r="Y185"/>
    </row>
    <row r="186" spans="5:25" x14ac:dyDescent="0.35">
      <c r="E186"/>
      <c r="F186"/>
      <c r="G186"/>
      <c r="H186"/>
      <c r="I186"/>
      <c r="J186"/>
      <c r="K186"/>
      <c r="L186"/>
      <c r="M186"/>
      <c r="N186"/>
      <c r="O186"/>
      <c r="P186"/>
      <c r="Q186"/>
      <c r="R186"/>
      <c r="S186"/>
      <c r="T186"/>
      <c r="U186"/>
      <c r="V186"/>
      <c r="W186"/>
      <c r="X186"/>
      <c r="Y186"/>
    </row>
    <row r="187" spans="5:25" x14ac:dyDescent="0.35">
      <c r="E187"/>
      <c r="F187"/>
      <c r="G187"/>
      <c r="H187"/>
      <c r="I187"/>
      <c r="J187"/>
      <c r="K187"/>
      <c r="L187"/>
      <c r="M187"/>
      <c r="N187"/>
      <c r="O187"/>
      <c r="P187"/>
      <c r="Q187"/>
      <c r="R187"/>
      <c r="S187"/>
      <c r="T187"/>
      <c r="U187"/>
      <c r="V187"/>
      <c r="W187"/>
      <c r="X187"/>
      <c r="Y187"/>
    </row>
    <row r="188" spans="5:25" x14ac:dyDescent="0.35">
      <c r="E188"/>
      <c r="F188"/>
      <c r="G188"/>
      <c r="H188"/>
      <c r="I188"/>
      <c r="J188"/>
      <c r="K188"/>
      <c r="L188"/>
      <c r="M188"/>
      <c r="N188"/>
      <c r="O188"/>
      <c r="P188"/>
      <c r="Q188"/>
      <c r="R188"/>
      <c r="S188"/>
      <c r="T188"/>
      <c r="U188"/>
      <c r="V188"/>
      <c r="W188"/>
      <c r="X188"/>
      <c r="Y188"/>
    </row>
    <row r="189" spans="5:25" x14ac:dyDescent="0.35">
      <c r="E189"/>
      <c r="F189"/>
      <c r="G189"/>
      <c r="H189"/>
      <c r="I189"/>
      <c r="J189"/>
      <c r="K189"/>
      <c r="L189"/>
      <c r="M189"/>
      <c r="N189"/>
      <c r="O189"/>
      <c r="P189"/>
      <c r="Q189"/>
      <c r="R189"/>
      <c r="S189"/>
      <c r="T189"/>
      <c r="U189"/>
      <c r="V189"/>
      <c r="W189"/>
      <c r="X189"/>
      <c r="Y189"/>
    </row>
    <row r="190" spans="5:25" x14ac:dyDescent="0.35">
      <c r="E190"/>
      <c r="F190"/>
      <c r="G190"/>
      <c r="H190"/>
      <c r="I190"/>
      <c r="J190"/>
      <c r="K190"/>
      <c r="L190"/>
      <c r="M190"/>
      <c r="N190"/>
      <c r="O190"/>
      <c r="P190"/>
      <c r="Q190"/>
      <c r="R190"/>
      <c r="S190"/>
      <c r="T190"/>
      <c r="U190"/>
      <c r="V190"/>
      <c r="W190"/>
      <c r="X190"/>
      <c r="Y190"/>
    </row>
    <row r="191" spans="5:25" x14ac:dyDescent="0.35">
      <c r="E191"/>
      <c r="F191"/>
      <c r="G191"/>
      <c r="H191"/>
      <c r="I191"/>
      <c r="J191"/>
      <c r="K191"/>
      <c r="L191"/>
      <c r="M191"/>
      <c r="N191"/>
      <c r="O191"/>
      <c r="P191"/>
      <c r="Q191"/>
      <c r="R191"/>
      <c r="S191"/>
      <c r="T191"/>
      <c r="U191"/>
      <c r="V191"/>
      <c r="W191"/>
      <c r="X191"/>
      <c r="Y191"/>
    </row>
    <row r="192" spans="5:25" x14ac:dyDescent="0.35">
      <c r="E192"/>
      <c r="F192"/>
      <c r="G192"/>
      <c r="H192"/>
      <c r="I192"/>
      <c r="J192"/>
      <c r="K192"/>
      <c r="L192"/>
      <c r="M192"/>
      <c r="N192"/>
      <c r="O192"/>
      <c r="P192"/>
      <c r="Q192"/>
      <c r="R192"/>
      <c r="S192"/>
      <c r="T192"/>
      <c r="U192"/>
      <c r="V192"/>
      <c r="W192"/>
      <c r="X192"/>
      <c r="Y192"/>
    </row>
    <row r="193" spans="5:25" x14ac:dyDescent="0.35">
      <c r="E193"/>
      <c r="F193"/>
      <c r="G193"/>
      <c r="H193"/>
      <c r="I193"/>
      <c r="J193"/>
      <c r="K193"/>
      <c r="L193"/>
      <c r="M193"/>
      <c r="N193"/>
      <c r="O193"/>
      <c r="P193"/>
      <c r="Q193"/>
      <c r="R193"/>
      <c r="S193"/>
      <c r="T193"/>
      <c r="U193"/>
      <c r="V193"/>
      <c r="W193"/>
      <c r="X193"/>
      <c r="Y193"/>
    </row>
    <row r="194" spans="5:25" x14ac:dyDescent="0.35">
      <c r="E194"/>
      <c r="F194"/>
      <c r="G194"/>
      <c r="H194"/>
      <c r="I194"/>
      <c r="J194"/>
      <c r="K194"/>
      <c r="L194"/>
      <c r="M194"/>
      <c r="N194"/>
      <c r="O194"/>
      <c r="P194"/>
      <c r="Q194"/>
      <c r="R194"/>
      <c r="S194"/>
      <c r="T194"/>
      <c r="U194"/>
      <c r="V194"/>
      <c r="W194"/>
      <c r="X194"/>
      <c r="Y194"/>
    </row>
    <row r="195" spans="5:25" x14ac:dyDescent="0.35">
      <c r="E195"/>
      <c r="F195"/>
      <c r="G195"/>
      <c r="H195"/>
      <c r="I195"/>
      <c r="J195"/>
      <c r="K195"/>
      <c r="L195"/>
      <c r="M195"/>
      <c r="N195"/>
      <c r="O195"/>
      <c r="P195"/>
      <c r="Q195"/>
      <c r="R195"/>
      <c r="S195"/>
      <c r="T195"/>
      <c r="U195"/>
      <c r="V195"/>
      <c r="W195"/>
      <c r="X195"/>
      <c r="Y195"/>
    </row>
    <row r="196" spans="5:25" x14ac:dyDescent="0.35">
      <c r="E196"/>
      <c r="F196"/>
      <c r="G196"/>
      <c r="H196"/>
      <c r="I196"/>
      <c r="J196"/>
      <c r="K196"/>
      <c r="L196"/>
      <c r="M196"/>
      <c r="N196"/>
      <c r="O196"/>
      <c r="P196"/>
      <c r="Q196"/>
      <c r="R196"/>
      <c r="S196"/>
      <c r="T196"/>
      <c r="U196"/>
      <c r="V196"/>
      <c r="W196"/>
      <c r="X196"/>
      <c r="Y196"/>
    </row>
    <row r="197" spans="5:25" x14ac:dyDescent="0.35">
      <c r="E197"/>
      <c r="F197"/>
      <c r="G197"/>
      <c r="H197"/>
      <c r="I197"/>
      <c r="J197"/>
      <c r="K197"/>
      <c r="L197"/>
      <c r="M197"/>
      <c r="N197"/>
      <c r="O197"/>
      <c r="P197"/>
      <c r="Q197"/>
      <c r="R197"/>
      <c r="S197"/>
      <c r="T197"/>
      <c r="U197"/>
      <c r="V197"/>
      <c r="W197"/>
      <c r="X197"/>
      <c r="Y197"/>
    </row>
    <row r="198" spans="5:25" x14ac:dyDescent="0.35">
      <c r="E198"/>
      <c r="F198"/>
      <c r="G198"/>
      <c r="H198"/>
      <c r="I198"/>
      <c r="J198"/>
      <c r="K198"/>
      <c r="L198"/>
      <c r="M198"/>
      <c r="N198"/>
      <c r="O198"/>
      <c r="P198"/>
      <c r="Q198"/>
      <c r="R198"/>
      <c r="S198"/>
      <c r="T198"/>
      <c r="U198"/>
      <c r="V198"/>
      <c r="W198"/>
      <c r="X198"/>
      <c r="Y198"/>
    </row>
    <row r="199" spans="5:25" x14ac:dyDescent="0.35">
      <c r="E199"/>
      <c r="F199"/>
      <c r="G199"/>
      <c r="H199"/>
      <c r="I199"/>
      <c r="J199"/>
      <c r="K199"/>
      <c r="L199"/>
      <c r="M199"/>
      <c r="N199"/>
      <c r="O199"/>
      <c r="P199"/>
      <c r="Q199"/>
      <c r="R199"/>
      <c r="S199"/>
      <c r="T199"/>
      <c r="U199"/>
      <c r="V199"/>
      <c r="W199"/>
      <c r="X199"/>
      <c r="Y199"/>
    </row>
    <row r="200" spans="5:25" x14ac:dyDescent="0.35">
      <c r="E200"/>
      <c r="F200"/>
      <c r="G200"/>
      <c r="H200"/>
      <c r="I200"/>
      <c r="J200"/>
      <c r="K200"/>
      <c r="L200"/>
      <c r="M200"/>
      <c r="N200"/>
      <c r="O200"/>
      <c r="P200"/>
      <c r="Q200"/>
      <c r="R200"/>
      <c r="S200"/>
      <c r="T200"/>
      <c r="U200"/>
      <c r="V200"/>
      <c r="W200"/>
      <c r="X200"/>
      <c r="Y200"/>
    </row>
    <row r="201" spans="5:25" x14ac:dyDescent="0.35">
      <c r="E201"/>
      <c r="F201"/>
      <c r="G201"/>
      <c r="H201"/>
      <c r="I201"/>
      <c r="J201"/>
      <c r="K201"/>
      <c r="L201"/>
      <c r="M201"/>
      <c r="N201"/>
      <c r="O201"/>
      <c r="P201"/>
      <c r="Q201"/>
      <c r="R201"/>
      <c r="S201"/>
      <c r="T201"/>
      <c r="U201"/>
      <c r="V201"/>
      <c r="W201"/>
      <c r="X201"/>
      <c r="Y201"/>
    </row>
    <row r="202" spans="5:25" x14ac:dyDescent="0.35">
      <c r="E202"/>
      <c r="F202"/>
      <c r="G202"/>
      <c r="H202"/>
      <c r="I202"/>
      <c r="J202"/>
      <c r="K202"/>
      <c r="L202"/>
      <c r="M202"/>
      <c r="N202"/>
      <c r="O202"/>
      <c r="P202"/>
      <c r="Q202"/>
      <c r="R202"/>
      <c r="S202"/>
      <c r="T202"/>
      <c r="U202"/>
      <c r="V202"/>
      <c r="W202"/>
      <c r="X202"/>
      <c r="Y202"/>
    </row>
    <row r="203" spans="5:25" x14ac:dyDescent="0.35">
      <c r="E203"/>
      <c r="F203"/>
      <c r="G203"/>
      <c r="H203"/>
      <c r="I203"/>
      <c r="J203"/>
      <c r="K203"/>
      <c r="L203"/>
      <c r="M203"/>
      <c r="N203"/>
      <c r="O203"/>
      <c r="P203"/>
      <c r="Q203"/>
      <c r="R203"/>
      <c r="S203"/>
      <c r="T203"/>
      <c r="U203"/>
      <c r="V203"/>
      <c r="W203"/>
      <c r="X203"/>
      <c r="Y203"/>
    </row>
    <row r="204" spans="5:25" x14ac:dyDescent="0.35">
      <c r="E204"/>
      <c r="F204"/>
      <c r="G204"/>
      <c r="H204"/>
      <c r="I204"/>
      <c r="J204"/>
      <c r="K204"/>
      <c r="L204"/>
      <c r="M204"/>
      <c r="N204"/>
      <c r="O204"/>
      <c r="P204"/>
      <c r="Q204"/>
      <c r="R204"/>
      <c r="S204"/>
      <c r="T204"/>
      <c r="U204"/>
      <c r="V204"/>
      <c r="W204"/>
      <c r="X204"/>
      <c r="Y204"/>
    </row>
    <row r="205" spans="5:25" x14ac:dyDescent="0.35">
      <c r="E205"/>
      <c r="F205"/>
      <c r="G205"/>
      <c r="H205"/>
      <c r="I205"/>
      <c r="J205"/>
      <c r="K205"/>
      <c r="L205"/>
      <c r="M205"/>
      <c r="N205"/>
      <c r="O205"/>
      <c r="P205"/>
      <c r="Q205"/>
      <c r="R205"/>
      <c r="S205"/>
      <c r="T205"/>
      <c r="U205"/>
      <c r="V205"/>
      <c r="W205"/>
      <c r="X205"/>
      <c r="Y205"/>
    </row>
    <row r="206" spans="5:25" x14ac:dyDescent="0.35">
      <c r="E206"/>
      <c r="F206"/>
      <c r="G206"/>
      <c r="H206"/>
      <c r="I206"/>
      <c r="J206"/>
      <c r="K206"/>
      <c r="L206"/>
      <c r="M206"/>
      <c r="N206"/>
      <c r="O206"/>
      <c r="P206"/>
      <c r="Q206"/>
      <c r="R206"/>
      <c r="S206"/>
      <c r="T206"/>
      <c r="U206"/>
      <c r="V206"/>
      <c r="W206"/>
      <c r="X206"/>
      <c r="Y206"/>
    </row>
    <row r="207" spans="5:25" x14ac:dyDescent="0.35">
      <c r="E207"/>
      <c r="F207"/>
      <c r="G207"/>
      <c r="H207"/>
      <c r="I207"/>
      <c r="J207"/>
      <c r="K207"/>
      <c r="L207"/>
      <c r="M207"/>
      <c r="N207"/>
      <c r="O207"/>
      <c r="P207"/>
      <c r="Q207"/>
      <c r="R207"/>
      <c r="S207"/>
      <c r="T207"/>
      <c r="U207"/>
      <c r="V207"/>
      <c r="W207"/>
      <c r="X207"/>
      <c r="Y207"/>
    </row>
    <row r="208" spans="5:25" x14ac:dyDescent="0.35">
      <c r="E208"/>
      <c r="F208"/>
      <c r="G208"/>
      <c r="H208"/>
      <c r="I208"/>
      <c r="J208"/>
      <c r="K208"/>
      <c r="L208"/>
      <c r="M208"/>
      <c r="N208"/>
      <c r="O208"/>
      <c r="P208"/>
      <c r="Q208"/>
      <c r="R208"/>
      <c r="S208"/>
      <c r="T208"/>
      <c r="U208"/>
      <c r="V208"/>
      <c r="W208"/>
      <c r="X208"/>
      <c r="Y208"/>
    </row>
    <row r="209" spans="5:25" x14ac:dyDescent="0.35">
      <c r="E209"/>
      <c r="F209"/>
      <c r="G209"/>
      <c r="H209"/>
      <c r="I209"/>
      <c r="J209"/>
      <c r="K209"/>
      <c r="L209"/>
      <c r="M209"/>
      <c r="N209"/>
      <c r="O209"/>
      <c r="P209"/>
      <c r="Q209"/>
      <c r="R209"/>
      <c r="S209"/>
      <c r="T209"/>
      <c r="U209"/>
      <c r="V209"/>
      <c r="W209"/>
      <c r="X209"/>
      <c r="Y209"/>
    </row>
    <row r="210" spans="5:25" x14ac:dyDescent="0.35">
      <c r="E210"/>
      <c r="F210"/>
      <c r="G210"/>
      <c r="H210"/>
      <c r="I210"/>
      <c r="J210"/>
      <c r="K210"/>
      <c r="L210"/>
      <c r="M210"/>
      <c r="N210"/>
      <c r="O210"/>
      <c r="P210"/>
      <c r="Q210"/>
      <c r="R210"/>
      <c r="S210"/>
      <c r="T210"/>
      <c r="U210"/>
      <c r="V210"/>
      <c r="W210"/>
      <c r="X210"/>
      <c r="Y210"/>
    </row>
    <row r="211" spans="5:25" x14ac:dyDescent="0.35">
      <c r="E211"/>
      <c r="F211"/>
      <c r="G211"/>
      <c r="H211"/>
      <c r="I211"/>
      <c r="J211"/>
      <c r="K211"/>
      <c r="L211"/>
      <c r="M211"/>
      <c r="N211"/>
      <c r="O211"/>
      <c r="P211"/>
      <c r="Q211"/>
      <c r="R211"/>
      <c r="S211"/>
      <c r="T211"/>
      <c r="U211"/>
      <c r="V211"/>
      <c r="W211"/>
      <c r="X211"/>
      <c r="Y211"/>
    </row>
    <row r="212" spans="5:25" x14ac:dyDescent="0.35">
      <c r="E212"/>
      <c r="F212"/>
      <c r="G212"/>
      <c r="H212"/>
      <c r="I212"/>
      <c r="J212"/>
      <c r="K212"/>
      <c r="L212"/>
      <c r="M212"/>
      <c r="N212"/>
      <c r="O212"/>
      <c r="P212"/>
      <c r="Q212"/>
      <c r="R212"/>
      <c r="S212"/>
      <c r="T212"/>
      <c r="U212"/>
      <c r="V212"/>
      <c r="W212"/>
      <c r="X212"/>
      <c r="Y212"/>
    </row>
    <row r="213" spans="5:25" x14ac:dyDescent="0.35">
      <c r="E213"/>
      <c r="F213"/>
      <c r="G213"/>
      <c r="H213"/>
      <c r="I213"/>
      <c r="J213"/>
      <c r="K213"/>
      <c r="L213"/>
      <c r="M213"/>
      <c r="N213"/>
      <c r="O213"/>
      <c r="P213"/>
      <c r="Q213"/>
      <c r="R213"/>
      <c r="S213"/>
      <c r="T213"/>
      <c r="U213"/>
      <c r="V213"/>
      <c r="W213"/>
      <c r="X213"/>
      <c r="Y213"/>
    </row>
    <row r="214" spans="5:25" x14ac:dyDescent="0.35">
      <c r="E214"/>
      <c r="F214"/>
      <c r="G214"/>
      <c r="H214"/>
      <c r="I214"/>
      <c r="J214"/>
      <c r="K214"/>
      <c r="L214"/>
      <c r="M214"/>
      <c r="N214"/>
      <c r="O214"/>
      <c r="P214"/>
      <c r="Q214"/>
      <c r="R214"/>
      <c r="S214"/>
      <c r="T214"/>
      <c r="U214"/>
      <c r="V214"/>
      <c r="W214"/>
      <c r="X214"/>
      <c r="Y214"/>
    </row>
    <row r="215" spans="5:25" x14ac:dyDescent="0.35">
      <c r="E215"/>
      <c r="F215"/>
      <c r="G215"/>
      <c r="H215"/>
      <c r="I215"/>
      <c r="J215"/>
      <c r="K215"/>
      <c r="L215"/>
      <c r="M215"/>
      <c r="N215"/>
      <c r="O215"/>
      <c r="P215"/>
      <c r="Q215"/>
      <c r="R215"/>
      <c r="S215"/>
      <c r="T215"/>
      <c r="U215"/>
      <c r="V215"/>
      <c r="W215"/>
      <c r="X215"/>
      <c r="Y215"/>
    </row>
    <row r="216" spans="5:25" x14ac:dyDescent="0.35">
      <c r="E216"/>
      <c r="F216"/>
      <c r="G216"/>
      <c r="H216"/>
      <c r="I216"/>
      <c r="J216"/>
      <c r="K216"/>
      <c r="L216"/>
      <c r="M216"/>
      <c r="N216"/>
      <c r="O216"/>
      <c r="P216"/>
      <c r="Q216"/>
      <c r="R216"/>
      <c r="S216"/>
      <c r="T216"/>
      <c r="U216"/>
      <c r="V216"/>
      <c r="W216"/>
      <c r="X216"/>
      <c r="Y216"/>
    </row>
    <row r="217" spans="5:25" x14ac:dyDescent="0.35">
      <c r="E217"/>
      <c r="F217"/>
      <c r="G217"/>
      <c r="H217"/>
      <c r="I217"/>
      <c r="J217"/>
      <c r="K217"/>
      <c r="L217"/>
      <c r="M217"/>
      <c r="N217"/>
      <c r="O217"/>
      <c r="P217"/>
      <c r="Q217"/>
      <c r="R217"/>
      <c r="S217"/>
      <c r="T217"/>
      <c r="U217"/>
      <c r="V217"/>
      <c r="W217"/>
      <c r="X217"/>
      <c r="Y217"/>
    </row>
    <row r="218" spans="5:25" x14ac:dyDescent="0.35">
      <c r="E218"/>
      <c r="F218"/>
      <c r="G218"/>
      <c r="H218"/>
      <c r="I218"/>
      <c r="J218"/>
      <c r="K218"/>
      <c r="L218"/>
      <c r="M218"/>
      <c r="N218"/>
      <c r="O218"/>
      <c r="P218"/>
      <c r="Q218"/>
      <c r="R218"/>
      <c r="S218"/>
      <c r="T218"/>
      <c r="U218"/>
      <c r="V218"/>
      <c r="W218"/>
      <c r="X218"/>
      <c r="Y218"/>
    </row>
    <row r="219" spans="5:25" x14ac:dyDescent="0.35">
      <c r="E219"/>
      <c r="F219"/>
      <c r="G219"/>
      <c r="H219"/>
      <c r="I219"/>
      <c r="J219"/>
      <c r="K219"/>
      <c r="L219"/>
      <c r="M219"/>
      <c r="N219"/>
      <c r="O219"/>
      <c r="P219"/>
      <c r="Q219"/>
      <c r="R219"/>
      <c r="S219"/>
      <c r="T219"/>
      <c r="U219"/>
      <c r="V219"/>
      <c r="W219"/>
      <c r="X219"/>
      <c r="Y219"/>
    </row>
    <row r="220" spans="5:25" x14ac:dyDescent="0.35">
      <c r="E220"/>
      <c r="F220"/>
      <c r="G220"/>
      <c r="H220"/>
      <c r="I220"/>
      <c r="J220"/>
      <c r="K220"/>
      <c r="L220"/>
      <c r="M220"/>
      <c r="N220"/>
      <c r="O220"/>
      <c r="P220"/>
      <c r="Q220"/>
      <c r="R220"/>
      <c r="S220"/>
      <c r="T220"/>
      <c r="U220"/>
      <c r="V220"/>
      <c r="W220"/>
      <c r="X220"/>
      <c r="Y220"/>
    </row>
    <row r="221" spans="5:25" x14ac:dyDescent="0.35">
      <c r="E221"/>
      <c r="F221"/>
      <c r="G221"/>
      <c r="H221"/>
      <c r="I221"/>
      <c r="J221"/>
      <c r="K221"/>
      <c r="L221"/>
      <c r="M221"/>
      <c r="N221"/>
      <c r="O221"/>
      <c r="P221"/>
      <c r="Q221"/>
      <c r="R221"/>
      <c r="S221"/>
      <c r="T221"/>
      <c r="U221"/>
      <c r="V221"/>
      <c r="W221"/>
      <c r="X221"/>
      <c r="Y221"/>
    </row>
    <row r="222" spans="5:25" x14ac:dyDescent="0.35">
      <c r="E222"/>
      <c r="F222"/>
      <c r="G222"/>
      <c r="H222"/>
      <c r="I222"/>
      <c r="J222"/>
      <c r="K222"/>
      <c r="L222"/>
      <c r="M222"/>
      <c r="N222"/>
      <c r="O222"/>
      <c r="P222"/>
      <c r="Q222"/>
      <c r="R222"/>
      <c r="S222"/>
      <c r="T222"/>
      <c r="U222"/>
      <c r="V222"/>
      <c r="W222"/>
      <c r="X222"/>
      <c r="Y222"/>
    </row>
    <row r="223" spans="5:25" x14ac:dyDescent="0.35">
      <c r="E223"/>
      <c r="F223"/>
      <c r="G223"/>
      <c r="H223"/>
      <c r="I223"/>
      <c r="J223"/>
      <c r="K223"/>
      <c r="L223"/>
      <c r="M223"/>
      <c r="N223"/>
      <c r="O223"/>
      <c r="P223"/>
      <c r="Q223"/>
      <c r="R223"/>
      <c r="S223"/>
      <c r="T223"/>
      <c r="U223"/>
      <c r="V223"/>
      <c r="W223"/>
      <c r="X223"/>
      <c r="Y223"/>
    </row>
    <row r="224" spans="5:25" x14ac:dyDescent="0.35">
      <c r="E224"/>
      <c r="F224"/>
      <c r="G224"/>
      <c r="H224"/>
      <c r="I224"/>
      <c r="J224"/>
      <c r="K224"/>
      <c r="L224"/>
      <c r="M224"/>
      <c r="N224"/>
      <c r="O224"/>
      <c r="P224"/>
      <c r="Q224"/>
      <c r="R224"/>
      <c r="S224"/>
      <c r="T224"/>
      <c r="U224"/>
      <c r="V224"/>
      <c r="W224"/>
      <c r="X224"/>
      <c r="Y224"/>
    </row>
    <row r="225" spans="5:25" x14ac:dyDescent="0.35">
      <c r="E225"/>
      <c r="F225"/>
      <c r="G225"/>
      <c r="H225"/>
      <c r="I225"/>
      <c r="J225"/>
      <c r="K225"/>
      <c r="L225"/>
      <c r="M225"/>
      <c r="N225"/>
      <c r="O225"/>
      <c r="P225"/>
      <c r="Q225"/>
      <c r="R225"/>
      <c r="S225"/>
      <c r="T225"/>
      <c r="U225"/>
      <c r="V225"/>
      <c r="W225"/>
      <c r="X225"/>
      <c r="Y225"/>
    </row>
    <row r="226" spans="5:25" x14ac:dyDescent="0.35">
      <c r="E226"/>
      <c r="F226"/>
      <c r="G226"/>
      <c r="H226"/>
      <c r="I226"/>
      <c r="J226"/>
      <c r="K226"/>
      <c r="L226"/>
      <c r="M226"/>
      <c r="N226"/>
      <c r="O226"/>
      <c r="P226"/>
      <c r="Q226"/>
      <c r="R226"/>
      <c r="S226"/>
      <c r="T226"/>
      <c r="U226"/>
      <c r="V226"/>
      <c r="W226"/>
      <c r="X226"/>
      <c r="Y226"/>
    </row>
    <row r="227" spans="5:25" x14ac:dyDescent="0.35">
      <c r="E227"/>
      <c r="F227"/>
      <c r="G227"/>
      <c r="H227"/>
      <c r="I227"/>
      <c r="J227"/>
      <c r="K227"/>
      <c r="L227"/>
      <c r="M227"/>
      <c r="N227"/>
      <c r="O227"/>
      <c r="P227"/>
      <c r="Q227"/>
      <c r="R227"/>
      <c r="S227"/>
      <c r="T227"/>
      <c r="U227"/>
      <c r="V227"/>
      <c r="W227"/>
      <c r="X227"/>
      <c r="Y227"/>
    </row>
    <row r="228" spans="5:25" x14ac:dyDescent="0.35">
      <c r="E228"/>
      <c r="F228"/>
      <c r="G228"/>
      <c r="H228"/>
      <c r="I228"/>
      <c r="J228"/>
      <c r="K228"/>
      <c r="L228"/>
      <c r="M228"/>
      <c r="N228"/>
      <c r="O228"/>
      <c r="P228"/>
      <c r="Q228"/>
      <c r="R228"/>
      <c r="S228"/>
      <c r="T228"/>
      <c r="U228"/>
      <c r="V228"/>
      <c r="W228"/>
      <c r="X228"/>
      <c r="Y228"/>
    </row>
    <row r="229" spans="5:25" x14ac:dyDescent="0.35">
      <c r="E229"/>
      <c r="F229"/>
      <c r="G229"/>
      <c r="H229"/>
      <c r="I229"/>
      <c r="J229"/>
      <c r="K229"/>
      <c r="L229"/>
      <c r="M229"/>
      <c r="N229"/>
      <c r="O229"/>
      <c r="P229"/>
      <c r="Q229"/>
      <c r="R229"/>
      <c r="S229"/>
      <c r="T229"/>
      <c r="U229"/>
      <c r="V229"/>
      <c r="W229"/>
      <c r="X229"/>
      <c r="Y229"/>
    </row>
    <row r="230" spans="5:25" x14ac:dyDescent="0.35">
      <c r="E230"/>
      <c r="F230"/>
      <c r="G230"/>
      <c r="H230"/>
      <c r="I230"/>
      <c r="J230"/>
      <c r="K230"/>
      <c r="L230"/>
      <c r="M230"/>
      <c r="N230"/>
      <c r="O230"/>
      <c r="P230"/>
      <c r="Q230"/>
      <c r="R230"/>
      <c r="S230"/>
      <c r="T230"/>
      <c r="U230"/>
      <c r="V230"/>
      <c r="W230"/>
      <c r="X230"/>
      <c r="Y230"/>
    </row>
    <row r="231" spans="5:25" x14ac:dyDescent="0.35">
      <c r="E231"/>
      <c r="F231"/>
      <c r="G231"/>
      <c r="H231"/>
      <c r="I231"/>
      <c r="J231"/>
      <c r="K231"/>
      <c r="L231"/>
      <c r="M231"/>
      <c r="N231"/>
      <c r="O231"/>
      <c r="P231"/>
      <c r="Q231"/>
      <c r="R231"/>
      <c r="S231"/>
      <c r="T231"/>
      <c r="U231"/>
      <c r="V231"/>
      <c r="W231"/>
      <c r="X231"/>
      <c r="Y231"/>
    </row>
    <row r="232" spans="5:25" x14ac:dyDescent="0.35">
      <c r="E232"/>
      <c r="F232"/>
      <c r="G232"/>
      <c r="H232"/>
      <c r="I232"/>
      <c r="J232"/>
      <c r="K232"/>
      <c r="L232"/>
      <c r="M232"/>
      <c r="N232"/>
      <c r="O232"/>
      <c r="P232"/>
      <c r="Q232"/>
      <c r="R232"/>
      <c r="S232"/>
      <c r="T232"/>
      <c r="U232"/>
      <c r="V232"/>
      <c r="W232"/>
      <c r="X232"/>
      <c r="Y232"/>
    </row>
    <row r="233" spans="5:25" x14ac:dyDescent="0.35">
      <c r="E233"/>
      <c r="F233"/>
      <c r="G233"/>
      <c r="H233"/>
      <c r="I233"/>
      <c r="J233"/>
      <c r="K233"/>
      <c r="L233"/>
      <c r="M233"/>
      <c r="N233"/>
      <c r="O233"/>
      <c r="P233"/>
      <c r="Q233"/>
      <c r="R233"/>
      <c r="S233"/>
      <c r="T233"/>
      <c r="U233"/>
      <c r="V233"/>
      <c r="W233"/>
      <c r="X233"/>
      <c r="Y233"/>
    </row>
    <row r="234" spans="5:25" x14ac:dyDescent="0.35">
      <c r="E234"/>
      <c r="F234"/>
      <c r="G234"/>
      <c r="H234"/>
      <c r="I234"/>
      <c r="J234"/>
      <c r="K234"/>
      <c r="L234"/>
      <c r="M234"/>
      <c r="N234"/>
      <c r="O234"/>
      <c r="P234"/>
      <c r="Q234"/>
      <c r="R234"/>
      <c r="S234"/>
      <c r="T234"/>
      <c r="U234"/>
      <c r="V234"/>
      <c r="W234"/>
      <c r="X234"/>
      <c r="Y234"/>
    </row>
    <row r="235" spans="5:25" x14ac:dyDescent="0.35">
      <c r="E235"/>
      <c r="F235"/>
      <c r="G235"/>
      <c r="H235"/>
      <c r="I235"/>
      <c r="J235"/>
      <c r="K235"/>
      <c r="L235"/>
      <c r="M235"/>
      <c r="N235"/>
      <c r="O235"/>
      <c r="P235"/>
      <c r="Q235"/>
      <c r="R235"/>
      <c r="S235"/>
      <c r="T235"/>
      <c r="U235"/>
      <c r="V235"/>
      <c r="W235"/>
      <c r="X235"/>
      <c r="Y235"/>
    </row>
    <row r="236" spans="5:25" x14ac:dyDescent="0.35">
      <c r="E236"/>
      <c r="F236"/>
      <c r="G236"/>
      <c r="H236"/>
      <c r="I236"/>
      <c r="J236"/>
      <c r="K236"/>
      <c r="L236"/>
      <c r="M236"/>
      <c r="N236"/>
      <c r="O236"/>
      <c r="P236"/>
      <c r="Q236"/>
      <c r="R236"/>
      <c r="S236"/>
      <c r="T236"/>
      <c r="U236"/>
      <c r="V236"/>
      <c r="W236"/>
      <c r="X236"/>
      <c r="Y236"/>
    </row>
    <row r="237" spans="5:25" x14ac:dyDescent="0.35">
      <c r="E237"/>
      <c r="F237"/>
      <c r="G237"/>
      <c r="H237"/>
      <c r="I237"/>
      <c r="J237"/>
      <c r="K237"/>
      <c r="L237"/>
      <c r="M237"/>
      <c r="N237"/>
      <c r="O237"/>
      <c r="P237"/>
      <c r="Q237"/>
      <c r="R237"/>
      <c r="S237"/>
      <c r="T237"/>
      <c r="U237"/>
      <c r="V237"/>
      <c r="W237"/>
      <c r="X237"/>
      <c r="Y237"/>
    </row>
    <row r="238" spans="5:25" x14ac:dyDescent="0.35">
      <c r="E238"/>
      <c r="F238"/>
      <c r="G238"/>
      <c r="H238"/>
      <c r="I238"/>
      <c r="J238"/>
      <c r="K238"/>
      <c r="L238"/>
      <c r="M238"/>
      <c r="N238"/>
      <c r="O238"/>
      <c r="P238"/>
      <c r="Q238"/>
      <c r="R238"/>
      <c r="S238"/>
      <c r="T238"/>
      <c r="U238"/>
      <c r="V238"/>
      <c r="W238"/>
      <c r="X238"/>
      <c r="Y238"/>
    </row>
    <row r="239" spans="5:25" x14ac:dyDescent="0.35">
      <c r="E239"/>
      <c r="F239"/>
      <c r="G239"/>
      <c r="H239"/>
      <c r="I239"/>
      <c r="J239"/>
      <c r="K239"/>
      <c r="L239"/>
      <c r="M239"/>
      <c r="N239"/>
      <c r="O239"/>
      <c r="P239"/>
      <c r="Q239"/>
      <c r="R239"/>
      <c r="S239"/>
      <c r="T239"/>
      <c r="U239"/>
      <c r="V239"/>
      <c r="W239"/>
      <c r="X239"/>
      <c r="Y239"/>
    </row>
    <row r="240" spans="5:25" x14ac:dyDescent="0.35">
      <c r="E240"/>
      <c r="F240"/>
      <c r="G240"/>
      <c r="H240"/>
      <c r="I240"/>
      <c r="J240"/>
      <c r="K240"/>
      <c r="L240"/>
      <c r="M240"/>
      <c r="N240"/>
      <c r="O240"/>
      <c r="P240"/>
      <c r="Q240"/>
      <c r="R240"/>
      <c r="S240"/>
      <c r="T240"/>
      <c r="U240"/>
      <c r="V240"/>
      <c r="W240"/>
      <c r="X240"/>
      <c r="Y240"/>
    </row>
    <row r="241" spans="5:25" x14ac:dyDescent="0.35">
      <c r="E241"/>
      <c r="F241"/>
      <c r="G241"/>
      <c r="H241"/>
      <c r="I241"/>
      <c r="J241"/>
      <c r="K241"/>
      <c r="L241"/>
      <c r="M241"/>
      <c r="N241"/>
      <c r="O241"/>
      <c r="P241"/>
      <c r="Q241"/>
      <c r="R241"/>
      <c r="S241"/>
      <c r="T241"/>
      <c r="U241"/>
      <c r="V241"/>
      <c r="W241"/>
      <c r="X241"/>
      <c r="Y241"/>
    </row>
    <row r="242" spans="5:25" x14ac:dyDescent="0.35">
      <c r="E242"/>
      <c r="F242"/>
      <c r="G242"/>
      <c r="H242"/>
      <c r="I242"/>
      <c r="J242"/>
      <c r="K242"/>
      <c r="L242"/>
      <c r="M242"/>
      <c r="N242"/>
      <c r="O242"/>
      <c r="P242"/>
      <c r="Q242"/>
      <c r="R242"/>
      <c r="S242"/>
      <c r="T242"/>
      <c r="U242"/>
      <c r="V242"/>
      <c r="W242"/>
      <c r="X242"/>
      <c r="Y242"/>
    </row>
    <row r="243" spans="5:25" x14ac:dyDescent="0.35">
      <c r="E243"/>
      <c r="F243"/>
      <c r="G243"/>
      <c r="H243"/>
      <c r="I243"/>
      <c r="J243"/>
      <c r="K243"/>
      <c r="L243"/>
      <c r="M243"/>
      <c r="N243"/>
      <c r="O243"/>
      <c r="P243"/>
      <c r="Q243"/>
      <c r="R243"/>
      <c r="S243"/>
      <c r="T243"/>
      <c r="U243"/>
      <c r="V243"/>
      <c r="W243"/>
      <c r="X243"/>
      <c r="Y243"/>
    </row>
    <row r="244" spans="5:25" x14ac:dyDescent="0.35">
      <c r="E244"/>
      <c r="F244"/>
      <c r="G244"/>
      <c r="H244"/>
      <c r="I244"/>
      <c r="J244"/>
      <c r="K244"/>
      <c r="L244"/>
      <c r="M244"/>
      <c r="N244"/>
      <c r="O244"/>
      <c r="P244"/>
      <c r="Q244"/>
      <c r="R244"/>
      <c r="S244"/>
      <c r="T244"/>
      <c r="U244"/>
      <c r="V244"/>
      <c r="W244"/>
      <c r="X244"/>
      <c r="Y244"/>
    </row>
    <row r="245" spans="5:25" x14ac:dyDescent="0.35">
      <c r="E245"/>
      <c r="F245"/>
      <c r="G245"/>
      <c r="H245"/>
      <c r="I245"/>
      <c r="J245"/>
      <c r="K245"/>
      <c r="L245"/>
      <c r="M245"/>
      <c r="N245"/>
      <c r="O245"/>
      <c r="P245"/>
      <c r="Q245"/>
      <c r="R245"/>
      <c r="S245"/>
      <c r="T245"/>
      <c r="U245"/>
      <c r="V245"/>
      <c r="W245"/>
      <c r="X245"/>
      <c r="Y245"/>
    </row>
    <row r="246" spans="5:25" x14ac:dyDescent="0.35">
      <c r="E246"/>
      <c r="F246"/>
      <c r="G246"/>
      <c r="H246"/>
      <c r="I246"/>
      <c r="J246"/>
      <c r="K246"/>
      <c r="L246"/>
      <c r="M246"/>
      <c r="N246"/>
      <c r="O246"/>
      <c r="P246"/>
      <c r="Q246"/>
      <c r="R246"/>
      <c r="S246"/>
      <c r="T246"/>
      <c r="U246"/>
      <c r="V246"/>
      <c r="W246"/>
      <c r="X246"/>
      <c r="Y246"/>
    </row>
    <row r="247" spans="5:25" x14ac:dyDescent="0.35">
      <c r="E247"/>
      <c r="F247"/>
      <c r="G247"/>
      <c r="H247"/>
      <c r="I247"/>
      <c r="J247"/>
      <c r="K247"/>
      <c r="L247"/>
      <c r="M247"/>
      <c r="N247"/>
      <c r="O247"/>
      <c r="P247"/>
      <c r="Q247"/>
      <c r="R247"/>
      <c r="S247"/>
      <c r="T247"/>
      <c r="U247"/>
      <c r="V247"/>
      <c r="W247"/>
      <c r="X247"/>
      <c r="Y247"/>
    </row>
    <row r="248" spans="5:25" x14ac:dyDescent="0.35">
      <c r="E248"/>
      <c r="F248"/>
      <c r="G248"/>
      <c r="H248"/>
      <c r="I248"/>
      <c r="J248"/>
      <c r="K248"/>
      <c r="L248"/>
      <c r="M248"/>
      <c r="N248"/>
      <c r="O248"/>
      <c r="P248"/>
      <c r="Q248"/>
      <c r="R248"/>
      <c r="S248"/>
      <c r="T248"/>
      <c r="U248"/>
      <c r="V248"/>
      <c r="W248"/>
      <c r="X248"/>
      <c r="Y248"/>
    </row>
    <row r="249" spans="5:25" x14ac:dyDescent="0.35">
      <c r="E249"/>
      <c r="F249"/>
      <c r="G249"/>
      <c r="H249"/>
      <c r="I249"/>
      <c r="J249"/>
      <c r="K249"/>
      <c r="L249"/>
      <c r="M249"/>
      <c r="N249"/>
      <c r="O249"/>
      <c r="P249"/>
      <c r="Q249"/>
      <c r="R249"/>
      <c r="S249"/>
      <c r="T249"/>
      <c r="U249"/>
      <c r="V249"/>
      <c r="W249"/>
      <c r="X249"/>
      <c r="Y249"/>
    </row>
    <row r="250" spans="5:25" x14ac:dyDescent="0.35">
      <c r="E250"/>
      <c r="F250"/>
      <c r="G250"/>
      <c r="H250"/>
      <c r="I250"/>
      <c r="J250"/>
      <c r="K250"/>
      <c r="L250"/>
      <c r="M250"/>
      <c r="N250"/>
      <c r="O250"/>
      <c r="P250"/>
      <c r="Q250"/>
      <c r="R250"/>
      <c r="S250"/>
      <c r="T250"/>
      <c r="U250"/>
      <c r="V250"/>
      <c r="W250"/>
      <c r="X250"/>
      <c r="Y250"/>
    </row>
    <row r="251" spans="5:25" x14ac:dyDescent="0.35">
      <c r="E251"/>
      <c r="F251"/>
      <c r="G251"/>
      <c r="H251"/>
      <c r="I251"/>
      <c r="J251"/>
      <c r="K251"/>
      <c r="L251"/>
      <c r="M251"/>
      <c r="N251"/>
      <c r="O251"/>
      <c r="P251"/>
      <c r="Q251"/>
      <c r="R251"/>
      <c r="S251"/>
      <c r="T251"/>
      <c r="U251"/>
      <c r="V251"/>
      <c r="W251"/>
      <c r="X251"/>
      <c r="Y251"/>
    </row>
    <row r="252" spans="5:25" x14ac:dyDescent="0.35">
      <c r="E252"/>
      <c r="F252"/>
      <c r="G252"/>
      <c r="H252"/>
      <c r="I252"/>
      <c r="J252"/>
      <c r="K252"/>
      <c r="L252"/>
      <c r="M252"/>
      <c r="N252"/>
      <c r="O252"/>
      <c r="P252"/>
      <c r="Q252"/>
      <c r="R252"/>
      <c r="S252"/>
      <c r="T252"/>
      <c r="U252"/>
      <c r="V252"/>
      <c r="W252"/>
      <c r="X252"/>
      <c r="Y252"/>
    </row>
    <row r="253" spans="5:25" x14ac:dyDescent="0.35">
      <c r="E253"/>
      <c r="F253"/>
      <c r="G253"/>
      <c r="H253"/>
      <c r="I253"/>
      <c r="J253"/>
      <c r="K253"/>
      <c r="L253"/>
      <c r="M253"/>
      <c r="N253"/>
      <c r="O253"/>
      <c r="P253"/>
      <c r="Q253"/>
      <c r="R253"/>
      <c r="S253"/>
      <c r="T253"/>
      <c r="U253"/>
      <c r="V253"/>
      <c r="W253"/>
      <c r="X253"/>
      <c r="Y253"/>
    </row>
    <row r="254" spans="5:25" x14ac:dyDescent="0.35">
      <c r="E254"/>
      <c r="F254"/>
      <c r="G254"/>
      <c r="H254"/>
      <c r="I254"/>
      <c r="J254"/>
      <c r="K254"/>
      <c r="L254"/>
      <c r="M254"/>
      <c r="N254"/>
      <c r="O254"/>
      <c r="P254"/>
      <c r="Q254"/>
      <c r="R254"/>
      <c r="S254"/>
      <c r="T254"/>
      <c r="U254"/>
      <c r="V254"/>
      <c r="W254"/>
      <c r="X254"/>
      <c r="Y254"/>
    </row>
    <row r="255" spans="5:25" x14ac:dyDescent="0.35">
      <c r="E255"/>
      <c r="F255"/>
      <c r="G255"/>
      <c r="H255"/>
      <c r="I255"/>
      <c r="J255"/>
      <c r="K255"/>
      <c r="L255"/>
      <c r="M255"/>
      <c r="N255"/>
      <c r="O255"/>
      <c r="P255"/>
      <c r="Q255"/>
      <c r="R255"/>
      <c r="S255"/>
      <c r="T255"/>
      <c r="U255"/>
      <c r="V255"/>
      <c r="W255"/>
      <c r="X255"/>
      <c r="Y255"/>
    </row>
    <row r="256" spans="5:25" x14ac:dyDescent="0.35">
      <c r="E256"/>
      <c r="F256"/>
      <c r="G256"/>
      <c r="H256"/>
      <c r="I256"/>
      <c r="J256"/>
      <c r="K256"/>
      <c r="L256"/>
      <c r="M256"/>
      <c r="N256"/>
      <c r="O256"/>
      <c r="P256"/>
      <c r="Q256"/>
      <c r="R256"/>
      <c r="S256"/>
      <c r="T256"/>
      <c r="U256"/>
      <c r="V256"/>
      <c r="W256"/>
      <c r="X256"/>
      <c r="Y256"/>
    </row>
    <row r="257" spans="5:25" x14ac:dyDescent="0.35">
      <c r="E257"/>
      <c r="F257"/>
      <c r="G257"/>
      <c r="H257"/>
      <c r="I257"/>
      <c r="J257"/>
      <c r="K257"/>
      <c r="L257"/>
      <c r="M257"/>
      <c r="N257"/>
      <c r="O257"/>
      <c r="P257"/>
      <c r="Q257"/>
      <c r="R257"/>
      <c r="S257"/>
      <c r="T257"/>
      <c r="U257"/>
      <c r="V257"/>
      <c r="W257"/>
      <c r="X257"/>
      <c r="Y257"/>
    </row>
    <row r="258" spans="5:25" x14ac:dyDescent="0.35">
      <c r="E258"/>
      <c r="F258"/>
      <c r="G258"/>
      <c r="H258"/>
      <c r="I258"/>
      <c r="J258"/>
      <c r="K258"/>
      <c r="L258"/>
      <c r="M258"/>
      <c r="N258"/>
      <c r="O258"/>
      <c r="P258"/>
      <c r="Q258"/>
      <c r="R258"/>
      <c r="S258"/>
      <c r="T258"/>
      <c r="U258"/>
      <c r="V258"/>
      <c r="W258"/>
      <c r="X258"/>
      <c r="Y258"/>
    </row>
    <row r="259" spans="5:25" x14ac:dyDescent="0.35">
      <c r="E259"/>
      <c r="F259"/>
      <c r="G259"/>
      <c r="H259"/>
      <c r="I259"/>
      <c r="J259"/>
      <c r="K259"/>
      <c r="L259"/>
      <c r="M259"/>
      <c r="N259"/>
      <c r="O259"/>
      <c r="P259"/>
      <c r="Q259"/>
      <c r="R259"/>
      <c r="S259"/>
      <c r="T259"/>
      <c r="U259"/>
      <c r="V259"/>
      <c r="W259"/>
      <c r="X259"/>
      <c r="Y259"/>
    </row>
    <row r="260" spans="5:25" x14ac:dyDescent="0.35">
      <c r="E260"/>
      <c r="F260"/>
      <c r="G260"/>
      <c r="H260"/>
      <c r="I260"/>
      <c r="J260"/>
      <c r="K260"/>
      <c r="L260"/>
      <c r="M260"/>
      <c r="N260"/>
      <c r="O260"/>
      <c r="P260"/>
      <c r="Q260"/>
      <c r="R260"/>
      <c r="S260"/>
      <c r="T260"/>
      <c r="U260"/>
      <c r="V260"/>
      <c r="W260"/>
      <c r="X260"/>
      <c r="Y260"/>
    </row>
    <row r="261" spans="5:25" x14ac:dyDescent="0.35">
      <c r="E261"/>
      <c r="F261"/>
      <c r="G261"/>
      <c r="H261"/>
      <c r="I261"/>
      <c r="J261"/>
      <c r="K261"/>
      <c r="L261"/>
      <c r="M261"/>
      <c r="N261"/>
      <c r="O261"/>
      <c r="P261"/>
      <c r="Q261"/>
      <c r="R261"/>
      <c r="S261"/>
      <c r="T261"/>
      <c r="U261"/>
      <c r="V261"/>
      <c r="W261"/>
      <c r="X261"/>
      <c r="Y261"/>
    </row>
    <row r="262" spans="5:25" x14ac:dyDescent="0.35">
      <c r="E262"/>
      <c r="F262"/>
      <c r="G262"/>
      <c r="H262"/>
      <c r="I262"/>
      <c r="J262"/>
      <c r="K262"/>
      <c r="L262"/>
      <c r="M262"/>
      <c r="N262"/>
      <c r="O262"/>
      <c r="P262"/>
      <c r="Q262"/>
      <c r="R262"/>
      <c r="S262"/>
      <c r="T262"/>
      <c r="U262"/>
      <c r="V262"/>
      <c r="W262"/>
      <c r="X262"/>
      <c r="Y262"/>
    </row>
    <row r="263" spans="5:25" x14ac:dyDescent="0.35">
      <c r="E263"/>
      <c r="F263"/>
      <c r="G263"/>
      <c r="H263"/>
      <c r="I263"/>
      <c r="J263"/>
      <c r="K263"/>
      <c r="L263"/>
      <c r="M263"/>
      <c r="N263"/>
      <c r="O263"/>
      <c r="P263"/>
      <c r="Q263"/>
      <c r="R263"/>
      <c r="S263"/>
      <c r="T263"/>
      <c r="U263"/>
      <c r="V263"/>
      <c r="W263"/>
      <c r="X263"/>
      <c r="Y263"/>
    </row>
    <row r="264" spans="5:25" x14ac:dyDescent="0.35">
      <c r="E264"/>
      <c r="F264"/>
      <c r="G264"/>
      <c r="H264"/>
      <c r="I264"/>
      <c r="J264"/>
      <c r="K264"/>
      <c r="L264"/>
      <c r="M264"/>
      <c r="N264"/>
      <c r="O264"/>
      <c r="P264"/>
      <c r="Q264"/>
      <c r="R264"/>
      <c r="S264"/>
      <c r="T264"/>
      <c r="U264"/>
      <c r="V264"/>
      <c r="W264"/>
      <c r="X264"/>
      <c r="Y264"/>
    </row>
    <row r="265" spans="5:25" x14ac:dyDescent="0.35">
      <c r="E265"/>
      <c r="F265"/>
      <c r="G265"/>
      <c r="H265"/>
      <c r="I265"/>
      <c r="J265"/>
      <c r="K265"/>
      <c r="L265"/>
      <c r="M265"/>
      <c r="N265"/>
      <c r="O265"/>
      <c r="P265"/>
      <c r="Q265"/>
      <c r="R265"/>
      <c r="S265"/>
      <c r="T265"/>
      <c r="U265"/>
      <c r="V265"/>
      <c r="W265"/>
      <c r="X265"/>
      <c r="Y265"/>
    </row>
    <row r="266" spans="5:25" x14ac:dyDescent="0.35">
      <c r="E266"/>
      <c r="F266"/>
      <c r="G266"/>
      <c r="H266"/>
      <c r="I266"/>
      <c r="J266"/>
      <c r="K266"/>
      <c r="L266"/>
      <c r="M266"/>
      <c r="N266"/>
      <c r="O266"/>
      <c r="P266"/>
      <c r="Q266"/>
      <c r="R266"/>
      <c r="S266"/>
      <c r="T266"/>
      <c r="U266"/>
      <c r="V266"/>
      <c r="W266"/>
      <c r="X266"/>
      <c r="Y266"/>
    </row>
    <row r="267" spans="5:25" x14ac:dyDescent="0.35">
      <c r="E267"/>
      <c r="F267"/>
      <c r="G267"/>
      <c r="H267"/>
      <c r="I267"/>
      <c r="J267"/>
      <c r="K267"/>
      <c r="L267"/>
      <c r="M267"/>
      <c r="N267"/>
      <c r="O267"/>
      <c r="P267"/>
      <c r="Q267"/>
      <c r="R267"/>
      <c r="S267"/>
      <c r="T267"/>
      <c r="U267"/>
      <c r="V267"/>
      <c r="W267"/>
      <c r="X267"/>
      <c r="Y267"/>
    </row>
    <row r="268" spans="5:25" x14ac:dyDescent="0.35">
      <c r="E268"/>
      <c r="F268"/>
      <c r="G268"/>
      <c r="H268"/>
      <c r="I268"/>
      <c r="J268"/>
      <c r="K268"/>
      <c r="L268"/>
      <c r="M268"/>
      <c r="N268"/>
      <c r="O268"/>
      <c r="P268"/>
      <c r="Q268"/>
      <c r="R268"/>
      <c r="S268"/>
      <c r="T268"/>
      <c r="U268"/>
      <c r="V268"/>
      <c r="W268"/>
      <c r="X268"/>
      <c r="Y268"/>
    </row>
    <row r="269" spans="5:25" x14ac:dyDescent="0.35">
      <c r="E269"/>
      <c r="F269"/>
      <c r="G269"/>
      <c r="H269"/>
      <c r="I269"/>
      <c r="J269"/>
      <c r="K269"/>
      <c r="L269"/>
      <c r="M269"/>
      <c r="N269"/>
      <c r="O269"/>
      <c r="P269"/>
      <c r="Q269"/>
      <c r="R269"/>
      <c r="S269"/>
      <c r="T269"/>
      <c r="U269"/>
      <c r="V269"/>
      <c r="W269"/>
      <c r="X269"/>
      <c r="Y269"/>
    </row>
    <row r="270" spans="5:25" x14ac:dyDescent="0.35">
      <c r="E270"/>
      <c r="F270"/>
      <c r="G270"/>
      <c r="H270"/>
      <c r="I270"/>
      <c r="J270"/>
      <c r="K270"/>
      <c r="L270"/>
      <c r="M270"/>
      <c r="N270"/>
      <c r="O270"/>
      <c r="P270"/>
      <c r="Q270"/>
      <c r="R270"/>
      <c r="S270"/>
      <c r="T270"/>
      <c r="U270"/>
      <c r="V270"/>
      <c r="W270"/>
      <c r="X270"/>
      <c r="Y270"/>
    </row>
    <row r="271" spans="5:25" x14ac:dyDescent="0.35">
      <c r="E271"/>
      <c r="F271"/>
      <c r="G271"/>
      <c r="H271"/>
      <c r="I271"/>
      <c r="J271"/>
      <c r="K271"/>
      <c r="L271"/>
      <c r="M271"/>
      <c r="N271"/>
      <c r="O271"/>
      <c r="P271"/>
      <c r="Q271"/>
      <c r="R271"/>
      <c r="S271"/>
      <c r="T271"/>
      <c r="U271"/>
      <c r="V271"/>
      <c r="W271"/>
      <c r="X271"/>
      <c r="Y271"/>
    </row>
    <row r="272" spans="5:25" x14ac:dyDescent="0.35">
      <c r="E272"/>
      <c r="F272"/>
      <c r="G272"/>
      <c r="H272"/>
      <c r="I272"/>
      <c r="J272"/>
      <c r="K272"/>
      <c r="L272"/>
      <c r="M272"/>
      <c r="N272"/>
      <c r="O272"/>
      <c r="P272"/>
      <c r="Q272"/>
      <c r="R272"/>
      <c r="S272"/>
      <c r="T272"/>
      <c r="U272"/>
      <c r="V272"/>
      <c r="W272"/>
      <c r="X272"/>
      <c r="Y272"/>
    </row>
    <row r="273" spans="5:25" x14ac:dyDescent="0.35">
      <c r="E273"/>
      <c r="F273"/>
      <c r="G273"/>
      <c r="H273"/>
      <c r="I273"/>
      <c r="J273"/>
      <c r="K273"/>
      <c r="L273"/>
      <c r="M273"/>
      <c r="N273"/>
      <c r="O273"/>
      <c r="P273"/>
      <c r="Q273"/>
      <c r="R273"/>
      <c r="S273"/>
      <c r="T273"/>
      <c r="U273"/>
      <c r="V273"/>
      <c r="W273"/>
      <c r="X273"/>
      <c r="Y273"/>
    </row>
    <row r="274" spans="5:25" x14ac:dyDescent="0.35">
      <c r="E274"/>
      <c r="F274"/>
      <c r="G274"/>
      <c r="H274"/>
      <c r="I274"/>
      <c r="J274"/>
      <c r="K274"/>
      <c r="L274"/>
      <c r="M274"/>
      <c r="N274"/>
      <c r="O274"/>
      <c r="P274"/>
      <c r="Q274"/>
      <c r="R274"/>
      <c r="S274"/>
      <c r="T274"/>
      <c r="U274"/>
      <c r="V274"/>
      <c r="W274"/>
      <c r="X274"/>
      <c r="Y274"/>
    </row>
    <row r="275" spans="5:25" x14ac:dyDescent="0.35">
      <c r="E275"/>
      <c r="F275"/>
      <c r="G275"/>
      <c r="H275"/>
      <c r="I275"/>
      <c r="J275"/>
      <c r="K275"/>
      <c r="L275"/>
      <c r="M275"/>
      <c r="N275"/>
      <c r="O275"/>
      <c r="P275"/>
      <c r="Q275"/>
      <c r="R275"/>
      <c r="S275"/>
      <c r="T275"/>
      <c r="U275"/>
      <c r="V275"/>
      <c r="W275"/>
      <c r="X275"/>
      <c r="Y275"/>
    </row>
    <row r="276" spans="5:25" x14ac:dyDescent="0.35">
      <c r="E276"/>
      <c r="F276"/>
      <c r="G276"/>
      <c r="H276"/>
      <c r="I276"/>
      <c r="J276"/>
      <c r="K276"/>
      <c r="L276"/>
      <c r="M276"/>
      <c r="N276"/>
      <c r="O276"/>
      <c r="P276"/>
      <c r="Q276"/>
      <c r="R276"/>
      <c r="S276"/>
      <c r="T276"/>
      <c r="U276"/>
      <c r="V276"/>
      <c r="W276"/>
      <c r="X276"/>
      <c r="Y276"/>
    </row>
    <row r="277" spans="5:25" x14ac:dyDescent="0.35">
      <c r="E277"/>
      <c r="F277"/>
      <c r="G277"/>
      <c r="H277"/>
      <c r="I277"/>
      <c r="J277"/>
      <c r="K277"/>
      <c r="L277"/>
      <c r="M277"/>
      <c r="N277"/>
      <c r="O277"/>
      <c r="P277"/>
      <c r="Q277"/>
      <c r="R277"/>
      <c r="S277"/>
      <c r="T277"/>
      <c r="U277"/>
      <c r="V277"/>
      <c r="W277"/>
      <c r="X277"/>
      <c r="Y277"/>
    </row>
    <row r="278" spans="5:25" x14ac:dyDescent="0.35">
      <c r="E278"/>
      <c r="F278"/>
      <c r="G278"/>
      <c r="H278"/>
      <c r="I278"/>
      <c r="J278"/>
      <c r="K278"/>
      <c r="L278"/>
      <c r="M278"/>
      <c r="N278"/>
      <c r="O278"/>
      <c r="P278"/>
      <c r="Q278"/>
      <c r="R278"/>
      <c r="S278"/>
      <c r="T278"/>
      <c r="U278"/>
      <c r="V278"/>
      <c r="W278"/>
      <c r="X278"/>
      <c r="Y278"/>
    </row>
    <row r="279" spans="5:25" x14ac:dyDescent="0.35">
      <c r="E279"/>
      <c r="F279"/>
      <c r="G279"/>
      <c r="H279"/>
      <c r="I279"/>
      <c r="J279"/>
      <c r="K279"/>
      <c r="L279"/>
      <c r="M279"/>
      <c r="N279"/>
      <c r="O279"/>
      <c r="P279"/>
      <c r="Q279"/>
      <c r="R279"/>
      <c r="S279"/>
      <c r="T279"/>
      <c r="U279"/>
      <c r="V279"/>
      <c r="W279"/>
      <c r="X279"/>
      <c r="Y279"/>
    </row>
    <row r="280" spans="5:25" x14ac:dyDescent="0.35">
      <c r="E280"/>
      <c r="F280"/>
      <c r="G280"/>
      <c r="H280"/>
      <c r="I280"/>
      <c r="J280"/>
      <c r="K280"/>
      <c r="L280"/>
      <c r="M280"/>
      <c r="N280"/>
      <c r="O280"/>
      <c r="P280"/>
      <c r="Q280"/>
      <c r="R280"/>
      <c r="S280"/>
      <c r="T280"/>
      <c r="U280"/>
      <c r="V280"/>
      <c r="W280"/>
      <c r="X280"/>
      <c r="Y280"/>
    </row>
    <row r="281" spans="5:25" x14ac:dyDescent="0.35">
      <c r="E281"/>
      <c r="F281"/>
      <c r="G281"/>
      <c r="H281"/>
      <c r="I281"/>
      <c r="J281"/>
      <c r="K281"/>
      <c r="L281"/>
      <c r="M281"/>
      <c r="N281"/>
      <c r="O281"/>
      <c r="P281"/>
      <c r="Q281"/>
      <c r="R281"/>
      <c r="S281"/>
      <c r="T281"/>
      <c r="U281"/>
      <c r="V281"/>
      <c r="W281"/>
      <c r="X281"/>
      <c r="Y281"/>
    </row>
    <row r="282" spans="5:25" x14ac:dyDescent="0.35">
      <c r="E282"/>
      <c r="F282"/>
      <c r="G282"/>
      <c r="H282"/>
      <c r="I282"/>
      <c r="J282"/>
      <c r="K282"/>
      <c r="L282"/>
      <c r="M282"/>
      <c r="N282"/>
      <c r="O282"/>
      <c r="P282"/>
      <c r="Q282"/>
      <c r="R282"/>
      <c r="S282"/>
      <c r="T282"/>
      <c r="U282"/>
      <c r="V282"/>
      <c r="W282"/>
      <c r="X282"/>
      <c r="Y282"/>
    </row>
    <row r="283" spans="5:25" x14ac:dyDescent="0.35">
      <c r="E283"/>
      <c r="F283"/>
      <c r="G283"/>
      <c r="H283"/>
      <c r="I283"/>
      <c r="J283"/>
      <c r="K283"/>
      <c r="L283"/>
      <c r="M283"/>
      <c r="N283"/>
      <c r="O283"/>
      <c r="P283"/>
      <c r="Q283"/>
      <c r="R283"/>
      <c r="S283"/>
      <c r="T283"/>
      <c r="U283"/>
      <c r="V283"/>
      <c r="W283"/>
      <c r="X283"/>
      <c r="Y283"/>
    </row>
    <row r="284" spans="5:25" x14ac:dyDescent="0.35">
      <c r="E284"/>
      <c r="F284"/>
      <c r="G284"/>
      <c r="H284"/>
      <c r="I284"/>
      <c r="J284"/>
      <c r="K284"/>
      <c r="L284"/>
      <c r="M284"/>
      <c r="N284"/>
      <c r="O284"/>
      <c r="P284"/>
      <c r="Q284"/>
      <c r="R284"/>
      <c r="S284"/>
      <c r="T284"/>
      <c r="U284"/>
      <c r="V284"/>
      <c r="W284"/>
      <c r="X284"/>
      <c r="Y284"/>
    </row>
    <row r="285" spans="5:25" x14ac:dyDescent="0.35">
      <c r="E285"/>
      <c r="F285"/>
      <c r="G285"/>
      <c r="H285"/>
      <c r="I285"/>
      <c r="J285"/>
      <c r="K285"/>
      <c r="L285"/>
      <c r="M285"/>
      <c r="N285"/>
      <c r="O285"/>
      <c r="P285"/>
      <c r="Q285"/>
      <c r="R285"/>
      <c r="S285"/>
      <c r="T285"/>
      <c r="U285"/>
      <c r="V285"/>
      <c r="W285"/>
      <c r="X285"/>
      <c r="Y285"/>
    </row>
    <row r="286" spans="5:25" x14ac:dyDescent="0.35">
      <c r="E286"/>
      <c r="F286"/>
      <c r="G286"/>
      <c r="H286"/>
      <c r="I286"/>
      <c r="J286"/>
      <c r="K286"/>
      <c r="L286"/>
      <c r="M286"/>
      <c r="N286"/>
      <c r="O286"/>
      <c r="P286"/>
      <c r="Q286"/>
      <c r="R286"/>
      <c r="S286"/>
      <c r="T286"/>
      <c r="U286"/>
      <c r="V286"/>
      <c r="W286"/>
      <c r="X286"/>
      <c r="Y286"/>
    </row>
    <row r="287" spans="5:25" x14ac:dyDescent="0.35">
      <c r="E287"/>
      <c r="F287"/>
      <c r="G287"/>
      <c r="H287"/>
      <c r="I287"/>
      <c r="J287"/>
      <c r="K287"/>
      <c r="L287"/>
      <c r="M287"/>
      <c r="N287"/>
      <c r="O287"/>
      <c r="P287"/>
      <c r="Q287"/>
      <c r="R287"/>
      <c r="S287"/>
      <c r="T287"/>
      <c r="U287"/>
      <c r="V287"/>
      <c r="W287"/>
      <c r="X287"/>
      <c r="Y287"/>
    </row>
    <row r="288" spans="5:25" x14ac:dyDescent="0.35">
      <c r="E288"/>
      <c r="F288"/>
      <c r="G288"/>
      <c r="H288"/>
      <c r="I288"/>
      <c r="J288"/>
      <c r="K288"/>
      <c r="L288"/>
      <c r="M288"/>
      <c r="N288"/>
      <c r="O288"/>
      <c r="P288"/>
      <c r="Q288"/>
      <c r="R288"/>
      <c r="S288"/>
      <c r="T288"/>
      <c r="U288"/>
      <c r="V288"/>
      <c r="W288"/>
      <c r="X288"/>
      <c r="Y288"/>
    </row>
    <row r="289" spans="5:25" x14ac:dyDescent="0.35">
      <c r="E289"/>
      <c r="F289"/>
      <c r="G289"/>
      <c r="H289"/>
      <c r="I289"/>
      <c r="J289"/>
      <c r="K289"/>
      <c r="L289"/>
      <c r="M289"/>
      <c r="N289"/>
      <c r="O289"/>
      <c r="P289"/>
      <c r="Q289"/>
      <c r="R289"/>
      <c r="S289"/>
      <c r="T289"/>
      <c r="U289"/>
      <c r="V289"/>
      <c r="W289"/>
      <c r="X289"/>
      <c r="Y289"/>
    </row>
    <row r="290" spans="5:25" x14ac:dyDescent="0.35">
      <c r="E290"/>
      <c r="F290"/>
      <c r="G290"/>
      <c r="H290"/>
      <c r="I290"/>
      <c r="J290"/>
      <c r="K290"/>
      <c r="L290"/>
      <c r="M290"/>
      <c r="N290"/>
      <c r="O290"/>
      <c r="P290"/>
      <c r="Q290"/>
      <c r="R290"/>
      <c r="S290"/>
      <c r="T290"/>
      <c r="U290"/>
      <c r="V290"/>
      <c r="W290"/>
      <c r="X290"/>
      <c r="Y290"/>
    </row>
    <row r="291" spans="5:25" x14ac:dyDescent="0.35">
      <c r="E291"/>
      <c r="F291"/>
      <c r="G291"/>
      <c r="H291"/>
      <c r="I291"/>
      <c r="J291"/>
      <c r="K291"/>
      <c r="L291"/>
      <c r="M291"/>
      <c r="N291"/>
      <c r="O291"/>
      <c r="P291"/>
      <c r="Q291"/>
      <c r="R291"/>
      <c r="S291"/>
      <c r="T291"/>
      <c r="U291"/>
      <c r="V291"/>
      <c r="W291"/>
      <c r="X291"/>
      <c r="Y291"/>
    </row>
    <row r="292" spans="5:25" x14ac:dyDescent="0.35">
      <c r="E292"/>
      <c r="F292"/>
      <c r="G292"/>
      <c r="H292"/>
      <c r="I292"/>
      <c r="J292"/>
      <c r="K292"/>
      <c r="L292"/>
      <c r="M292"/>
      <c r="N292"/>
      <c r="O292"/>
      <c r="P292"/>
      <c r="Q292"/>
      <c r="R292"/>
      <c r="S292"/>
      <c r="T292"/>
      <c r="U292"/>
      <c r="V292"/>
      <c r="W292"/>
      <c r="X292"/>
      <c r="Y292"/>
    </row>
    <row r="293" spans="5:25" x14ac:dyDescent="0.35">
      <c r="E293"/>
      <c r="F293"/>
      <c r="G293"/>
      <c r="H293"/>
      <c r="I293"/>
      <c r="J293"/>
      <c r="K293"/>
      <c r="L293"/>
      <c r="M293"/>
      <c r="N293"/>
      <c r="O293"/>
      <c r="P293"/>
      <c r="Q293"/>
      <c r="R293"/>
      <c r="S293"/>
      <c r="T293"/>
      <c r="U293"/>
      <c r="V293"/>
      <c r="W293"/>
      <c r="X293"/>
      <c r="Y293"/>
    </row>
    <row r="294" spans="5:25" x14ac:dyDescent="0.35">
      <c r="E294"/>
      <c r="F294"/>
      <c r="G294"/>
      <c r="H294"/>
      <c r="I294"/>
      <c r="J294"/>
      <c r="K294"/>
      <c r="L294"/>
      <c r="M294"/>
      <c r="N294"/>
      <c r="O294"/>
      <c r="P294"/>
      <c r="Q294"/>
      <c r="R294"/>
      <c r="S294"/>
      <c r="T294"/>
      <c r="U294"/>
      <c r="V294"/>
      <c r="W294"/>
      <c r="X294"/>
      <c r="Y294"/>
    </row>
    <row r="295" spans="5:25" x14ac:dyDescent="0.35">
      <c r="E295"/>
      <c r="F295"/>
      <c r="G295"/>
      <c r="H295"/>
      <c r="I295"/>
      <c r="J295"/>
      <c r="K295"/>
      <c r="L295"/>
      <c r="M295"/>
      <c r="N295"/>
      <c r="O295"/>
      <c r="P295"/>
      <c r="Q295"/>
      <c r="R295"/>
      <c r="S295"/>
      <c r="T295"/>
      <c r="U295"/>
      <c r="V295"/>
      <c r="W295"/>
      <c r="X295"/>
      <c r="Y295"/>
    </row>
    <row r="296" spans="5:25" x14ac:dyDescent="0.35">
      <c r="E296"/>
      <c r="F296"/>
      <c r="G296"/>
      <c r="H296"/>
      <c r="I296"/>
      <c r="J296"/>
      <c r="K296"/>
      <c r="L296"/>
      <c r="M296"/>
      <c r="N296"/>
      <c r="O296"/>
      <c r="P296"/>
      <c r="Q296"/>
      <c r="R296"/>
      <c r="S296"/>
      <c r="T296"/>
      <c r="U296"/>
      <c r="V296"/>
      <c r="W296"/>
      <c r="X296"/>
      <c r="Y296"/>
    </row>
    <row r="297" spans="5:25" x14ac:dyDescent="0.35">
      <c r="E297"/>
      <c r="F297"/>
      <c r="G297"/>
      <c r="H297"/>
      <c r="I297"/>
      <c r="J297"/>
      <c r="K297"/>
      <c r="L297"/>
      <c r="M297"/>
      <c r="N297"/>
      <c r="O297"/>
      <c r="P297"/>
      <c r="Q297"/>
      <c r="R297"/>
      <c r="S297"/>
      <c r="T297"/>
      <c r="U297"/>
      <c r="V297"/>
      <c r="W297"/>
      <c r="X297"/>
      <c r="Y297"/>
    </row>
    <row r="298" spans="5:25" x14ac:dyDescent="0.35">
      <c r="E298"/>
      <c r="F298"/>
      <c r="G298"/>
      <c r="H298"/>
      <c r="I298"/>
      <c r="J298"/>
      <c r="K298"/>
      <c r="L298"/>
      <c r="M298"/>
      <c r="N298"/>
      <c r="O298"/>
      <c r="P298"/>
      <c r="Q298"/>
      <c r="R298"/>
      <c r="S298"/>
      <c r="T298"/>
      <c r="U298"/>
      <c r="V298"/>
      <c r="W298"/>
      <c r="X298"/>
      <c r="Y298"/>
    </row>
    <row r="299" spans="5:25" x14ac:dyDescent="0.35">
      <c r="E299"/>
      <c r="F299"/>
      <c r="G299"/>
      <c r="H299"/>
      <c r="I299"/>
      <c r="J299"/>
      <c r="K299"/>
      <c r="L299"/>
      <c r="M299"/>
      <c r="N299"/>
      <c r="O299"/>
      <c r="P299"/>
      <c r="Q299"/>
      <c r="R299"/>
      <c r="S299"/>
      <c r="T299"/>
      <c r="U299"/>
      <c r="V299"/>
      <c r="W299"/>
      <c r="X299"/>
      <c r="Y299"/>
    </row>
    <row r="300" spans="5:25" x14ac:dyDescent="0.35">
      <c r="E300"/>
      <c r="F300"/>
      <c r="G300"/>
      <c r="H300"/>
      <c r="I300"/>
      <c r="J300"/>
      <c r="K300"/>
      <c r="L300"/>
      <c r="M300"/>
      <c r="N300"/>
      <c r="O300"/>
      <c r="P300"/>
      <c r="Q300"/>
      <c r="R300"/>
      <c r="S300"/>
      <c r="T300"/>
      <c r="U300"/>
      <c r="V300"/>
      <c r="W300"/>
      <c r="X300"/>
      <c r="Y300"/>
    </row>
    <row r="301" spans="5:25" x14ac:dyDescent="0.35">
      <c r="E301"/>
      <c r="F301"/>
      <c r="G301"/>
      <c r="H301"/>
      <c r="I301"/>
      <c r="J301"/>
      <c r="K301"/>
      <c r="L301"/>
      <c r="M301"/>
      <c r="N301"/>
      <c r="O301"/>
      <c r="P301"/>
      <c r="Q301"/>
      <c r="R301"/>
      <c r="S301"/>
      <c r="T301"/>
      <c r="U301"/>
      <c r="V301"/>
      <c r="W301"/>
      <c r="X301"/>
      <c r="Y301"/>
    </row>
    <row r="302" spans="5:25" x14ac:dyDescent="0.35">
      <c r="E302"/>
      <c r="F302"/>
      <c r="G302"/>
      <c r="H302"/>
      <c r="I302"/>
      <c r="J302"/>
      <c r="K302"/>
      <c r="L302"/>
      <c r="M302"/>
      <c r="N302"/>
      <c r="O302"/>
      <c r="P302"/>
      <c r="Q302"/>
      <c r="R302"/>
      <c r="S302"/>
      <c r="T302"/>
      <c r="U302"/>
      <c r="V302"/>
      <c r="W302"/>
      <c r="X302"/>
      <c r="Y302"/>
    </row>
    <row r="303" spans="5:25" x14ac:dyDescent="0.35">
      <c r="E303"/>
      <c r="F303"/>
      <c r="G303"/>
      <c r="H303"/>
      <c r="I303"/>
      <c r="J303"/>
      <c r="K303"/>
      <c r="L303"/>
      <c r="M303"/>
      <c r="N303"/>
      <c r="O303"/>
      <c r="P303"/>
      <c r="Q303"/>
      <c r="R303"/>
      <c r="S303"/>
      <c r="T303"/>
      <c r="U303"/>
      <c r="V303"/>
      <c r="W303"/>
      <c r="X303"/>
      <c r="Y303"/>
    </row>
    <row r="304" spans="5:25" x14ac:dyDescent="0.35">
      <c r="E304"/>
      <c r="F304"/>
      <c r="G304"/>
      <c r="H304"/>
      <c r="I304"/>
      <c r="J304"/>
      <c r="K304"/>
      <c r="L304"/>
      <c r="M304"/>
      <c r="N304"/>
      <c r="O304"/>
      <c r="P304"/>
      <c r="Q304"/>
      <c r="R304"/>
      <c r="S304"/>
      <c r="T304"/>
      <c r="U304"/>
      <c r="V304"/>
      <c r="W304"/>
      <c r="X304"/>
      <c r="Y304"/>
    </row>
    <row r="305" spans="5:25" x14ac:dyDescent="0.35">
      <c r="E305"/>
      <c r="F305"/>
      <c r="G305"/>
      <c r="H305"/>
      <c r="I305"/>
      <c r="J305"/>
      <c r="K305"/>
      <c r="L305"/>
      <c r="M305"/>
      <c r="N305"/>
      <c r="O305"/>
      <c r="P305"/>
      <c r="Q305"/>
      <c r="R305"/>
      <c r="S305"/>
      <c r="T305"/>
      <c r="U305"/>
      <c r="V305"/>
      <c r="W305"/>
      <c r="X305"/>
      <c r="Y305"/>
    </row>
    <row r="306" spans="5:25" x14ac:dyDescent="0.35">
      <c r="E306"/>
      <c r="F306"/>
      <c r="G306"/>
      <c r="H306"/>
      <c r="I306"/>
      <c r="J306"/>
      <c r="K306"/>
      <c r="L306"/>
      <c r="M306"/>
      <c r="N306"/>
      <c r="O306"/>
      <c r="P306"/>
      <c r="Q306"/>
      <c r="R306"/>
      <c r="S306"/>
      <c r="T306"/>
      <c r="U306"/>
      <c r="V306"/>
      <c r="W306"/>
      <c r="X306"/>
      <c r="Y306"/>
    </row>
    <row r="307" spans="5:25" x14ac:dyDescent="0.35">
      <c r="E307"/>
      <c r="F307"/>
      <c r="G307"/>
      <c r="H307"/>
      <c r="I307"/>
      <c r="J307"/>
      <c r="K307"/>
      <c r="L307"/>
      <c r="M307"/>
      <c r="N307"/>
      <c r="O307"/>
      <c r="P307"/>
      <c r="Q307"/>
      <c r="R307"/>
      <c r="S307"/>
      <c r="T307"/>
      <c r="U307"/>
      <c r="V307"/>
      <c r="W307"/>
      <c r="X307"/>
      <c r="Y307"/>
    </row>
    <row r="308" spans="5:25" x14ac:dyDescent="0.35">
      <c r="E308"/>
      <c r="F308"/>
      <c r="G308"/>
      <c r="H308"/>
      <c r="I308"/>
      <c r="J308"/>
      <c r="K308"/>
      <c r="L308"/>
      <c r="M308"/>
      <c r="N308"/>
      <c r="O308"/>
      <c r="P308"/>
      <c r="Q308"/>
      <c r="R308"/>
      <c r="S308"/>
      <c r="T308"/>
      <c r="U308"/>
      <c r="V308"/>
      <c r="W308"/>
      <c r="X308"/>
      <c r="Y308"/>
    </row>
    <row r="309" spans="5:25" x14ac:dyDescent="0.35">
      <c r="E309"/>
      <c r="F309"/>
      <c r="G309"/>
      <c r="H309"/>
      <c r="I309"/>
      <c r="J309"/>
      <c r="K309"/>
      <c r="L309"/>
      <c r="M309"/>
      <c r="N309"/>
      <c r="O309"/>
      <c r="P309"/>
      <c r="Q309"/>
      <c r="R309"/>
      <c r="S309"/>
      <c r="T309"/>
      <c r="U309"/>
      <c r="V309"/>
      <c r="W309"/>
      <c r="X309"/>
      <c r="Y309"/>
    </row>
    <row r="310" spans="5:25" x14ac:dyDescent="0.35">
      <c r="E310"/>
      <c r="F310"/>
      <c r="G310"/>
      <c r="H310"/>
      <c r="I310"/>
      <c r="J310"/>
      <c r="K310"/>
      <c r="L310"/>
      <c r="M310"/>
      <c r="N310"/>
      <c r="O310"/>
      <c r="P310"/>
      <c r="Q310"/>
      <c r="R310"/>
      <c r="S310"/>
      <c r="T310"/>
      <c r="U310"/>
      <c r="V310"/>
      <c r="W310"/>
      <c r="X310"/>
      <c r="Y310"/>
    </row>
    <row r="311" spans="5:25" x14ac:dyDescent="0.35">
      <c r="E311"/>
      <c r="F311"/>
      <c r="G311"/>
      <c r="H311"/>
      <c r="I311"/>
      <c r="J311"/>
      <c r="K311"/>
      <c r="L311"/>
      <c r="M311"/>
      <c r="N311"/>
      <c r="O311"/>
      <c r="P311"/>
      <c r="Q311"/>
      <c r="R311"/>
      <c r="S311"/>
      <c r="T311"/>
      <c r="U311"/>
      <c r="V311"/>
      <c r="W311"/>
      <c r="X311"/>
      <c r="Y311"/>
    </row>
    <row r="312" spans="5:25" x14ac:dyDescent="0.35">
      <c r="E312"/>
      <c r="F312"/>
      <c r="G312"/>
      <c r="H312"/>
      <c r="I312"/>
      <c r="J312"/>
      <c r="K312"/>
      <c r="L312"/>
      <c r="M312"/>
      <c r="N312"/>
      <c r="O312"/>
      <c r="P312"/>
      <c r="Q312"/>
      <c r="R312"/>
      <c r="S312"/>
      <c r="T312"/>
      <c r="U312"/>
      <c r="V312"/>
      <c r="W312"/>
      <c r="X312"/>
      <c r="Y312"/>
    </row>
    <row r="313" spans="5:25" x14ac:dyDescent="0.35">
      <c r="E313"/>
      <c r="F313"/>
      <c r="G313"/>
      <c r="H313"/>
      <c r="I313"/>
      <c r="J313"/>
      <c r="K313"/>
      <c r="L313"/>
      <c r="M313"/>
      <c r="N313"/>
      <c r="O313"/>
      <c r="P313"/>
      <c r="Q313"/>
      <c r="R313"/>
      <c r="S313"/>
      <c r="T313"/>
      <c r="U313"/>
      <c r="V313"/>
      <c r="W313"/>
      <c r="X313"/>
      <c r="Y313"/>
    </row>
    <row r="314" spans="5:25" x14ac:dyDescent="0.35">
      <c r="E314"/>
      <c r="F314"/>
      <c r="G314"/>
      <c r="H314"/>
      <c r="I314"/>
      <c r="J314"/>
      <c r="K314"/>
      <c r="L314"/>
      <c r="M314"/>
      <c r="N314"/>
      <c r="O314"/>
      <c r="P314"/>
      <c r="Q314"/>
      <c r="R314"/>
      <c r="S314"/>
      <c r="T314"/>
      <c r="U314"/>
      <c r="V314"/>
      <c r="W314"/>
      <c r="X314"/>
      <c r="Y314"/>
    </row>
    <row r="315" spans="5:25" x14ac:dyDescent="0.35">
      <c r="E315"/>
      <c r="F315"/>
      <c r="G315"/>
      <c r="H315"/>
      <c r="I315"/>
      <c r="J315"/>
      <c r="K315"/>
      <c r="L315"/>
      <c r="M315"/>
      <c r="N315"/>
      <c r="O315"/>
      <c r="P315"/>
      <c r="Q315"/>
      <c r="R315"/>
      <c r="S315"/>
      <c r="T315"/>
      <c r="U315"/>
      <c r="V315"/>
      <c r="W315"/>
      <c r="X315"/>
      <c r="Y315"/>
    </row>
    <row r="316" spans="5:25" x14ac:dyDescent="0.35">
      <c r="E316"/>
      <c r="F316"/>
      <c r="G316"/>
      <c r="H316"/>
      <c r="I316"/>
      <c r="J316"/>
      <c r="K316"/>
      <c r="L316"/>
      <c r="M316"/>
      <c r="N316"/>
      <c r="O316"/>
      <c r="P316"/>
      <c r="Q316"/>
      <c r="R316"/>
      <c r="S316"/>
      <c r="T316"/>
      <c r="U316"/>
      <c r="V316"/>
      <c r="W316"/>
      <c r="X316"/>
      <c r="Y316"/>
    </row>
    <row r="317" spans="5:25" x14ac:dyDescent="0.35">
      <c r="E317"/>
      <c r="F317"/>
      <c r="G317"/>
      <c r="H317"/>
      <c r="I317"/>
      <c r="J317"/>
      <c r="K317"/>
      <c r="L317"/>
      <c r="M317"/>
      <c r="N317"/>
      <c r="O317"/>
      <c r="P317"/>
      <c r="Q317"/>
      <c r="R317"/>
      <c r="S317"/>
      <c r="T317"/>
      <c r="U317"/>
      <c r="V317"/>
      <c r="W317"/>
      <c r="X317"/>
      <c r="Y317"/>
    </row>
    <row r="318" spans="5:25" x14ac:dyDescent="0.35">
      <c r="E318"/>
      <c r="F318"/>
      <c r="G318"/>
      <c r="H318"/>
      <c r="I318"/>
      <c r="J318"/>
      <c r="K318"/>
      <c r="L318"/>
      <c r="M318"/>
      <c r="N318"/>
      <c r="O318"/>
      <c r="P318"/>
      <c r="Q318"/>
      <c r="R318"/>
      <c r="S318"/>
      <c r="T318"/>
      <c r="U318"/>
      <c r="V318"/>
      <c r="W318"/>
      <c r="X318"/>
      <c r="Y318"/>
    </row>
    <row r="319" spans="5:25" x14ac:dyDescent="0.35">
      <c r="E319"/>
      <c r="F319"/>
      <c r="G319"/>
      <c r="H319"/>
      <c r="I319"/>
      <c r="J319"/>
      <c r="K319"/>
      <c r="L319"/>
      <c r="M319"/>
      <c r="N319"/>
      <c r="O319"/>
      <c r="P319"/>
      <c r="Q319"/>
      <c r="R319"/>
      <c r="S319"/>
      <c r="T319"/>
      <c r="U319"/>
      <c r="V319"/>
      <c r="W319"/>
      <c r="X319"/>
      <c r="Y319"/>
    </row>
    <row r="320" spans="5:25" x14ac:dyDescent="0.35">
      <c r="E320"/>
      <c r="F320"/>
      <c r="G320"/>
      <c r="H320"/>
      <c r="I320"/>
      <c r="J320"/>
      <c r="K320"/>
      <c r="L320"/>
      <c r="M320"/>
      <c r="N320"/>
      <c r="O320"/>
      <c r="P320"/>
      <c r="Q320"/>
      <c r="R320"/>
      <c r="S320"/>
      <c r="T320"/>
      <c r="U320"/>
      <c r="V320"/>
      <c r="W320"/>
      <c r="X320"/>
      <c r="Y320"/>
    </row>
    <row r="321" spans="5:25" x14ac:dyDescent="0.35">
      <c r="E321"/>
      <c r="F321"/>
      <c r="G321"/>
      <c r="H321"/>
      <c r="I321"/>
      <c r="J321"/>
      <c r="K321"/>
      <c r="L321"/>
      <c r="M321"/>
      <c r="N321"/>
      <c r="O321"/>
      <c r="P321"/>
      <c r="Q321"/>
      <c r="R321"/>
      <c r="S321"/>
      <c r="T321"/>
      <c r="U321"/>
      <c r="V321"/>
      <c r="W321"/>
      <c r="X321"/>
      <c r="Y321"/>
    </row>
    <row r="322" spans="5:25" x14ac:dyDescent="0.35">
      <c r="E322"/>
      <c r="F322"/>
      <c r="G322"/>
      <c r="H322"/>
      <c r="I322"/>
      <c r="J322"/>
      <c r="K322"/>
      <c r="L322"/>
      <c r="M322"/>
      <c r="N322"/>
      <c r="O322"/>
      <c r="P322"/>
      <c r="Q322"/>
      <c r="R322"/>
      <c r="S322"/>
      <c r="T322"/>
      <c r="U322"/>
      <c r="V322"/>
      <c r="W322"/>
      <c r="X322"/>
      <c r="Y322"/>
    </row>
    <row r="323" spans="5:25" x14ac:dyDescent="0.35">
      <c r="E323"/>
      <c r="F323"/>
      <c r="G323"/>
      <c r="H323"/>
      <c r="I323"/>
      <c r="J323"/>
      <c r="K323"/>
      <c r="L323"/>
      <c r="M323"/>
      <c r="N323"/>
      <c r="O323"/>
      <c r="P323"/>
      <c r="Q323"/>
      <c r="R323"/>
      <c r="S323"/>
      <c r="T323"/>
      <c r="U323"/>
      <c r="V323"/>
      <c r="W323"/>
      <c r="X323"/>
      <c r="Y323"/>
    </row>
    <row r="324" spans="5:25" x14ac:dyDescent="0.35">
      <c r="E324"/>
      <c r="F324"/>
      <c r="G324"/>
      <c r="H324"/>
      <c r="I324"/>
      <c r="J324"/>
      <c r="K324"/>
      <c r="L324"/>
      <c r="M324"/>
      <c r="N324"/>
      <c r="O324"/>
      <c r="P324"/>
      <c r="Q324"/>
      <c r="R324"/>
      <c r="S324"/>
      <c r="T324"/>
      <c r="U324"/>
      <c r="V324"/>
      <c r="W324"/>
      <c r="X324"/>
      <c r="Y324"/>
    </row>
    <row r="325" spans="5:25" x14ac:dyDescent="0.35">
      <c r="E325"/>
      <c r="F325"/>
      <c r="G325"/>
      <c r="H325"/>
      <c r="I325"/>
      <c r="J325"/>
      <c r="K325"/>
      <c r="L325"/>
      <c r="M325"/>
      <c r="N325"/>
      <c r="O325"/>
      <c r="P325"/>
      <c r="Q325"/>
      <c r="R325"/>
      <c r="S325"/>
      <c r="T325"/>
      <c r="U325"/>
      <c r="V325"/>
      <c r="W325"/>
      <c r="X325"/>
      <c r="Y325"/>
    </row>
    <row r="326" spans="5:25" x14ac:dyDescent="0.35">
      <c r="E326"/>
      <c r="F326"/>
      <c r="G326"/>
      <c r="H326"/>
      <c r="I326"/>
      <c r="J326"/>
      <c r="K326"/>
      <c r="L326"/>
      <c r="M326"/>
      <c r="N326"/>
      <c r="O326"/>
      <c r="P326"/>
      <c r="Q326"/>
      <c r="R326"/>
      <c r="S326"/>
      <c r="T326"/>
      <c r="U326"/>
      <c r="V326"/>
      <c r="W326"/>
      <c r="X326"/>
      <c r="Y326"/>
    </row>
    <row r="327" spans="5:25" x14ac:dyDescent="0.35">
      <c r="E327"/>
      <c r="F327"/>
      <c r="G327"/>
      <c r="H327"/>
      <c r="I327"/>
      <c r="J327"/>
      <c r="K327"/>
      <c r="L327"/>
      <c r="M327"/>
      <c r="N327"/>
      <c r="O327"/>
      <c r="P327"/>
      <c r="Q327"/>
      <c r="R327"/>
      <c r="S327"/>
      <c r="T327"/>
      <c r="U327"/>
      <c r="V327"/>
      <c r="W327"/>
      <c r="X327"/>
      <c r="Y327"/>
    </row>
    <row r="328" spans="5:25" x14ac:dyDescent="0.35">
      <c r="E328"/>
      <c r="F328"/>
      <c r="G328"/>
      <c r="H328"/>
      <c r="I328"/>
      <c r="J328"/>
      <c r="K328"/>
      <c r="L328"/>
      <c r="M328"/>
      <c r="N328"/>
      <c r="O328"/>
      <c r="P328"/>
      <c r="Q328"/>
      <c r="R328"/>
      <c r="S328"/>
      <c r="T328"/>
      <c r="U328"/>
      <c r="V328"/>
      <c r="W328"/>
      <c r="X328"/>
      <c r="Y328"/>
    </row>
    <row r="329" spans="5:25" x14ac:dyDescent="0.35">
      <c r="E329"/>
      <c r="F329"/>
      <c r="G329"/>
      <c r="H329"/>
      <c r="I329"/>
      <c r="J329"/>
      <c r="K329"/>
      <c r="L329"/>
      <c r="M329"/>
      <c r="N329"/>
      <c r="O329"/>
      <c r="P329"/>
      <c r="Q329"/>
      <c r="R329"/>
      <c r="S329"/>
      <c r="T329"/>
      <c r="U329"/>
      <c r="V329"/>
      <c r="W329"/>
      <c r="X329"/>
      <c r="Y329"/>
    </row>
    <row r="330" spans="5:25" x14ac:dyDescent="0.35">
      <c r="E330"/>
      <c r="F330"/>
      <c r="G330"/>
      <c r="H330"/>
      <c r="I330"/>
      <c r="J330"/>
      <c r="K330"/>
      <c r="L330"/>
      <c r="M330"/>
      <c r="N330"/>
      <c r="O330"/>
      <c r="P330"/>
      <c r="Q330"/>
      <c r="R330"/>
      <c r="S330"/>
      <c r="T330"/>
      <c r="U330"/>
      <c r="V330"/>
      <c r="W330"/>
      <c r="X330"/>
      <c r="Y330"/>
    </row>
    <row r="331" spans="5:25" x14ac:dyDescent="0.35">
      <c r="E331"/>
      <c r="F331"/>
      <c r="G331"/>
      <c r="H331"/>
      <c r="I331"/>
      <c r="J331"/>
      <c r="K331"/>
      <c r="L331"/>
      <c r="M331"/>
      <c r="N331"/>
      <c r="O331"/>
      <c r="P331"/>
      <c r="Q331"/>
      <c r="R331"/>
      <c r="S331"/>
      <c r="T331"/>
      <c r="U331"/>
      <c r="V331"/>
      <c r="W331"/>
      <c r="X331"/>
      <c r="Y331"/>
    </row>
    <row r="332" spans="5:25" x14ac:dyDescent="0.35">
      <c r="E332"/>
      <c r="F332"/>
      <c r="G332"/>
      <c r="H332"/>
      <c r="I332"/>
      <c r="J332"/>
      <c r="K332"/>
      <c r="L332"/>
      <c r="M332"/>
      <c r="N332"/>
      <c r="O332"/>
      <c r="P332"/>
      <c r="Q332"/>
      <c r="R332"/>
      <c r="S332"/>
      <c r="T332"/>
      <c r="U332"/>
      <c r="V332"/>
      <c r="W332"/>
      <c r="X332"/>
      <c r="Y332"/>
    </row>
    <row r="333" spans="5:25" x14ac:dyDescent="0.35">
      <c r="E333"/>
      <c r="F333"/>
      <c r="G333"/>
      <c r="H333"/>
      <c r="I333"/>
      <c r="J333"/>
      <c r="K333"/>
      <c r="L333"/>
      <c r="M333"/>
      <c r="N333"/>
      <c r="O333"/>
      <c r="P333"/>
      <c r="Q333"/>
      <c r="R333"/>
      <c r="S333"/>
      <c r="T333"/>
      <c r="U333"/>
      <c r="V333"/>
      <c r="W333"/>
      <c r="X333"/>
      <c r="Y333"/>
    </row>
    <row r="334" spans="5:25" x14ac:dyDescent="0.35">
      <c r="E334"/>
      <c r="F334"/>
      <c r="G334"/>
      <c r="H334"/>
      <c r="I334"/>
      <c r="J334"/>
      <c r="K334"/>
      <c r="L334"/>
      <c r="M334"/>
      <c r="N334"/>
      <c r="O334"/>
      <c r="P334"/>
      <c r="Q334"/>
      <c r="R334"/>
      <c r="S334"/>
      <c r="T334"/>
      <c r="U334"/>
      <c r="V334"/>
      <c r="W334"/>
      <c r="X334"/>
      <c r="Y334"/>
    </row>
    <row r="335" spans="5:25" x14ac:dyDescent="0.35">
      <c r="E335"/>
      <c r="F335"/>
      <c r="G335"/>
      <c r="H335"/>
      <c r="I335"/>
      <c r="J335"/>
      <c r="K335"/>
      <c r="L335"/>
      <c r="M335"/>
      <c r="N335"/>
      <c r="O335"/>
      <c r="P335"/>
      <c r="Q335"/>
      <c r="R335"/>
      <c r="S335"/>
      <c r="T335"/>
      <c r="U335"/>
      <c r="V335"/>
      <c r="W335"/>
      <c r="X335"/>
      <c r="Y335"/>
    </row>
    <row r="336" spans="5:25" x14ac:dyDescent="0.35">
      <c r="E336"/>
      <c r="F336"/>
      <c r="G336"/>
      <c r="H336"/>
      <c r="I336"/>
      <c r="J336"/>
      <c r="K336"/>
      <c r="L336"/>
      <c r="M336"/>
      <c r="N336"/>
      <c r="O336"/>
      <c r="P336"/>
      <c r="Q336"/>
      <c r="R336"/>
      <c r="S336"/>
      <c r="T336"/>
      <c r="U336"/>
      <c r="V336"/>
      <c r="W336"/>
      <c r="X336"/>
      <c r="Y336"/>
    </row>
    <row r="337" spans="5:25" x14ac:dyDescent="0.35">
      <c r="E337"/>
      <c r="F337"/>
      <c r="G337"/>
      <c r="H337"/>
      <c r="I337"/>
      <c r="J337"/>
      <c r="K337"/>
      <c r="L337"/>
      <c r="M337"/>
      <c r="N337"/>
      <c r="O337"/>
      <c r="P337"/>
      <c r="Q337"/>
      <c r="R337"/>
      <c r="S337"/>
      <c r="T337"/>
      <c r="U337"/>
      <c r="V337"/>
      <c r="W337"/>
      <c r="X337"/>
      <c r="Y337"/>
    </row>
    <row r="338" spans="5:25" x14ac:dyDescent="0.35">
      <c r="E338"/>
      <c r="F338"/>
      <c r="G338"/>
      <c r="H338"/>
      <c r="I338"/>
      <c r="J338"/>
      <c r="K338"/>
      <c r="L338"/>
      <c r="M338"/>
      <c r="N338"/>
      <c r="O338"/>
      <c r="P338"/>
      <c r="Q338"/>
      <c r="R338"/>
      <c r="S338"/>
      <c r="T338"/>
      <c r="U338"/>
      <c r="V338"/>
      <c r="W338"/>
      <c r="X338"/>
      <c r="Y338"/>
    </row>
    <row r="339" spans="5:25" x14ac:dyDescent="0.35">
      <c r="E339"/>
      <c r="F339"/>
      <c r="G339"/>
      <c r="H339"/>
      <c r="I339"/>
      <c r="J339"/>
      <c r="K339"/>
      <c r="L339"/>
      <c r="M339"/>
      <c r="N339"/>
      <c r="O339"/>
      <c r="P339"/>
      <c r="Q339"/>
      <c r="R339"/>
      <c r="S339"/>
      <c r="T339"/>
      <c r="U339"/>
      <c r="V339"/>
      <c r="W339"/>
      <c r="X339"/>
      <c r="Y339"/>
    </row>
    <row r="340" spans="5:25" x14ac:dyDescent="0.35">
      <c r="E340"/>
      <c r="F340"/>
      <c r="G340"/>
      <c r="H340"/>
      <c r="I340"/>
      <c r="J340"/>
      <c r="K340"/>
      <c r="L340"/>
      <c r="M340"/>
      <c r="N340"/>
      <c r="O340"/>
      <c r="P340"/>
      <c r="Q340"/>
      <c r="R340"/>
      <c r="S340"/>
      <c r="T340"/>
      <c r="U340"/>
      <c r="V340"/>
      <c r="W340"/>
      <c r="X340"/>
      <c r="Y340"/>
    </row>
    <row r="341" spans="5:25" x14ac:dyDescent="0.35">
      <c r="E341"/>
      <c r="F341"/>
      <c r="G341"/>
      <c r="H341"/>
      <c r="I341"/>
      <c r="J341"/>
      <c r="K341"/>
      <c r="L341"/>
      <c r="M341"/>
      <c r="N341"/>
      <c r="O341"/>
      <c r="P341"/>
      <c r="Q341"/>
      <c r="R341"/>
      <c r="S341"/>
      <c r="T341"/>
      <c r="U341"/>
      <c r="V341"/>
      <c r="W341"/>
      <c r="X341"/>
      <c r="Y341"/>
    </row>
    <row r="342" spans="5:25" x14ac:dyDescent="0.35">
      <c r="E342"/>
      <c r="F342"/>
      <c r="G342"/>
      <c r="H342"/>
      <c r="I342"/>
      <c r="J342"/>
      <c r="K342"/>
      <c r="L342"/>
      <c r="M342"/>
      <c r="N342"/>
      <c r="O342"/>
      <c r="P342"/>
      <c r="Q342"/>
      <c r="R342"/>
      <c r="S342"/>
      <c r="T342"/>
      <c r="U342"/>
      <c r="V342"/>
      <c r="W342"/>
      <c r="X342"/>
      <c r="Y342"/>
    </row>
    <row r="343" spans="5:25" x14ac:dyDescent="0.35">
      <c r="E343"/>
      <c r="F343"/>
      <c r="G343"/>
      <c r="H343"/>
      <c r="I343"/>
      <c r="J343"/>
      <c r="K343"/>
      <c r="L343"/>
      <c r="M343"/>
      <c r="N343"/>
      <c r="O343"/>
      <c r="P343"/>
      <c r="Q343"/>
      <c r="R343"/>
      <c r="S343"/>
      <c r="T343"/>
      <c r="U343"/>
      <c r="V343"/>
      <c r="W343"/>
      <c r="X343"/>
      <c r="Y343"/>
    </row>
    <row r="344" spans="5:25" x14ac:dyDescent="0.35">
      <c r="E344"/>
      <c r="F344"/>
      <c r="G344"/>
      <c r="H344"/>
      <c r="I344"/>
      <c r="J344"/>
      <c r="K344"/>
      <c r="L344"/>
      <c r="M344"/>
      <c r="N344"/>
      <c r="O344"/>
      <c r="P344"/>
      <c r="Q344"/>
      <c r="R344"/>
      <c r="S344"/>
      <c r="T344"/>
      <c r="U344"/>
      <c r="V344"/>
      <c r="W344"/>
      <c r="X344"/>
      <c r="Y344"/>
    </row>
    <row r="345" spans="5:25" x14ac:dyDescent="0.35">
      <c r="E345"/>
      <c r="F345"/>
      <c r="G345"/>
      <c r="H345"/>
      <c r="I345"/>
      <c r="J345"/>
      <c r="K345"/>
      <c r="L345"/>
      <c r="M345"/>
      <c r="N345"/>
      <c r="O345"/>
      <c r="P345"/>
      <c r="Q345"/>
      <c r="R345"/>
      <c r="S345"/>
      <c r="T345"/>
      <c r="U345"/>
      <c r="V345"/>
      <c r="W345"/>
      <c r="X345"/>
      <c r="Y345"/>
    </row>
    <row r="346" spans="5:25" x14ac:dyDescent="0.35">
      <c r="E346"/>
      <c r="F346"/>
      <c r="G346"/>
      <c r="H346"/>
      <c r="I346"/>
      <c r="J346"/>
      <c r="K346"/>
      <c r="L346"/>
      <c r="M346"/>
      <c r="N346"/>
      <c r="O346"/>
      <c r="P346"/>
      <c r="Q346"/>
      <c r="R346"/>
      <c r="S346"/>
      <c r="T346"/>
      <c r="U346"/>
      <c r="V346"/>
      <c r="W346"/>
      <c r="X346"/>
      <c r="Y346"/>
    </row>
    <row r="347" spans="5:25" x14ac:dyDescent="0.35">
      <c r="E347"/>
      <c r="F347"/>
      <c r="G347"/>
      <c r="H347"/>
      <c r="I347"/>
      <c r="J347"/>
      <c r="K347"/>
      <c r="L347"/>
      <c r="M347"/>
      <c r="N347"/>
      <c r="O347"/>
      <c r="P347"/>
      <c r="Q347"/>
      <c r="R347"/>
      <c r="S347"/>
      <c r="T347"/>
      <c r="U347"/>
      <c r="V347"/>
      <c r="W347"/>
      <c r="X347"/>
      <c r="Y347"/>
    </row>
    <row r="348" spans="5:25" x14ac:dyDescent="0.35">
      <c r="E348"/>
      <c r="F348"/>
      <c r="G348"/>
      <c r="H348"/>
      <c r="I348"/>
      <c r="J348"/>
      <c r="K348"/>
      <c r="L348"/>
      <c r="M348"/>
      <c r="N348"/>
      <c r="O348"/>
      <c r="P348"/>
      <c r="Q348"/>
      <c r="R348"/>
      <c r="S348"/>
      <c r="T348"/>
      <c r="U348"/>
      <c r="V348"/>
      <c r="W348"/>
      <c r="X348"/>
      <c r="Y348"/>
    </row>
    <row r="349" spans="5:25" x14ac:dyDescent="0.35">
      <c r="E349"/>
      <c r="F349"/>
      <c r="G349"/>
      <c r="H349"/>
      <c r="I349"/>
      <c r="J349"/>
      <c r="K349"/>
      <c r="L349"/>
      <c r="M349"/>
      <c r="N349"/>
      <c r="O349"/>
      <c r="P349"/>
      <c r="Q349"/>
      <c r="R349"/>
      <c r="S349"/>
      <c r="T349"/>
      <c r="U349"/>
      <c r="V349"/>
      <c r="W349"/>
      <c r="X349"/>
      <c r="Y349"/>
    </row>
    <row r="350" spans="5:25" x14ac:dyDescent="0.35">
      <c r="E350"/>
      <c r="F350"/>
      <c r="G350"/>
      <c r="H350"/>
      <c r="I350"/>
      <c r="J350"/>
      <c r="K350"/>
      <c r="L350"/>
      <c r="M350"/>
      <c r="N350"/>
      <c r="O350"/>
      <c r="P350"/>
      <c r="Q350"/>
      <c r="R350"/>
      <c r="S350"/>
      <c r="T350"/>
      <c r="U350"/>
      <c r="V350"/>
      <c r="W350"/>
      <c r="X350"/>
      <c r="Y350"/>
    </row>
    <row r="351" spans="5:25" x14ac:dyDescent="0.35">
      <c r="E351"/>
      <c r="F351"/>
      <c r="G351"/>
      <c r="H351"/>
      <c r="I351"/>
      <c r="J351"/>
      <c r="K351"/>
      <c r="L351"/>
      <c r="M351"/>
      <c r="N351"/>
      <c r="O351"/>
      <c r="P351"/>
      <c r="Q351"/>
      <c r="R351"/>
      <c r="S351"/>
      <c r="T351"/>
      <c r="U351"/>
      <c r="V351"/>
      <c r="W351"/>
      <c r="X351"/>
      <c r="Y351"/>
    </row>
    <row r="352" spans="5:25" x14ac:dyDescent="0.35">
      <c r="E352"/>
      <c r="F352"/>
      <c r="G352"/>
      <c r="H352"/>
      <c r="I352"/>
      <c r="J352"/>
      <c r="K352"/>
      <c r="L352"/>
      <c r="M352"/>
      <c r="N352"/>
      <c r="O352"/>
      <c r="P352"/>
      <c r="Q352"/>
      <c r="R352"/>
      <c r="S352"/>
      <c r="T352"/>
      <c r="U352"/>
      <c r="V352"/>
      <c r="W352"/>
      <c r="X352"/>
      <c r="Y352"/>
    </row>
    <row r="353" spans="5:25" x14ac:dyDescent="0.35">
      <c r="E353"/>
      <c r="F353"/>
      <c r="G353"/>
      <c r="H353"/>
      <c r="I353"/>
      <c r="J353"/>
      <c r="K353"/>
      <c r="L353"/>
      <c r="M353"/>
      <c r="N353"/>
      <c r="O353"/>
      <c r="P353"/>
      <c r="Q353"/>
      <c r="R353"/>
      <c r="S353"/>
      <c r="T353"/>
      <c r="U353"/>
      <c r="V353"/>
      <c r="W353"/>
      <c r="X353"/>
      <c r="Y353"/>
    </row>
    <row r="354" spans="5:25" x14ac:dyDescent="0.35">
      <c r="E354"/>
      <c r="F354"/>
      <c r="G354"/>
      <c r="H354"/>
      <c r="I354"/>
      <c r="J354"/>
      <c r="K354"/>
      <c r="L354"/>
      <c r="M354"/>
      <c r="N354"/>
      <c r="O354"/>
      <c r="P354"/>
      <c r="Q354"/>
      <c r="R354"/>
      <c r="S354"/>
      <c r="T354"/>
      <c r="U354"/>
      <c r="V354"/>
      <c r="W354"/>
      <c r="X354"/>
      <c r="Y354"/>
    </row>
    <row r="355" spans="5:25" x14ac:dyDescent="0.35">
      <c r="E355"/>
      <c r="F355"/>
      <c r="G355"/>
      <c r="H355"/>
      <c r="I355"/>
      <c r="J355"/>
      <c r="K355"/>
      <c r="L355"/>
      <c r="M355"/>
      <c r="N355"/>
      <c r="O355"/>
      <c r="P355"/>
      <c r="Q355"/>
      <c r="R355"/>
      <c r="S355"/>
      <c r="T355"/>
      <c r="U355"/>
      <c r="V355"/>
      <c r="W355"/>
      <c r="X355"/>
      <c r="Y355"/>
    </row>
    <row r="356" spans="5:25" x14ac:dyDescent="0.35">
      <c r="E356"/>
      <c r="F356"/>
      <c r="G356"/>
      <c r="H356"/>
      <c r="I356"/>
      <c r="J356"/>
      <c r="K356"/>
      <c r="L356"/>
      <c r="M356"/>
      <c r="N356"/>
      <c r="O356"/>
      <c r="P356"/>
      <c r="Q356"/>
      <c r="R356"/>
      <c r="S356"/>
      <c r="T356"/>
      <c r="U356"/>
      <c r="V356"/>
      <c r="W356"/>
      <c r="X356"/>
      <c r="Y356"/>
    </row>
    <row r="357" spans="5:25" x14ac:dyDescent="0.35">
      <c r="E357"/>
      <c r="F357"/>
      <c r="G357"/>
      <c r="H357"/>
      <c r="I357"/>
      <c r="J357"/>
      <c r="K357"/>
      <c r="L357"/>
      <c r="M357"/>
      <c r="N357"/>
      <c r="O357"/>
      <c r="P357"/>
      <c r="Q357"/>
      <c r="R357"/>
      <c r="S357"/>
      <c r="T357"/>
      <c r="U357"/>
      <c r="V357"/>
      <c r="W357"/>
      <c r="X357"/>
      <c r="Y357"/>
    </row>
    <row r="358" spans="5:25" x14ac:dyDescent="0.35">
      <c r="E358"/>
      <c r="F358"/>
      <c r="G358"/>
      <c r="H358"/>
      <c r="I358"/>
      <c r="J358"/>
      <c r="K358"/>
      <c r="L358"/>
      <c r="M358"/>
      <c r="N358"/>
      <c r="O358"/>
      <c r="P358"/>
      <c r="Q358"/>
      <c r="R358"/>
      <c r="S358"/>
      <c r="T358"/>
      <c r="U358"/>
      <c r="V358"/>
      <c r="W358"/>
      <c r="X358"/>
      <c r="Y358"/>
    </row>
    <row r="359" spans="5:25" x14ac:dyDescent="0.35">
      <c r="E359"/>
      <c r="F359"/>
      <c r="G359"/>
      <c r="H359"/>
      <c r="I359"/>
      <c r="J359"/>
      <c r="K359"/>
      <c r="L359"/>
      <c r="M359"/>
      <c r="N359"/>
      <c r="O359"/>
      <c r="P359"/>
      <c r="Q359"/>
      <c r="R359"/>
      <c r="S359"/>
      <c r="T359"/>
      <c r="U359"/>
      <c r="V359"/>
      <c r="W359"/>
      <c r="X359"/>
      <c r="Y359"/>
    </row>
    <row r="360" spans="5:25" x14ac:dyDescent="0.35">
      <c r="E360"/>
      <c r="F360"/>
      <c r="G360"/>
      <c r="H360"/>
      <c r="I360"/>
      <c r="J360"/>
      <c r="K360"/>
      <c r="L360"/>
      <c r="M360"/>
      <c r="N360"/>
      <c r="O360"/>
      <c r="P360"/>
      <c r="Q360"/>
      <c r="R360"/>
      <c r="S360"/>
      <c r="T360"/>
      <c r="U360"/>
      <c r="V360"/>
      <c r="W360"/>
      <c r="X360"/>
      <c r="Y360"/>
    </row>
    <row r="361" spans="5:25" x14ac:dyDescent="0.35">
      <c r="E361"/>
      <c r="F361"/>
      <c r="G361"/>
      <c r="H361"/>
      <c r="I361"/>
      <c r="J361"/>
      <c r="K361"/>
      <c r="L361"/>
      <c r="M361"/>
      <c r="N361"/>
      <c r="O361"/>
      <c r="P361"/>
      <c r="Q361"/>
      <c r="R361"/>
      <c r="S361"/>
      <c r="T361"/>
      <c r="U361"/>
      <c r="V361"/>
      <c r="W361"/>
      <c r="X361"/>
      <c r="Y361"/>
    </row>
    <row r="362" spans="5:25" x14ac:dyDescent="0.35">
      <c r="E362"/>
      <c r="F362"/>
      <c r="G362"/>
      <c r="H362"/>
      <c r="I362"/>
      <c r="J362"/>
      <c r="K362"/>
      <c r="L362"/>
      <c r="M362"/>
      <c r="N362"/>
      <c r="O362"/>
      <c r="P362"/>
      <c r="Q362"/>
      <c r="R362"/>
      <c r="S362"/>
      <c r="T362"/>
      <c r="U362"/>
      <c r="V362"/>
      <c r="W362"/>
      <c r="X362"/>
      <c r="Y362"/>
    </row>
    <row r="363" spans="5:25" x14ac:dyDescent="0.35">
      <c r="E363"/>
      <c r="F363"/>
      <c r="G363"/>
      <c r="H363"/>
      <c r="I363"/>
      <c r="J363"/>
      <c r="K363"/>
      <c r="L363"/>
      <c r="M363"/>
      <c r="N363"/>
      <c r="O363"/>
      <c r="P363"/>
      <c r="Q363"/>
      <c r="R363"/>
      <c r="S363"/>
      <c r="T363"/>
      <c r="U363"/>
      <c r="V363"/>
      <c r="W363"/>
      <c r="X363"/>
      <c r="Y363"/>
    </row>
    <row r="364" spans="5:25" x14ac:dyDescent="0.35">
      <c r="E364"/>
      <c r="F364"/>
      <c r="G364"/>
      <c r="H364"/>
      <c r="I364"/>
      <c r="J364"/>
      <c r="K364"/>
      <c r="L364"/>
      <c r="M364"/>
      <c r="N364"/>
      <c r="O364"/>
      <c r="P364"/>
      <c r="Q364"/>
      <c r="R364"/>
      <c r="S364"/>
      <c r="T364"/>
      <c r="U364"/>
      <c r="V364"/>
      <c r="W364"/>
      <c r="X364"/>
      <c r="Y364"/>
    </row>
    <row r="365" spans="5:25" x14ac:dyDescent="0.35">
      <c r="E365"/>
      <c r="F365"/>
      <c r="G365"/>
      <c r="H365"/>
      <c r="I365"/>
      <c r="J365"/>
      <c r="K365"/>
      <c r="L365"/>
      <c r="M365"/>
      <c r="N365"/>
      <c r="O365"/>
      <c r="P365"/>
      <c r="Q365"/>
      <c r="R365"/>
      <c r="S365"/>
      <c r="T365"/>
      <c r="U365"/>
      <c r="V365"/>
      <c r="W365"/>
      <c r="X365"/>
      <c r="Y365"/>
    </row>
    <row r="366" spans="5:25" x14ac:dyDescent="0.35">
      <c r="E366"/>
      <c r="F366"/>
      <c r="G366"/>
      <c r="H366"/>
      <c r="I366"/>
      <c r="J366"/>
      <c r="K366"/>
      <c r="L366"/>
      <c r="M366"/>
      <c r="N366"/>
      <c r="O366"/>
      <c r="P366"/>
      <c r="Q366"/>
      <c r="R366"/>
      <c r="S366"/>
      <c r="T366"/>
      <c r="U366"/>
      <c r="V366"/>
      <c r="W366"/>
      <c r="X366"/>
      <c r="Y366"/>
    </row>
    <row r="367" spans="5:25" x14ac:dyDescent="0.35">
      <c r="E367"/>
      <c r="F367"/>
      <c r="G367"/>
      <c r="H367"/>
      <c r="I367"/>
      <c r="J367"/>
      <c r="K367"/>
      <c r="L367"/>
      <c r="M367"/>
      <c r="N367"/>
      <c r="O367"/>
      <c r="P367"/>
      <c r="Q367"/>
      <c r="R367"/>
      <c r="S367"/>
      <c r="T367"/>
      <c r="U367"/>
      <c r="V367"/>
      <c r="W367"/>
      <c r="X367"/>
      <c r="Y367"/>
    </row>
    <row r="368" spans="5:25" x14ac:dyDescent="0.35">
      <c r="E368"/>
      <c r="F368"/>
      <c r="G368"/>
      <c r="H368"/>
      <c r="I368"/>
      <c r="J368"/>
      <c r="K368"/>
      <c r="L368"/>
      <c r="M368"/>
      <c r="N368"/>
      <c r="O368"/>
      <c r="P368"/>
      <c r="Q368"/>
      <c r="R368"/>
      <c r="S368"/>
      <c r="T368"/>
      <c r="U368"/>
      <c r="V368"/>
      <c r="W368"/>
      <c r="X368"/>
      <c r="Y368"/>
    </row>
    <row r="369" spans="5:25" x14ac:dyDescent="0.35">
      <c r="E369"/>
      <c r="F369"/>
      <c r="G369"/>
      <c r="H369"/>
      <c r="I369"/>
      <c r="J369"/>
      <c r="K369"/>
      <c r="L369"/>
      <c r="M369"/>
      <c r="N369"/>
      <c r="O369"/>
      <c r="P369"/>
      <c r="Q369"/>
      <c r="R369"/>
      <c r="S369"/>
      <c r="T369"/>
      <c r="U369"/>
      <c r="V369"/>
      <c r="W369"/>
      <c r="X369"/>
      <c r="Y369"/>
    </row>
    <row r="370" spans="5:25" x14ac:dyDescent="0.35">
      <c r="E370"/>
      <c r="F370"/>
      <c r="G370"/>
      <c r="H370"/>
      <c r="I370"/>
      <c r="J370"/>
      <c r="K370"/>
      <c r="L370"/>
      <c r="M370"/>
      <c r="N370"/>
      <c r="O370"/>
      <c r="P370"/>
      <c r="Q370"/>
      <c r="R370"/>
      <c r="S370"/>
      <c r="T370"/>
      <c r="U370"/>
      <c r="V370"/>
      <c r="W370"/>
      <c r="X370"/>
      <c r="Y370"/>
    </row>
    <row r="371" spans="5:25" x14ac:dyDescent="0.35">
      <c r="E371"/>
      <c r="F371"/>
      <c r="G371"/>
      <c r="H371"/>
      <c r="I371"/>
      <c r="J371"/>
      <c r="K371"/>
      <c r="L371"/>
      <c r="M371"/>
      <c r="N371"/>
      <c r="O371"/>
      <c r="P371"/>
      <c r="Q371"/>
      <c r="R371"/>
      <c r="S371"/>
      <c r="T371"/>
      <c r="U371"/>
      <c r="V371"/>
      <c r="W371"/>
      <c r="X371"/>
      <c r="Y371"/>
    </row>
    <row r="372" spans="5:25" x14ac:dyDescent="0.35">
      <c r="E372"/>
      <c r="F372"/>
      <c r="G372"/>
      <c r="H372"/>
      <c r="I372"/>
      <c r="J372"/>
      <c r="K372"/>
      <c r="L372"/>
      <c r="M372"/>
      <c r="N372"/>
      <c r="O372"/>
      <c r="P372"/>
      <c r="Q372"/>
      <c r="R372"/>
      <c r="S372"/>
      <c r="T372"/>
      <c r="U372"/>
      <c r="V372"/>
      <c r="W372"/>
      <c r="X372"/>
      <c r="Y372"/>
    </row>
    <row r="373" spans="5:25" x14ac:dyDescent="0.35">
      <c r="E373"/>
      <c r="F373"/>
      <c r="G373"/>
      <c r="H373"/>
      <c r="I373"/>
      <c r="J373"/>
      <c r="K373"/>
      <c r="L373"/>
      <c r="M373"/>
      <c r="N373"/>
      <c r="O373"/>
      <c r="P373"/>
      <c r="Q373"/>
      <c r="R373"/>
      <c r="S373"/>
      <c r="T373"/>
      <c r="U373"/>
      <c r="V373"/>
      <c r="W373"/>
      <c r="X373"/>
      <c r="Y373"/>
    </row>
    <row r="374" spans="5:25" x14ac:dyDescent="0.35">
      <c r="E374"/>
      <c r="F374"/>
      <c r="G374"/>
      <c r="H374"/>
      <c r="I374"/>
      <c r="J374"/>
      <c r="K374"/>
      <c r="L374"/>
      <c r="M374"/>
      <c r="N374"/>
      <c r="O374"/>
      <c r="P374"/>
      <c r="Q374"/>
      <c r="R374"/>
      <c r="S374"/>
      <c r="T374"/>
      <c r="U374"/>
      <c r="V374"/>
      <c r="W374"/>
      <c r="X374"/>
      <c r="Y374"/>
    </row>
    <row r="375" spans="5:25" x14ac:dyDescent="0.35">
      <c r="E375"/>
      <c r="F375"/>
      <c r="G375"/>
      <c r="H375"/>
      <c r="I375"/>
      <c r="J375"/>
      <c r="K375"/>
      <c r="L375"/>
      <c r="M375"/>
      <c r="N375"/>
      <c r="O375"/>
      <c r="P375"/>
      <c r="Q375"/>
      <c r="R375"/>
      <c r="S375"/>
      <c r="T375"/>
      <c r="U375"/>
      <c r="V375"/>
      <c r="W375"/>
      <c r="X375"/>
      <c r="Y375"/>
    </row>
    <row r="376" spans="5:25" x14ac:dyDescent="0.35">
      <c r="E376"/>
      <c r="F376"/>
      <c r="G376"/>
      <c r="H376"/>
      <c r="I376"/>
      <c r="J376"/>
      <c r="K376"/>
      <c r="L376"/>
      <c r="M376"/>
      <c r="N376"/>
      <c r="O376"/>
      <c r="P376"/>
      <c r="Q376"/>
      <c r="R376"/>
      <c r="S376"/>
      <c r="T376"/>
      <c r="U376"/>
      <c r="V376"/>
      <c r="W376"/>
      <c r="X376"/>
      <c r="Y376"/>
    </row>
    <row r="377" spans="5:25" x14ac:dyDescent="0.35">
      <c r="E377"/>
      <c r="F377"/>
      <c r="G377"/>
      <c r="H377"/>
      <c r="I377"/>
      <c r="J377"/>
      <c r="K377"/>
      <c r="L377"/>
      <c r="M377"/>
      <c r="N377"/>
      <c r="O377"/>
      <c r="P377"/>
      <c r="Q377"/>
      <c r="R377"/>
      <c r="S377"/>
      <c r="T377"/>
      <c r="U377"/>
      <c r="V377"/>
      <c r="W377"/>
      <c r="X377"/>
      <c r="Y377"/>
    </row>
    <row r="378" spans="5:25" x14ac:dyDescent="0.35">
      <c r="E378"/>
      <c r="F378"/>
      <c r="G378"/>
      <c r="H378"/>
      <c r="I378"/>
      <c r="J378"/>
      <c r="K378"/>
      <c r="L378"/>
      <c r="M378"/>
      <c r="N378"/>
      <c r="O378"/>
      <c r="P378"/>
      <c r="Q378"/>
      <c r="R378"/>
      <c r="S378"/>
      <c r="T378"/>
      <c r="U378"/>
      <c r="V378"/>
      <c r="W378"/>
      <c r="X378"/>
      <c r="Y378"/>
    </row>
    <row r="379" spans="5:25" x14ac:dyDescent="0.35">
      <c r="E379"/>
      <c r="F379"/>
      <c r="G379"/>
      <c r="H379"/>
      <c r="I379"/>
      <c r="J379"/>
      <c r="K379"/>
      <c r="L379"/>
      <c r="M379"/>
      <c r="N379"/>
      <c r="O379"/>
      <c r="P379"/>
      <c r="Q379"/>
      <c r="R379"/>
      <c r="S379"/>
      <c r="T379"/>
      <c r="U379"/>
      <c r="V379"/>
      <c r="W379"/>
      <c r="X379"/>
      <c r="Y379"/>
    </row>
    <row r="380" spans="5:25" x14ac:dyDescent="0.35">
      <c r="E380"/>
      <c r="F380"/>
      <c r="G380"/>
      <c r="H380"/>
      <c r="I380"/>
      <c r="J380"/>
      <c r="K380"/>
      <c r="L380"/>
      <c r="M380"/>
      <c r="N380"/>
      <c r="O380"/>
      <c r="P380"/>
      <c r="Q380"/>
      <c r="R380"/>
      <c r="S380"/>
      <c r="T380"/>
      <c r="U380"/>
      <c r="V380"/>
      <c r="W380"/>
      <c r="X380"/>
      <c r="Y380"/>
    </row>
    <row r="381" spans="5:25" x14ac:dyDescent="0.35">
      <c r="E381"/>
      <c r="F381"/>
      <c r="G381"/>
      <c r="H381"/>
      <c r="I381"/>
      <c r="J381"/>
      <c r="K381"/>
      <c r="L381"/>
      <c r="M381"/>
      <c r="N381"/>
      <c r="O381"/>
      <c r="P381"/>
      <c r="Q381"/>
      <c r="R381"/>
      <c r="S381"/>
      <c r="T381"/>
      <c r="U381"/>
      <c r="V381"/>
      <c r="W381"/>
      <c r="X381"/>
      <c r="Y381"/>
    </row>
    <row r="382" spans="5:25" x14ac:dyDescent="0.35">
      <c r="E382"/>
      <c r="F382"/>
      <c r="G382"/>
      <c r="H382"/>
      <c r="I382"/>
      <c r="J382"/>
      <c r="K382"/>
      <c r="L382"/>
      <c r="M382"/>
      <c r="N382"/>
      <c r="O382"/>
      <c r="P382"/>
      <c r="Q382"/>
      <c r="R382"/>
      <c r="S382"/>
      <c r="T382"/>
      <c r="U382"/>
      <c r="V382"/>
      <c r="W382"/>
      <c r="X382"/>
      <c r="Y382"/>
    </row>
    <row r="383" spans="5:25" x14ac:dyDescent="0.35">
      <c r="E383"/>
      <c r="F383"/>
      <c r="G383"/>
      <c r="H383"/>
      <c r="I383"/>
      <c r="J383"/>
      <c r="K383"/>
      <c r="L383"/>
      <c r="M383"/>
      <c r="N383"/>
      <c r="O383"/>
      <c r="P383"/>
      <c r="Q383"/>
      <c r="R383"/>
      <c r="S383"/>
      <c r="T383"/>
      <c r="U383"/>
      <c r="V383"/>
      <c r="W383"/>
      <c r="X383"/>
      <c r="Y383"/>
    </row>
    <row r="384" spans="5:25" x14ac:dyDescent="0.35">
      <c r="E384"/>
      <c r="F384"/>
      <c r="G384"/>
      <c r="H384"/>
      <c r="I384"/>
      <c r="J384"/>
      <c r="K384"/>
      <c r="L384"/>
      <c r="M384"/>
      <c r="N384"/>
      <c r="O384"/>
      <c r="P384"/>
      <c r="Q384"/>
      <c r="R384"/>
      <c r="S384"/>
      <c r="T384"/>
      <c r="U384"/>
      <c r="V384"/>
      <c r="W384"/>
      <c r="X384"/>
      <c r="Y384"/>
    </row>
    <row r="385" spans="5:25" x14ac:dyDescent="0.35">
      <c r="E385"/>
      <c r="F385"/>
      <c r="G385"/>
      <c r="H385"/>
      <c r="I385"/>
      <c r="J385"/>
      <c r="K385"/>
      <c r="L385"/>
      <c r="M385"/>
      <c r="N385"/>
      <c r="O385"/>
      <c r="P385"/>
      <c r="Q385"/>
      <c r="R385"/>
      <c r="S385"/>
      <c r="T385"/>
      <c r="U385"/>
      <c r="V385"/>
      <c r="W385"/>
      <c r="X385"/>
      <c r="Y385"/>
    </row>
    <row r="386" spans="5:25" x14ac:dyDescent="0.35">
      <c r="E386"/>
      <c r="F386"/>
      <c r="G386"/>
      <c r="H386"/>
      <c r="I386"/>
      <c r="J386"/>
      <c r="K386"/>
      <c r="L386"/>
      <c r="M386"/>
      <c r="N386"/>
      <c r="O386"/>
      <c r="P386"/>
      <c r="Q386"/>
      <c r="R386"/>
      <c r="S386"/>
      <c r="T386"/>
      <c r="U386"/>
      <c r="V386"/>
      <c r="W386"/>
      <c r="X386"/>
      <c r="Y386"/>
    </row>
    <row r="387" spans="5:25" x14ac:dyDescent="0.35">
      <c r="E387"/>
      <c r="F387"/>
      <c r="G387"/>
      <c r="H387"/>
      <c r="I387"/>
      <c r="J387"/>
      <c r="K387"/>
      <c r="L387"/>
      <c r="M387"/>
      <c r="N387"/>
      <c r="O387"/>
      <c r="P387"/>
      <c r="Q387"/>
      <c r="R387"/>
      <c r="S387"/>
      <c r="T387"/>
      <c r="U387"/>
      <c r="V387"/>
      <c r="W387"/>
      <c r="X387"/>
      <c r="Y387"/>
    </row>
    <row r="388" spans="5:25" x14ac:dyDescent="0.35">
      <c r="E388"/>
      <c r="F388"/>
      <c r="G388"/>
      <c r="H388"/>
      <c r="I388"/>
      <c r="J388"/>
      <c r="K388"/>
      <c r="L388"/>
      <c r="M388"/>
      <c r="N388"/>
      <c r="O388"/>
      <c r="P388"/>
      <c r="Q388"/>
      <c r="R388"/>
      <c r="S388"/>
      <c r="T388"/>
      <c r="U388"/>
      <c r="V388"/>
      <c r="W388"/>
      <c r="X388"/>
      <c r="Y388"/>
    </row>
    <row r="389" spans="5:25" x14ac:dyDescent="0.35">
      <c r="E389"/>
      <c r="F389"/>
      <c r="G389"/>
      <c r="H389"/>
      <c r="I389"/>
      <c r="J389"/>
      <c r="K389"/>
      <c r="L389"/>
      <c r="M389"/>
      <c r="N389"/>
      <c r="O389"/>
      <c r="P389"/>
      <c r="Q389"/>
      <c r="R389"/>
      <c r="S389"/>
      <c r="T389"/>
      <c r="U389"/>
      <c r="V389"/>
      <c r="W389"/>
      <c r="X389"/>
      <c r="Y389"/>
    </row>
    <row r="390" spans="5:25" x14ac:dyDescent="0.35">
      <c r="E390"/>
      <c r="F390"/>
      <c r="G390"/>
      <c r="H390"/>
      <c r="I390"/>
      <c r="J390"/>
      <c r="K390"/>
      <c r="L390"/>
      <c r="M390"/>
      <c r="N390"/>
      <c r="O390"/>
      <c r="P390"/>
      <c r="Q390"/>
      <c r="R390"/>
      <c r="S390"/>
      <c r="T390"/>
      <c r="U390"/>
      <c r="V390"/>
      <c r="W390"/>
      <c r="X390"/>
      <c r="Y390"/>
    </row>
    <row r="391" spans="5:25" x14ac:dyDescent="0.35">
      <c r="E391"/>
      <c r="F391"/>
      <c r="G391"/>
      <c r="H391"/>
      <c r="I391"/>
      <c r="J391"/>
      <c r="K391"/>
      <c r="L391"/>
      <c r="M391"/>
      <c r="N391"/>
      <c r="O391"/>
      <c r="P391"/>
      <c r="Q391"/>
      <c r="R391"/>
      <c r="S391"/>
      <c r="T391"/>
      <c r="U391"/>
      <c r="V391"/>
      <c r="W391"/>
      <c r="X391"/>
      <c r="Y391"/>
    </row>
    <row r="392" spans="5:25" x14ac:dyDescent="0.35">
      <c r="E392"/>
      <c r="F392"/>
      <c r="G392"/>
      <c r="H392"/>
      <c r="I392"/>
      <c r="J392"/>
      <c r="K392"/>
      <c r="L392"/>
      <c r="M392"/>
      <c r="N392"/>
      <c r="O392"/>
      <c r="P392"/>
      <c r="Q392"/>
      <c r="R392"/>
      <c r="S392"/>
      <c r="T392"/>
      <c r="U392"/>
      <c r="V392"/>
      <c r="W392"/>
      <c r="X392"/>
      <c r="Y392"/>
    </row>
    <row r="393" spans="5:25" x14ac:dyDescent="0.35">
      <c r="E393"/>
      <c r="F393"/>
      <c r="G393"/>
      <c r="H393"/>
      <c r="I393"/>
      <c r="J393"/>
      <c r="K393"/>
      <c r="L393"/>
      <c r="M393"/>
      <c r="N393"/>
      <c r="O393"/>
      <c r="P393"/>
      <c r="Q393"/>
      <c r="R393"/>
      <c r="S393"/>
      <c r="T393"/>
      <c r="U393"/>
      <c r="V393"/>
      <c r="W393"/>
      <c r="X393"/>
      <c r="Y393"/>
    </row>
    <row r="394" spans="5:25" x14ac:dyDescent="0.35">
      <c r="E394"/>
      <c r="F394"/>
      <c r="G394"/>
      <c r="H394"/>
      <c r="I394"/>
      <c r="J394"/>
      <c r="K394"/>
      <c r="L394"/>
      <c r="M394"/>
      <c r="N394"/>
      <c r="O394"/>
      <c r="P394"/>
      <c r="Q394"/>
      <c r="R394"/>
      <c r="S394"/>
      <c r="T394"/>
      <c r="U394"/>
      <c r="V394"/>
      <c r="W394"/>
      <c r="X394"/>
      <c r="Y394"/>
    </row>
    <row r="395" spans="5:25" x14ac:dyDescent="0.35">
      <c r="E395"/>
      <c r="F395"/>
      <c r="G395"/>
      <c r="H395"/>
      <c r="I395"/>
      <c r="J395"/>
      <c r="K395"/>
      <c r="L395"/>
      <c r="M395"/>
      <c r="N395"/>
      <c r="O395"/>
      <c r="P395"/>
      <c r="Q395"/>
      <c r="R395"/>
      <c r="S395"/>
      <c r="T395"/>
      <c r="U395"/>
      <c r="V395"/>
      <c r="W395"/>
      <c r="X395"/>
      <c r="Y395"/>
    </row>
    <row r="396" spans="5:25" x14ac:dyDescent="0.35">
      <c r="E396"/>
      <c r="F396"/>
      <c r="G396"/>
      <c r="H396"/>
      <c r="I396"/>
      <c r="J396"/>
      <c r="K396"/>
      <c r="L396"/>
      <c r="M396"/>
      <c r="N396"/>
      <c r="O396"/>
      <c r="P396"/>
      <c r="Q396"/>
      <c r="R396"/>
      <c r="S396"/>
      <c r="T396"/>
      <c r="U396"/>
      <c r="V396"/>
      <c r="W396"/>
      <c r="X396"/>
      <c r="Y396"/>
    </row>
    <row r="397" spans="5:25" x14ac:dyDescent="0.35">
      <c r="E397"/>
      <c r="F397"/>
      <c r="G397"/>
      <c r="H397"/>
      <c r="I397"/>
      <c r="J397"/>
      <c r="K397"/>
      <c r="L397"/>
      <c r="M397"/>
      <c r="N397"/>
      <c r="O397"/>
      <c r="P397"/>
      <c r="Q397"/>
      <c r="R397"/>
      <c r="S397"/>
      <c r="T397"/>
      <c r="U397"/>
      <c r="V397"/>
      <c r="W397"/>
      <c r="X397"/>
      <c r="Y397"/>
    </row>
    <row r="398" spans="5:25" x14ac:dyDescent="0.35">
      <c r="E398"/>
      <c r="F398"/>
      <c r="G398"/>
      <c r="H398"/>
      <c r="I398"/>
      <c r="J398"/>
      <c r="K398"/>
      <c r="L398"/>
      <c r="M398"/>
      <c r="N398"/>
      <c r="O398"/>
      <c r="P398"/>
      <c r="Q398"/>
      <c r="R398"/>
      <c r="S398"/>
      <c r="T398"/>
      <c r="U398"/>
      <c r="V398"/>
      <c r="W398"/>
      <c r="X398"/>
      <c r="Y398"/>
    </row>
    <row r="399" spans="5:25" x14ac:dyDescent="0.35">
      <c r="E399"/>
      <c r="F399"/>
      <c r="G399"/>
      <c r="H399"/>
      <c r="I399"/>
      <c r="J399"/>
      <c r="K399"/>
      <c r="L399"/>
      <c r="M399"/>
      <c r="N399"/>
      <c r="O399"/>
      <c r="P399"/>
      <c r="Q399"/>
      <c r="R399"/>
      <c r="S399"/>
      <c r="T399"/>
      <c r="U399"/>
      <c r="V399"/>
      <c r="W399"/>
      <c r="X399"/>
      <c r="Y399"/>
    </row>
    <row r="400" spans="5:25" x14ac:dyDescent="0.35">
      <c r="E400"/>
      <c r="F400"/>
      <c r="G400"/>
      <c r="H400"/>
      <c r="I400"/>
      <c r="J400"/>
      <c r="K400"/>
      <c r="L400"/>
      <c r="M400"/>
      <c r="N400"/>
      <c r="O400"/>
      <c r="P400"/>
      <c r="Q400"/>
      <c r="R400"/>
      <c r="S400"/>
      <c r="T400"/>
      <c r="U400"/>
      <c r="V400"/>
      <c r="W400"/>
      <c r="X400"/>
      <c r="Y400"/>
    </row>
    <row r="401" spans="5:25" x14ac:dyDescent="0.35">
      <c r="E401"/>
      <c r="F401"/>
      <c r="G401"/>
      <c r="H401"/>
      <c r="I401"/>
      <c r="J401"/>
      <c r="K401"/>
      <c r="L401"/>
      <c r="M401"/>
      <c r="N401"/>
      <c r="O401"/>
      <c r="P401"/>
      <c r="Q401"/>
      <c r="R401"/>
      <c r="S401"/>
      <c r="T401"/>
      <c r="U401"/>
      <c r="V401"/>
      <c r="W401"/>
      <c r="X401"/>
      <c r="Y401"/>
    </row>
    <row r="402" spans="5:25" x14ac:dyDescent="0.35">
      <c r="E402"/>
      <c r="F402"/>
      <c r="G402"/>
      <c r="H402"/>
      <c r="I402"/>
      <c r="J402"/>
      <c r="K402"/>
      <c r="L402"/>
      <c r="M402"/>
      <c r="N402"/>
      <c r="O402"/>
      <c r="P402"/>
      <c r="Q402"/>
      <c r="R402"/>
      <c r="S402"/>
      <c r="T402"/>
      <c r="U402"/>
      <c r="V402"/>
      <c r="W402"/>
      <c r="X402"/>
      <c r="Y402"/>
    </row>
    <row r="403" spans="5:25" x14ac:dyDescent="0.35">
      <c r="E403"/>
      <c r="F403"/>
      <c r="G403"/>
      <c r="H403"/>
      <c r="I403"/>
      <c r="J403"/>
      <c r="K403"/>
      <c r="L403"/>
      <c r="M403"/>
      <c r="N403"/>
      <c r="O403"/>
      <c r="P403"/>
      <c r="Q403"/>
      <c r="R403"/>
      <c r="S403"/>
      <c r="T403"/>
      <c r="U403"/>
      <c r="V403"/>
      <c r="W403"/>
      <c r="X403"/>
      <c r="Y403"/>
    </row>
    <row r="404" spans="5:25" x14ac:dyDescent="0.35">
      <c r="E404"/>
      <c r="F404"/>
      <c r="G404"/>
      <c r="H404"/>
      <c r="I404"/>
      <c r="J404"/>
      <c r="K404"/>
      <c r="L404"/>
      <c r="M404"/>
      <c r="N404"/>
      <c r="O404"/>
      <c r="P404"/>
      <c r="Q404"/>
      <c r="R404"/>
      <c r="S404"/>
      <c r="T404"/>
      <c r="U404"/>
      <c r="V404"/>
      <c r="W404"/>
      <c r="X404"/>
      <c r="Y404"/>
    </row>
    <row r="405" spans="5:25" x14ac:dyDescent="0.35">
      <c r="E405"/>
      <c r="F405"/>
      <c r="G405"/>
      <c r="H405"/>
      <c r="I405"/>
      <c r="J405"/>
      <c r="K405"/>
      <c r="L405"/>
      <c r="M405"/>
      <c r="N405"/>
      <c r="O405"/>
      <c r="P405"/>
      <c r="Q405"/>
      <c r="R405"/>
      <c r="S405"/>
      <c r="T405"/>
      <c r="U405"/>
      <c r="V405"/>
      <c r="W405"/>
      <c r="X405"/>
      <c r="Y405"/>
    </row>
    <row r="406" spans="5:25" x14ac:dyDescent="0.35">
      <c r="E406"/>
      <c r="F406"/>
      <c r="G406"/>
      <c r="H406"/>
      <c r="I406"/>
      <c r="J406"/>
      <c r="K406"/>
      <c r="L406"/>
      <c r="M406"/>
      <c r="N406"/>
      <c r="O406"/>
      <c r="P406"/>
      <c r="Q406"/>
      <c r="R406"/>
      <c r="S406"/>
      <c r="T406"/>
      <c r="U406"/>
      <c r="V406"/>
      <c r="W406"/>
      <c r="X406"/>
      <c r="Y406"/>
    </row>
    <row r="407" spans="5:25" x14ac:dyDescent="0.35">
      <c r="E407"/>
      <c r="F407"/>
      <c r="G407"/>
      <c r="H407"/>
      <c r="I407"/>
      <c r="J407"/>
      <c r="K407"/>
      <c r="L407"/>
      <c r="M407"/>
      <c r="N407"/>
      <c r="O407"/>
      <c r="P407"/>
      <c r="Q407"/>
      <c r="R407"/>
      <c r="S407"/>
      <c r="T407"/>
      <c r="U407"/>
      <c r="V407"/>
      <c r="W407"/>
      <c r="X407"/>
      <c r="Y407"/>
    </row>
    <row r="408" spans="5:25" x14ac:dyDescent="0.35">
      <c r="E408"/>
      <c r="F408"/>
      <c r="G408"/>
      <c r="H408"/>
      <c r="I408"/>
      <c r="J408"/>
      <c r="K408"/>
      <c r="L408"/>
      <c r="M408"/>
      <c r="N408"/>
      <c r="O408"/>
      <c r="P408"/>
      <c r="Q408"/>
      <c r="R408"/>
      <c r="S408"/>
      <c r="T408"/>
      <c r="U408"/>
      <c r="V408"/>
      <c r="W408"/>
      <c r="X408"/>
      <c r="Y408"/>
    </row>
    <row r="409" spans="5:25" x14ac:dyDescent="0.35">
      <c r="E409"/>
      <c r="F409"/>
      <c r="G409"/>
      <c r="H409"/>
      <c r="I409"/>
      <c r="J409"/>
      <c r="K409"/>
      <c r="L409"/>
      <c r="M409"/>
      <c r="N409"/>
      <c r="O409"/>
      <c r="P409"/>
      <c r="Q409"/>
      <c r="R409"/>
      <c r="S409"/>
      <c r="T409"/>
      <c r="U409"/>
      <c r="V409"/>
      <c r="W409"/>
      <c r="X409"/>
      <c r="Y409"/>
    </row>
    <row r="410" spans="5:25" x14ac:dyDescent="0.35">
      <c r="E410"/>
      <c r="F410"/>
      <c r="G410"/>
      <c r="H410"/>
      <c r="I410"/>
      <c r="J410"/>
      <c r="K410"/>
      <c r="L410"/>
      <c r="M410"/>
      <c r="N410"/>
      <c r="O410"/>
      <c r="P410"/>
      <c r="Q410"/>
      <c r="R410"/>
      <c r="S410"/>
      <c r="T410"/>
      <c r="U410"/>
      <c r="V410"/>
      <c r="W410"/>
      <c r="X410"/>
      <c r="Y410"/>
    </row>
    <row r="411" spans="5:25" x14ac:dyDescent="0.35">
      <c r="E411"/>
      <c r="F411"/>
      <c r="G411"/>
      <c r="H411"/>
      <c r="I411"/>
      <c r="J411"/>
      <c r="K411"/>
      <c r="L411"/>
      <c r="M411"/>
      <c r="N411"/>
      <c r="O411"/>
      <c r="P411"/>
      <c r="Q411"/>
      <c r="R411"/>
      <c r="S411"/>
      <c r="T411"/>
      <c r="U411"/>
      <c r="V411"/>
      <c r="W411"/>
      <c r="X411"/>
      <c r="Y411"/>
    </row>
    <row r="412" spans="5:25" x14ac:dyDescent="0.35">
      <c r="E412"/>
      <c r="F412"/>
      <c r="G412"/>
      <c r="H412"/>
      <c r="I412"/>
      <c r="J412"/>
      <c r="K412"/>
      <c r="L412"/>
      <c r="M412"/>
      <c r="N412"/>
      <c r="O412"/>
      <c r="P412"/>
      <c r="Q412"/>
      <c r="R412"/>
      <c r="S412"/>
      <c r="T412"/>
      <c r="U412"/>
      <c r="V412"/>
      <c r="W412"/>
      <c r="X412"/>
      <c r="Y412"/>
    </row>
    <row r="413" spans="5:25" x14ac:dyDescent="0.35">
      <c r="E413"/>
      <c r="F413"/>
      <c r="G413"/>
      <c r="H413"/>
      <c r="I413"/>
      <c r="J413"/>
      <c r="K413"/>
      <c r="L413"/>
      <c r="M413"/>
      <c r="N413"/>
      <c r="O413"/>
      <c r="P413"/>
      <c r="Q413"/>
      <c r="R413"/>
      <c r="S413"/>
      <c r="T413"/>
      <c r="U413"/>
      <c r="V413"/>
      <c r="W413"/>
      <c r="X413"/>
      <c r="Y413"/>
    </row>
    <row r="414" spans="5:25" x14ac:dyDescent="0.35">
      <c r="E414"/>
      <c r="F414"/>
      <c r="G414"/>
      <c r="H414"/>
      <c r="I414"/>
      <c r="J414"/>
      <c r="K414"/>
      <c r="L414"/>
      <c r="M414"/>
      <c r="N414"/>
      <c r="O414"/>
      <c r="P414"/>
      <c r="Q414"/>
      <c r="R414"/>
      <c r="S414"/>
      <c r="T414"/>
      <c r="U414"/>
      <c r="V414"/>
      <c r="W414"/>
      <c r="X414"/>
      <c r="Y414"/>
    </row>
    <row r="415" spans="5:25" x14ac:dyDescent="0.35">
      <c r="E415"/>
      <c r="F415"/>
      <c r="G415"/>
      <c r="H415"/>
      <c r="I415"/>
      <c r="J415"/>
      <c r="K415"/>
      <c r="L415"/>
      <c r="M415"/>
      <c r="N415"/>
      <c r="O415"/>
      <c r="P415"/>
      <c r="Q415"/>
      <c r="R415"/>
      <c r="S415"/>
      <c r="T415"/>
      <c r="U415"/>
      <c r="V415"/>
      <c r="W415"/>
      <c r="X415"/>
      <c r="Y415"/>
    </row>
    <row r="416" spans="5:25" x14ac:dyDescent="0.35">
      <c r="E416"/>
      <c r="F416"/>
      <c r="G416"/>
      <c r="H416"/>
      <c r="I416"/>
      <c r="J416"/>
      <c r="K416"/>
      <c r="L416"/>
      <c r="M416"/>
      <c r="N416"/>
      <c r="O416"/>
      <c r="P416"/>
      <c r="Q416"/>
      <c r="R416"/>
      <c r="S416"/>
      <c r="T416"/>
      <c r="U416"/>
      <c r="V416"/>
      <c r="W416"/>
      <c r="X416"/>
      <c r="Y416"/>
    </row>
    <row r="417" spans="5:25" x14ac:dyDescent="0.35">
      <c r="E417"/>
      <c r="F417"/>
      <c r="G417"/>
      <c r="H417"/>
      <c r="I417"/>
      <c r="J417"/>
      <c r="K417"/>
      <c r="L417"/>
      <c r="M417"/>
      <c r="N417"/>
      <c r="O417"/>
      <c r="P417"/>
      <c r="Q417"/>
      <c r="R417"/>
      <c r="S417"/>
      <c r="T417"/>
      <c r="U417"/>
      <c r="V417"/>
      <c r="W417"/>
      <c r="X417"/>
      <c r="Y417"/>
    </row>
    <row r="418" spans="5:25" x14ac:dyDescent="0.35">
      <c r="E418"/>
      <c r="F418"/>
      <c r="G418"/>
      <c r="H418"/>
      <c r="I418"/>
      <c r="J418"/>
      <c r="K418"/>
      <c r="L418"/>
      <c r="M418"/>
      <c r="N418"/>
      <c r="O418"/>
      <c r="P418"/>
      <c r="Q418"/>
      <c r="R418"/>
      <c r="S418"/>
      <c r="T418"/>
      <c r="U418"/>
      <c r="V418"/>
      <c r="W418"/>
      <c r="X418"/>
      <c r="Y418"/>
    </row>
    <row r="419" spans="5:25" x14ac:dyDescent="0.35">
      <c r="E419"/>
      <c r="F419"/>
      <c r="G419"/>
      <c r="H419"/>
      <c r="I419"/>
      <c r="J419"/>
      <c r="K419"/>
      <c r="L419"/>
      <c r="M419"/>
      <c r="N419"/>
      <c r="O419"/>
      <c r="P419"/>
      <c r="Q419"/>
      <c r="R419"/>
      <c r="S419"/>
      <c r="T419"/>
      <c r="U419"/>
      <c r="V419"/>
      <c r="W419"/>
      <c r="X419"/>
      <c r="Y419"/>
    </row>
    <row r="420" spans="5:25" x14ac:dyDescent="0.35">
      <c r="E420"/>
      <c r="F420"/>
      <c r="G420"/>
      <c r="H420"/>
      <c r="I420"/>
      <c r="J420"/>
      <c r="K420"/>
      <c r="L420"/>
      <c r="M420"/>
      <c r="N420"/>
      <c r="O420"/>
      <c r="P420"/>
      <c r="Q420"/>
      <c r="R420"/>
      <c r="S420"/>
      <c r="T420"/>
      <c r="U420"/>
      <c r="V420"/>
      <c r="W420"/>
      <c r="X420"/>
      <c r="Y420"/>
    </row>
    <row r="421" spans="5:25" x14ac:dyDescent="0.35">
      <c r="E421"/>
      <c r="F421"/>
      <c r="G421"/>
      <c r="H421"/>
      <c r="I421"/>
      <c r="J421"/>
      <c r="K421"/>
      <c r="L421"/>
      <c r="M421"/>
      <c r="N421"/>
      <c r="O421"/>
      <c r="P421"/>
      <c r="Q421"/>
      <c r="R421"/>
      <c r="S421"/>
      <c r="T421"/>
      <c r="U421"/>
      <c r="V421"/>
      <c r="W421"/>
      <c r="X421"/>
      <c r="Y421"/>
    </row>
    <row r="422" spans="5:25" x14ac:dyDescent="0.35">
      <c r="E422"/>
      <c r="F422"/>
      <c r="G422"/>
      <c r="H422"/>
      <c r="I422"/>
      <c r="J422"/>
      <c r="K422"/>
      <c r="L422"/>
      <c r="M422"/>
      <c r="N422"/>
      <c r="O422"/>
      <c r="P422"/>
      <c r="Q422"/>
      <c r="R422"/>
      <c r="S422"/>
      <c r="T422"/>
      <c r="U422"/>
      <c r="V422"/>
      <c r="W422"/>
      <c r="X422"/>
      <c r="Y422"/>
    </row>
    <row r="423" spans="5:25" x14ac:dyDescent="0.35">
      <c r="E423"/>
      <c r="F423"/>
      <c r="G423"/>
      <c r="H423"/>
      <c r="I423"/>
      <c r="J423"/>
      <c r="K423"/>
      <c r="L423"/>
      <c r="M423"/>
      <c r="N423"/>
      <c r="O423"/>
      <c r="P423"/>
      <c r="Q423"/>
      <c r="R423"/>
      <c r="S423"/>
      <c r="T423"/>
      <c r="U423"/>
      <c r="V423"/>
      <c r="W423"/>
      <c r="X423"/>
      <c r="Y423"/>
    </row>
    <row r="424" spans="5:25" x14ac:dyDescent="0.35">
      <c r="E424"/>
      <c r="F424"/>
      <c r="G424"/>
      <c r="H424"/>
      <c r="I424"/>
      <c r="J424"/>
      <c r="K424"/>
      <c r="L424"/>
      <c r="M424"/>
      <c r="N424"/>
      <c r="O424"/>
      <c r="P424"/>
      <c r="Q424"/>
      <c r="R424"/>
      <c r="S424"/>
      <c r="T424"/>
      <c r="U424"/>
      <c r="V424"/>
      <c r="W424"/>
      <c r="X424"/>
      <c r="Y424"/>
    </row>
    <row r="425" spans="5:25" x14ac:dyDescent="0.35">
      <c r="E425"/>
      <c r="F425"/>
      <c r="G425"/>
      <c r="H425"/>
      <c r="I425"/>
      <c r="J425"/>
      <c r="K425"/>
      <c r="L425"/>
      <c r="M425"/>
      <c r="N425"/>
      <c r="O425"/>
      <c r="P425"/>
      <c r="Q425"/>
      <c r="R425"/>
      <c r="S425"/>
      <c r="T425"/>
      <c r="U425"/>
      <c r="V425"/>
      <c r="W425"/>
      <c r="X425"/>
      <c r="Y425"/>
    </row>
    <row r="426" spans="5:25" x14ac:dyDescent="0.35">
      <c r="E426"/>
      <c r="F426"/>
      <c r="G426"/>
      <c r="H426"/>
      <c r="I426"/>
      <c r="J426"/>
      <c r="K426"/>
      <c r="L426"/>
      <c r="M426"/>
      <c r="N426"/>
      <c r="O426"/>
      <c r="P426"/>
      <c r="Q426"/>
      <c r="R426"/>
      <c r="S426"/>
      <c r="T426"/>
      <c r="U426"/>
      <c r="V426"/>
      <c r="W426"/>
      <c r="X426"/>
      <c r="Y426"/>
    </row>
    <row r="427" spans="5:25" x14ac:dyDescent="0.35">
      <c r="E427"/>
      <c r="F427"/>
      <c r="G427"/>
      <c r="H427"/>
      <c r="I427"/>
      <c r="J427"/>
      <c r="K427"/>
      <c r="L427"/>
      <c r="M427"/>
      <c r="N427"/>
      <c r="O427"/>
      <c r="P427"/>
      <c r="Q427"/>
      <c r="R427"/>
      <c r="S427"/>
      <c r="T427"/>
      <c r="U427"/>
      <c r="V427"/>
      <c r="W427"/>
      <c r="X427"/>
      <c r="Y427"/>
    </row>
    <row r="428" spans="5:25" x14ac:dyDescent="0.35">
      <c r="E428"/>
      <c r="F428"/>
      <c r="G428"/>
      <c r="H428"/>
      <c r="I428"/>
      <c r="J428"/>
      <c r="K428"/>
      <c r="L428"/>
      <c r="M428"/>
      <c r="N428"/>
      <c r="O428"/>
      <c r="P428"/>
      <c r="Q428"/>
      <c r="R428"/>
      <c r="S428"/>
      <c r="T428"/>
      <c r="U428"/>
      <c r="V428"/>
      <c r="W428"/>
      <c r="X428"/>
      <c r="Y428"/>
    </row>
    <row r="429" spans="5:25" x14ac:dyDescent="0.35">
      <c r="E429"/>
      <c r="F429"/>
      <c r="G429"/>
      <c r="H429"/>
      <c r="I429"/>
      <c r="J429"/>
      <c r="K429"/>
      <c r="L429"/>
      <c r="M429"/>
      <c r="N429"/>
      <c r="O429"/>
      <c r="P429"/>
      <c r="Q429"/>
      <c r="R429"/>
      <c r="S429"/>
      <c r="T429"/>
      <c r="U429"/>
      <c r="V429"/>
      <c r="W429"/>
      <c r="X429"/>
      <c r="Y429"/>
    </row>
    <row r="430" spans="5:25" x14ac:dyDescent="0.35">
      <c r="E430"/>
      <c r="F430"/>
      <c r="G430"/>
      <c r="H430"/>
      <c r="I430"/>
      <c r="J430"/>
      <c r="K430"/>
      <c r="L430"/>
      <c r="M430"/>
      <c r="N430"/>
      <c r="O430"/>
      <c r="P430"/>
      <c r="Q430"/>
      <c r="R430"/>
      <c r="S430"/>
      <c r="T430"/>
      <c r="U430"/>
      <c r="V430"/>
      <c r="W430"/>
      <c r="X430"/>
      <c r="Y430"/>
    </row>
    <row r="431" spans="5:25" x14ac:dyDescent="0.35">
      <c r="E431"/>
      <c r="F431"/>
      <c r="G431"/>
      <c r="H431"/>
      <c r="I431"/>
      <c r="J431"/>
      <c r="K431"/>
      <c r="L431"/>
      <c r="M431"/>
      <c r="N431"/>
      <c r="O431"/>
      <c r="P431"/>
      <c r="Q431"/>
      <c r="R431"/>
      <c r="S431"/>
      <c r="T431"/>
      <c r="U431"/>
      <c r="V431"/>
      <c r="W431"/>
      <c r="X431"/>
      <c r="Y431"/>
    </row>
    <row r="432" spans="5:25" x14ac:dyDescent="0.35">
      <c r="E432"/>
      <c r="F432"/>
      <c r="G432"/>
      <c r="H432"/>
      <c r="I432"/>
      <c r="J432"/>
      <c r="K432"/>
      <c r="L432"/>
      <c r="M432"/>
      <c r="N432"/>
      <c r="O432"/>
      <c r="P432"/>
      <c r="Q432"/>
      <c r="R432"/>
      <c r="S432"/>
      <c r="T432"/>
      <c r="U432"/>
      <c r="V432"/>
      <c r="W432"/>
      <c r="X432"/>
      <c r="Y432"/>
    </row>
    <row r="433" spans="5:25" x14ac:dyDescent="0.35">
      <c r="E433"/>
      <c r="F433"/>
      <c r="G433"/>
      <c r="H433"/>
      <c r="I433"/>
      <c r="J433"/>
      <c r="K433"/>
      <c r="L433"/>
      <c r="M433"/>
      <c r="N433"/>
      <c r="O433"/>
      <c r="P433"/>
      <c r="Q433"/>
      <c r="R433"/>
      <c r="S433"/>
      <c r="T433"/>
      <c r="U433"/>
      <c r="V433"/>
      <c r="W433"/>
      <c r="X433"/>
      <c r="Y433"/>
    </row>
    <row r="434" spans="5:25" x14ac:dyDescent="0.35">
      <c r="E434"/>
      <c r="F434"/>
      <c r="G434"/>
      <c r="H434"/>
      <c r="I434"/>
      <c r="J434"/>
      <c r="K434"/>
      <c r="L434"/>
      <c r="M434"/>
      <c r="N434"/>
      <c r="O434"/>
      <c r="P434"/>
      <c r="Q434"/>
      <c r="R434"/>
      <c r="S434"/>
      <c r="T434"/>
      <c r="U434"/>
      <c r="V434"/>
      <c r="W434"/>
      <c r="X434"/>
      <c r="Y434"/>
    </row>
    <row r="435" spans="5:25" x14ac:dyDescent="0.35">
      <c r="E435"/>
      <c r="F435"/>
      <c r="G435"/>
      <c r="H435"/>
      <c r="I435"/>
      <c r="J435"/>
      <c r="K435"/>
      <c r="L435"/>
      <c r="M435"/>
      <c r="N435"/>
      <c r="O435"/>
      <c r="P435"/>
      <c r="Q435"/>
      <c r="R435"/>
      <c r="S435"/>
      <c r="T435"/>
      <c r="U435"/>
      <c r="V435"/>
      <c r="W435"/>
      <c r="X435"/>
      <c r="Y435"/>
    </row>
    <row r="436" spans="5:25" x14ac:dyDescent="0.35">
      <c r="E436"/>
      <c r="F436"/>
      <c r="G436"/>
      <c r="H436"/>
      <c r="I436"/>
      <c r="J436"/>
      <c r="K436"/>
      <c r="L436"/>
      <c r="M436"/>
      <c r="N436"/>
      <c r="O436"/>
      <c r="P436"/>
      <c r="Q436"/>
      <c r="R436"/>
      <c r="S436"/>
      <c r="T436"/>
      <c r="U436"/>
      <c r="V436"/>
      <c r="W436"/>
      <c r="X436"/>
      <c r="Y436"/>
    </row>
    <row r="437" spans="5:25" x14ac:dyDescent="0.35">
      <c r="E437"/>
      <c r="F437"/>
      <c r="G437"/>
      <c r="H437"/>
      <c r="I437"/>
      <c r="J437"/>
      <c r="K437"/>
      <c r="L437"/>
      <c r="M437"/>
      <c r="N437"/>
      <c r="O437"/>
      <c r="P437"/>
      <c r="Q437"/>
      <c r="R437"/>
      <c r="S437"/>
      <c r="T437"/>
      <c r="U437"/>
      <c r="V437"/>
      <c r="W437"/>
      <c r="X437"/>
      <c r="Y437"/>
    </row>
    <row r="438" spans="5:25" x14ac:dyDescent="0.35">
      <c r="E438"/>
      <c r="F438"/>
      <c r="G438"/>
      <c r="H438"/>
      <c r="I438"/>
      <c r="J438"/>
      <c r="K438"/>
      <c r="L438"/>
      <c r="M438"/>
      <c r="N438"/>
      <c r="O438"/>
      <c r="P438"/>
      <c r="Q438"/>
      <c r="R438"/>
      <c r="S438"/>
      <c r="T438"/>
      <c r="U438"/>
      <c r="V438"/>
      <c r="W438"/>
      <c r="X438"/>
      <c r="Y438"/>
    </row>
    <row r="439" spans="5:25" x14ac:dyDescent="0.35">
      <c r="E439"/>
      <c r="F439"/>
      <c r="G439"/>
      <c r="H439"/>
      <c r="I439"/>
      <c r="J439"/>
      <c r="K439"/>
      <c r="L439"/>
      <c r="M439"/>
      <c r="N439"/>
      <c r="O439"/>
      <c r="P439"/>
      <c r="Q439"/>
      <c r="R439"/>
      <c r="S439"/>
      <c r="T439"/>
      <c r="U439"/>
      <c r="V439"/>
      <c r="W439"/>
      <c r="X439"/>
      <c r="Y439"/>
    </row>
    <row r="440" spans="5:25" x14ac:dyDescent="0.35">
      <c r="E440"/>
      <c r="F440"/>
      <c r="G440"/>
      <c r="H440"/>
      <c r="I440"/>
      <c r="J440"/>
      <c r="K440"/>
      <c r="L440"/>
      <c r="M440"/>
      <c r="N440"/>
      <c r="O440"/>
      <c r="P440"/>
      <c r="Q440"/>
      <c r="R440"/>
      <c r="S440"/>
      <c r="T440"/>
      <c r="U440"/>
      <c r="V440"/>
      <c r="W440"/>
      <c r="X440"/>
      <c r="Y440"/>
    </row>
    <row r="441" spans="5:25" x14ac:dyDescent="0.35">
      <c r="E441"/>
      <c r="F441"/>
      <c r="G441"/>
      <c r="H441"/>
      <c r="I441"/>
      <c r="J441"/>
      <c r="K441"/>
      <c r="L441"/>
      <c r="M441"/>
      <c r="N441"/>
      <c r="O441"/>
      <c r="P441"/>
      <c r="Q441"/>
      <c r="R441"/>
      <c r="S441"/>
      <c r="T441"/>
      <c r="U441"/>
      <c r="V441"/>
      <c r="W441"/>
      <c r="X441"/>
      <c r="Y441"/>
    </row>
    <row r="442" spans="5:25" x14ac:dyDescent="0.35">
      <c r="E442"/>
      <c r="F442"/>
      <c r="G442"/>
      <c r="H442"/>
      <c r="I442"/>
      <c r="J442"/>
      <c r="K442"/>
      <c r="L442"/>
      <c r="M442"/>
      <c r="N442"/>
      <c r="O442"/>
      <c r="P442"/>
      <c r="Q442"/>
      <c r="R442"/>
      <c r="S442"/>
      <c r="T442"/>
      <c r="U442"/>
      <c r="V442"/>
      <c r="W442"/>
      <c r="X442"/>
      <c r="Y442"/>
    </row>
    <row r="443" spans="5:25" x14ac:dyDescent="0.35">
      <c r="E443"/>
      <c r="F443"/>
      <c r="G443"/>
      <c r="H443"/>
      <c r="I443"/>
      <c r="J443"/>
      <c r="K443"/>
      <c r="L443"/>
      <c r="M443"/>
      <c r="N443"/>
      <c r="O443"/>
      <c r="P443"/>
      <c r="Q443"/>
      <c r="R443"/>
      <c r="S443"/>
      <c r="T443"/>
      <c r="U443"/>
      <c r="V443"/>
      <c r="W443"/>
      <c r="X443"/>
      <c r="Y443"/>
    </row>
    <row r="444" spans="5:25" x14ac:dyDescent="0.35">
      <c r="E444"/>
      <c r="F444"/>
      <c r="G444"/>
      <c r="H444"/>
      <c r="I444"/>
      <c r="J444"/>
      <c r="K444"/>
      <c r="L444"/>
      <c r="M444"/>
      <c r="N444"/>
      <c r="O444"/>
      <c r="P444"/>
      <c r="Q444"/>
      <c r="R444"/>
      <c r="S444"/>
      <c r="T444"/>
      <c r="U444"/>
      <c r="V444"/>
      <c r="W444"/>
      <c r="X444"/>
      <c r="Y444"/>
    </row>
    <row r="445" spans="5:25" x14ac:dyDescent="0.35">
      <c r="E445"/>
      <c r="F445"/>
      <c r="G445"/>
      <c r="H445"/>
      <c r="I445"/>
      <c r="J445"/>
      <c r="K445"/>
      <c r="L445"/>
      <c r="M445"/>
      <c r="N445"/>
      <c r="O445"/>
      <c r="P445"/>
      <c r="Q445"/>
      <c r="R445"/>
      <c r="S445"/>
      <c r="T445"/>
      <c r="U445"/>
      <c r="V445"/>
      <c r="W445"/>
      <c r="X445"/>
      <c r="Y445"/>
    </row>
    <row r="446" spans="5:25" x14ac:dyDescent="0.35">
      <c r="E446"/>
      <c r="F446"/>
      <c r="G446"/>
      <c r="H446"/>
      <c r="I446"/>
      <c r="J446"/>
      <c r="K446"/>
      <c r="L446"/>
      <c r="M446"/>
      <c r="N446"/>
      <c r="O446"/>
      <c r="P446"/>
      <c r="Q446"/>
      <c r="R446"/>
      <c r="S446"/>
      <c r="T446"/>
      <c r="U446"/>
      <c r="V446"/>
      <c r="W446"/>
      <c r="X446"/>
      <c r="Y446"/>
    </row>
    <row r="447" spans="5:25" x14ac:dyDescent="0.35">
      <c r="E447"/>
      <c r="F447"/>
      <c r="G447"/>
      <c r="H447"/>
      <c r="I447"/>
      <c r="J447"/>
      <c r="K447"/>
      <c r="L447"/>
      <c r="M447"/>
      <c r="N447"/>
      <c r="O447"/>
      <c r="P447"/>
      <c r="Q447"/>
      <c r="R447"/>
      <c r="S447"/>
      <c r="T447"/>
      <c r="U447"/>
      <c r="V447"/>
      <c r="W447"/>
      <c r="X447"/>
      <c r="Y447"/>
    </row>
    <row r="448" spans="5:25" x14ac:dyDescent="0.35">
      <c r="E448"/>
      <c r="F448"/>
      <c r="G448"/>
      <c r="H448"/>
      <c r="I448"/>
      <c r="J448"/>
      <c r="K448"/>
      <c r="L448"/>
      <c r="M448"/>
      <c r="N448"/>
      <c r="O448"/>
      <c r="P448"/>
      <c r="Q448"/>
      <c r="R448"/>
      <c r="S448"/>
      <c r="T448"/>
      <c r="U448"/>
      <c r="V448"/>
      <c r="W448"/>
      <c r="X448"/>
      <c r="Y448"/>
    </row>
    <row r="449" spans="5:25" x14ac:dyDescent="0.35">
      <c r="E449"/>
      <c r="F449"/>
      <c r="G449"/>
      <c r="H449"/>
      <c r="I449"/>
      <c r="J449"/>
      <c r="K449"/>
      <c r="L449"/>
      <c r="M449"/>
      <c r="N449"/>
      <c r="O449"/>
      <c r="P449"/>
      <c r="Q449"/>
      <c r="R449"/>
      <c r="S449"/>
      <c r="T449"/>
      <c r="U449"/>
      <c r="V449"/>
      <c r="W449"/>
      <c r="X449"/>
      <c r="Y449"/>
    </row>
    <row r="450" spans="5:25" x14ac:dyDescent="0.35">
      <c r="E450"/>
      <c r="F450"/>
      <c r="G450"/>
      <c r="H450"/>
      <c r="I450"/>
      <c r="J450"/>
      <c r="K450"/>
      <c r="L450"/>
      <c r="M450"/>
      <c r="N450"/>
      <c r="O450"/>
      <c r="P450"/>
      <c r="Q450"/>
      <c r="R450"/>
      <c r="S450"/>
      <c r="T450"/>
      <c r="U450"/>
      <c r="V450"/>
      <c r="W450"/>
      <c r="X450"/>
      <c r="Y450"/>
    </row>
    <row r="451" spans="5:25" x14ac:dyDescent="0.35">
      <c r="E451"/>
      <c r="F451"/>
      <c r="G451"/>
      <c r="H451"/>
      <c r="I451"/>
      <c r="J451"/>
      <c r="K451"/>
      <c r="L451"/>
      <c r="M451"/>
      <c r="N451"/>
      <c r="O451"/>
      <c r="P451"/>
      <c r="Q451"/>
      <c r="R451"/>
      <c r="S451"/>
      <c r="T451"/>
      <c r="U451"/>
      <c r="V451"/>
      <c r="W451"/>
      <c r="X451"/>
      <c r="Y451"/>
    </row>
    <row r="452" spans="5:25" x14ac:dyDescent="0.35">
      <c r="E452"/>
      <c r="F452"/>
      <c r="G452"/>
      <c r="H452"/>
      <c r="I452"/>
      <c r="J452"/>
      <c r="K452"/>
      <c r="L452"/>
      <c r="M452"/>
      <c r="N452"/>
      <c r="O452"/>
      <c r="P452"/>
      <c r="Q452"/>
      <c r="R452"/>
      <c r="S452"/>
      <c r="T452"/>
      <c r="U452"/>
      <c r="V452"/>
      <c r="W452"/>
      <c r="X452"/>
      <c r="Y452"/>
    </row>
    <row r="453" spans="5:25" x14ac:dyDescent="0.35">
      <c r="E453"/>
      <c r="F453"/>
      <c r="G453"/>
      <c r="H453"/>
      <c r="I453"/>
      <c r="J453"/>
      <c r="K453"/>
      <c r="L453"/>
      <c r="M453"/>
      <c r="N453"/>
      <c r="O453"/>
      <c r="P453"/>
      <c r="Q453"/>
      <c r="R453"/>
      <c r="S453"/>
      <c r="T453"/>
      <c r="U453"/>
      <c r="V453"/>
      <c r="W453"/>
      <c r="X453"/>
      <c r="Y453"/>
    </row>
    <row r="454" spans="5:25" x14ac:dyDescent="0.35">
      <c r="E454"/>
      <c r="F454"/>
      <c r="G454"/>
      <c r="H454"/>
      <c r="I454"/>
      <c r="J454"/>
      <c r="K454"/>
      <c r="L454"/>
      <c r="M454"/>
      <c r="N454"/>
      <c r="O454"/>
      <c r="P454"/>
      <c r="Q454"/>
      <c r="R454"/>
      <c r="S454"/>
      <c r="T454"/>
      <c r="U454"/>
      <c r="V454"/>
      <c r="W454"/>
      <c r="X454"/>
      <c r="Y454"/>
    </row>
    <row r="455" spans="5:25" x14ac:dyDescent="0.35">
      <c r="E455"/>
      <c r="F455"/>
      <c r="G455"/>
      <c r="H455"/>
      <c r="I455"/>
      <c r="J455"/>
      <c r="K455"/>
      <c r="L455"/>
      <c r="M455"/>
      <c r="N455"/>
      <c r="O455"/>
      <c r="P455"/>
      <c r="Q455"/>
      <c r="R455"/>
      <c r="S455"/>
      <c r="T455"/>
      <c r="U455"/>
      <c r="V455"/>
      <c r="W455"/>
      <c r="X455"/>
      <c r="Y455"/>
    </row>
    <row r="456" spans="5:25" x14ac:dyDescent="0.35">
      <c r="E456"/>
      <c r="F456"/>
      <c r="G456"/>
      <c r="H456"/>
      <c r="I456"/>
      <c r="J456"/>
      <c r="K456"/>
      <c r="L456"/>
      <c r="M456"/>
      <c r="N456"/>
      <c r="O456"/>
      <c r="P456"/>
      <c r="Q456"/>
      <c r="R456"/>
      <c r="S456"/>
      <c r="T456"/>
      <c r="U456"/>
      <c r="V456"/>
      <c r="W456"/>
      <c r="X456"/>
      <c r="Y456"/>
    </row>
    <row r="457" spans="5:25" x14ac:dyDescent="0.35">
      <c r="E457"/>
      <c r="F457"/>
      <c r="G457"/>
      <c r="H457"/>
      <c r="I457"/>
      <c r="J457"/>
      <c r="K457"/>
      <c r="L457"/>
      <c r="M457"/>
      <c r="N457"/>
      <c r="O457"/>
      <c r="P457"/>
      <c r="Q457"/>
      <c r="R457"/>
      <c r="S457"/>
      <c r="T457"/>
      <c r="U457"/>
      <c r="V457"/>
      <c r="W457"/>
      <c r="X457"/>
      <c r="Y457"/>
    </row>
    <row r="458" spans="5:25" x14ac:dyDescent="0.35">
      <c r="E458"/>
      <c r="F458"/>
      <c r="G458"/>
      <c r="H458"/>
      <c r="I458"/>
      <c r="J458"/>
      <c r="K458"/>
      <c r="L458"/>
      <c r="M458"/>
      <c r="N458"/>
      <c r="O458"/>
      <c r="P458"/>
      <c r="Q458"/>
      <c r="R458"/>
      <c r="S458"/>
      <c r="T458"/>
      <c r="U458"/>
      <c r="V458"/>
      <c r="W458"/>
      <c r="X458"/>
      <c r="Y458"/>
    </row>
    <row r="459" spans="5:25" x14ac:dyDescent="0.35">
      <c r="E459"/>
      <c r="F459"/>
      <c r="G459"/>
      <c r="H459"/>
      <c r="I459"/>
      <c r="J459"/>
      <c r="K459"/>
      <c r="L459"/>
      <c r="M459"/>
      <c r="N459"/>
      <c r="O459"/>
      <c r="P459"/>
      <c r="Q459"/>
      <c r="R459"/>
      <c r="S459"/>
      <c r="T459"/>
      <c r="U459"/>
      <c r="V459"/>
      <c r="W459"/>
      <c r="X459"/>
      <c r="Y459"/>
    </row>
    <row r="460" spans="5:25" x14ac:dyDescent="0.35">
      <c r="E460"/>
      <c r="F460"/>
      <c r="G460"/>
      <c r="H460"/>
      <c r="I460"/>
      <c r="J460"/>
      <c r="K460"/>
      <c r="L460"/>
      <c r="M460"/>
      <c r="N460"/>
      <c r="O460"/>
      <c r="P460"/>
      <c r="Q460"/>
      <c r="R460"/>
      <c r="S460"/>
      <c r="T460"/>
      <c r="U460"/>
      <c r="V460"/>
      <c r="W460"/>
      <c r="X460"/>
      <c r="Y460"/>
    </row>
    <row r="461" spans="5:25" x14ac:dyDescent="0.35">
      <c r="E461"/>
      <c r="F461"/>
      <c r="G461"/>
      <c r="H461"/>
      <c r="I461"/>
      <c r="J461"/>
      <c r="K461"/>
      <c r="L461"/>
      <c r="M461"/>
      <c r="N461"/>
      <c r="O461"/>
      <c r="P461"/>
      <c r="Q461"/>
      <c r="R461"/>
      <c r="S461"/>
      <c r="T461"/>
      <c r="U461"/>
      <c r="V461"/>
      <c r="W461"/>
      <c r="X461"/>
      <c r="Y461"/>
    </row>
    <row r="462" spans="5:25" x14ac:dyDescent="0.35">
      <c r="E462"/>
      <c r="F462"/>
      <c r="G462"/>
      <c r="H462"/>
      <c r="I462"/>
      <c r="J462"/>
      <c r="K462"/>
      <c r="L462"/>
      <c r="M462"/>
      <c r="N462"/>
      <c r="O462"/>
      <c r="P462"/>
      <c r="Q462"/>
      <c r="R462"/>
      <c r="S462"/>
      <c r="T462"/>
      <c r="U462"/>
      <c r="V462"/>
      <c r="W462"/>
      <c r="X462"/>
      <c r="Y462"/>
    </row>
    <row r="463" spans="5:25" x14ac:dyDescent="0.35">
      <c r="E463"/>
      <c r="F463"/>
      <c r="G463"/>
      <c r="H463"/>
      <c r="I463"/>
      <c r="J463"/>
      <c r="K463"/>
      <c r="L463"/>
      <c r="M463"/>
      <c r="N463"/>
      <c r="O463"/>
      <c r="P463"/>
      <c r="Q463"/>
      <c r="R463"/>
      <c r="S463"/>
      <c r="T463"/>
      <c r="U463"/>
      <c r="V463"/>
      <c r="W463"/>
      <c r="X463"/>
      <c r="Y463"/>
    </row>
    <row r="464" spans="5:25" x14ac:dyDescent="0.35">
      <c r="E464"/>
      <c r="F464"/>
      <c r="G464"/>
      <c r="H464"/>
      <c r="I464"/>
      <c r="J464"/>
      <c r="K464"/>
      <c r="L464"/>
      <c r="M464"/>
      <c r="N464"/>
      <c r="O464"/>
      <c r="P464"/>
      <c r="Q464"/>
      <c r="R464"/>
      <c r="S464"/>
      <c r="T464"/>
      <c r="U464"/>
      <c r="V464"/>
      <c r="W464"/>
      <c r="X464"/>
      <c r="Y464"/>
    </row>
    <row r="465" spans="5:25" x14ac:dyDescent="0.35">
      <c r="E465"/>
      <c r="F465"/>
      <c r="G465"/>
      <c r="H465"/>
      <c r="I465"/>
      <c r="J465"/>
      <c r="K465"/>
      <c r="L465"/>
      <c r="M465"/>
      <c r="N465"/>
      <c r="O465"/>
      <c r="P465"/>
      <c r="Q465"/>
      <c r="R465"/>
      <c r="S465"/>
      <c r="T465"/>
      <c r="U465"/>
      <c r="V465"/>
      <c r="W465"/>
      <c r="X465"/>
      <c r="Y465"/>
    </row>
    <row r="466" spans="5:25" x14ac:dyDescent="0.35">
      <c r="E466"/>
      <c r="F466"/>
      <c r="G466"/>
      <c r="H466"/>
      <c r="I466"/>
      <c r="J466"/>
      <c r="K466"/>
      <c r="L466"/>
      <c r="M466"/>
      <c r="N466"/>
      <c r="O466"/>
      <c r="P466"/>
      <c r="Q466"/>
      <c r="R466"/>
      <c r="S466"/>
      <c r="T466"/>
      <c r="U466"/>
      <c r="V466"/>
      <c r="W466"/>
      <c r="X466"/>
      <c r="Y466"/>
    </row>
    <row r="467" spans="5:25" x14ac:dyDescent="0.35">
      <c r="E467"/>
      <c r="F467"/>
      <c r="G467"/>
      <c r="H467"/>
      <c r="I467"/>
      <c r="J467"/>
      <c r="K467"/>
      <c r="L467"/>
      <c r="M467"/>
      <c r="N467"/>
      <c r="O467"/>
      <c r="P467"/>
      <c r="Q467"/>
      <c r="R467"/>
      <c r="S467"/>
      <c r="T467"/>
      <c r="U467"/>
      <c r="V467"/>
      <c r="W467"/>
      <c r="X467"/>
      <c r="Y467"/>
    </row>
    <row r="468" spans="5:25" x14ac:dyDescent="0.35">
      <c r="E468"/>
      <c r="F468"/>
      <c r="G468"/>
      <c r="H468"/>
      <c r="I468"/>
      <c r="J468"/>
      <c r="K468"/>
      <c r="L468"/>
      <c r="M468"/>
      <c r="N468"/>
      <c r="O468"/>
      <c r="P468"/>
      <c r="Q468"/>
      <c r="R468"/>
      <c r="S468"/>
      <c r="T468"/>
      <c r="U468"/>
      <c r="V468"/>
      <c r="W468"/>
      <c r="X468"/>
      <c r="Y468"/>
    </row>
    <row r="469" spans="5:25" x14ac:dyDescent="0.35">
      <c r="E469"/>
      <c r="F469"/>
      <c r="G469"/>
      <c r="H469"/>
      <c r="I469"/>
      <c r="J469"/>
      <c r="K469"/>
      <c r="L469"/>
      <c r="M469"/>
      <c r="N469"/>
      <c r="O469"/>
      <c r="P469"/>
      <c r="Q469"/>
      <c r="R469"/>
      <c r="S469"/>
      <c r="T469"/>
      <c r="U469"/>
      <c r="V469"/>
      <c r="W469"/>
      <c r="X469"/>
      <c r="Y469"/>
    </row>
    <row r="470" spans="5:25" x14ac:dyDescent="0.35">
      <c r="E470"/>
      <c r="F470"/>
      <c r="G470"/>
      <c r="H470"/>
      <c r="I470"/>
      <c r="J470"/>
      <c r="K470"/>
      <c r="L470"/>
      <c r="M470"/>
      <c r="N470"/>
      <c r="O470"/>
      <c r="P470"/>
      <c r="Q470"/>
      <c r="R470"/>
      <c r="S470"/>
      <c r="T470"/>
      <c r="U470"/>
      <c r="V470"/>
      <c r="W470"/>
      <c r="X470"/>
      <c r="Y470"/>
    </row>
    <row r="471" spans="5:25" x14ac:dyDescent="0.35">
      <c r="E471"/>
      <c r="F471"/>
      <c r="G471"/>
      <c r="H471"/>
      <c r="I471"/>
      <c r="J471"/>
      <c r="K471"/>
      <c r="L471"/>
      <c r="M471"/>
      <c r="N471"/>
      <c r="O471"/>
      <c r="P471"/>
      <c r="Q471"/>
      <c r="R471"/>
      <c r="S471"/>
      <c r="T471"/>
      <c r="U471"/>
      <c r="V471"/>
      <c r="W471"/>
      <c r="X471"/>
      <c r="Y471"/>
    </row>
    <row r="472" spans="5:25" x14ac:dyDescent="0.35">
      <c r="E472"/>
      <c r="F472"/>
      <c r="G472"/>
      <c r="H472"/>
      <c r="I472"/>
      <c r="J472"/>
      <c r="K472"/>
      <c r="L472"/>
      <c r="M472"/>
      <c r="N472"/>
      <c r="O472"/>
      <c r="P472"/>
      <c r="Q472"/>
      <c r="R472"/>
      <c r="S472"/>
      <c r="T472"/>
      <c r="U472"/>
      <c r="V472"/>
      <c r="W472"/>
      <c r="X472"/>
      <c r="Y472"/>
    </row>
    <row r="473" spans="5:25" x14ac:dyDescent="0.35">
      <c r="E473"/>
      <c r="F473"/>
      <c r="G473"/>
      <c r="H473"/>
      <c r="I473"/>
      <c r="J473"/>
      <c r="K473"/>
      <c r="L473"/>
      <c r="M473"/>
      <c r="N473"/>
      <c r="O473"/>
      <c r="P473"/>
      <c r="Q473"/>
      <c r="R473"/>
      <c r="S473"/>
      <c r="T473"/>
      <c r="U473"/>
      <c r="V473"/>
      <c r="W473"/>
      <c r="X473"/>
      <c r="Y473"/>
    </row>
    <row r="474" spans="5:25" x14ac:dyDescent="0.35">
      <c r="E474"/>
      <c r="F474"/>
      <c r="G474"/>
      <c r="H474"/>
      <c r="I474"/>
      <c r="J474"/>
      <c r="K474"/>
      <c r="L474"/>
      <c r="M474"/>
      <c r="N474"/>
      <c r="O474"/>
      <c r="P474"/>
      <c r="Q474"/>
      <c r="R474"/>
      <c r="S474"/>
      <c r="T474"/>
      <c r="U474"/>
      <c r="V474"/>
      <c r="W474"/>
      <c r="X474"/>
      <c r="Y474"/>
    </row>
    <row r="475" spans="5:25" x14ac:dyDescent="0.35">
      <c r="E475"/>
      <c r="F475"/>
      <c r="G475"/>
      <c r="H475"/>
      <c r="I475"/>
      <c r="J475"/>
      <c r="K475"/>
      <c r="L475"/>
      <c r="M475"/>
      <c r="N475"/>
      <c r="O475"/>
      <c r="P475"/>
      <c r="Q475"/>
      <c r="R475"/>
      <c r="S475"/>
      <c r="T475"/>
      <c r="U475"/>
      <c r="V475"/>
      <c r="W475"/>
      <c r="X475"/>
      <c r="Y475"/>
    </row>
    <row r="476" spans="5:25" x14ac:dyDescent="0.35">
      <c r="E476"/>
      <c r="F476"/>
      <c r="G476"/>
      <c r="H476"/>
      <c r="I476"/>
      <c r="J476"/>
      <c r="K476"/>
      <c r="L476"/>
      <c r="M476"/>
      <c r="N476"/>
      <c r="O476"/>
      <c r="P476"/>
      <c r="Q476"/>
      <c r="R476"/>
      <c r="S476"/>
      <c r="T476"/>
      <c r="U476"/>
      <c r="V476"/>
      <c r="W476"/>
      <c r="X476"/>
      <c r="Y476"/>
    </row>
    <row r="477" spans="5:25" x14ac:dyDescent="0.35">
      <c r="E477"/>
      <c r="F477"/>
      <c r="G477"/>
      <c r="H477"/>
      <c r="I477"/>
      <c r="J477"/>
      <c r="K477"/>
      <c r="L477"/>
      <c r="M477"/>
      <c r="N477"/>
      <c r="O477"/>
      <c r="P477"/>
      <c r="Q477"/>
      <c r="R477"/>
      <c r="S477"/>
      <c r="T477"/>
      <c r="U477"/>
      <c r="V477"/>
      <c r="W477"/>
      <c r="X477"/>
      <c r="Y477"/>
    </row>
    <row r="478" spans="5:25" x14ac:dyDescent="0.35">
      <c r="E478"/>
      <c r="F478"/>
      <c r="G478"/>
      <c r="H478"/>
      <c r="I478"/>
      <c r="J478"/>
      <c r="K478"/>
      <c r="L478"/>
      <c r="M478"/>
      <c r="N478"/>
      <c r="O478"/>
      <c r="P478"/>
      <c r="Q478"/>
      <c r="R478"/>
      <c r="S478"/>
      <c r="T478"/>
      <c r="U478"/>
      <c r="V478"/>
      <c r="W478"/>
      <c r="X478"/>
      <c r="Y478"/>
    </row>
    <row r="479" spans="5:25" x14ac:dyDescent="0.35">
      <c r="E479"/>
      <c r="F479"/>
      <c r="G479"/>
      <c r="H479"/>
      <c r="I479"/>
      <c r="J479"/>
      <c r="K479"/>
      <c r="L479"/>
      <c r="M479"/>
      <c r="N479"/>
      <c r="O479"/>
      <c r="P479"/>
      <c r="Q479"/>
      <c r="R479"/>
      <c r="S479"/>
      <c r="T479"/>
      <c r="U479"/>
      <c r="V479"/>
      <c r="W479"/>
      <c r="X479"/>
      <c r="Y479"/>
    </row>
    <row r="480" spans="5:25" x14ac:dyDescent="0.35">
      <c r="E480"/>
      <c r="F480"/>
      <c r="G480"/>
      <c r="H480"/>
      <c r="I480"/>
      <c r="J480"/>
      <c r="K480"/>
      <c r="L480"/>
      <c r="M480"/>
      <c r="N480"/>
      <c r="O480"/>
      <c r="P480"/>
      <c r="Q480"/>
      <c r="R480"/>
      <c r="S480"/>
      <c r="T480"/>
      <c r="U480"/>
      <c r="V480"/>
      <c r="W480"/>
      <c r="X480"/>
      <c r="Y480"/>
    </row>
    <row r="481" spans="5:25" x14ac:dyDescent="0.35">
      <c r="E481"/>
      <c r="F481"/>
      <c r="G481"/>
      <c r="H481"/>
      <c r="I481"/>
      <c r="J481"/>
      <c r="K481"/>
      <c r="L481"/>
      <c r="M481"/>
      <c r="N481"/>
      <c r="O481"/>
      <c r="P481"/>
      <c r="Q481"/>
      <c r="R481"/>
      <c r="S481"/>
      <c r="T481"/>
      <c r="U481"/>
      <c r="V481"/>
      <c r="W481"/>
      <c r="X481"/>
      <c r="Y481"/>
    </row>
    <row r="482" spans="5:25" x14ac:dyDescent="0.35">
      <c r="E482"/>
      <c r="F482"/>
      <c r="G482"/>
      <c r="H482"/>
      <c r="I482"/>
      <c r="J482"/>
      <c r="K482"/>
      <c r="L482"/>
      <c r="M482"/>
      <c r="N482"/>
      <c r="O482"/>
      <c r="P482"/>
      <c r="Q482"/>
      <c r="R482"/>
      <c r="S482"/>
      <c r="T482"/>
      <c r="U482"/>
      <c r="V482"/>
      <c r="W482"/>
      <c r="X482"/>
      <c r="Y482"/>
    </row>
    <row r="483" spans="5:25" x14ac:dyDescent="0.35">
      <c r="E483"/>
      <c r="F483"/>
      <c r="G483"/>
      <c r="H483"/>
      <c r="I483"/>
      <c r="J483"/>
      <c r="K483"/>
      <c r="L483"/>
      <c r="M483"/>
      <c r="N483"/>
      <c r="O483"/>
      <c r="P483"/>
      <c r="Q483"/>
      <c r="R483"/>
      <c r="S483"/>
      <c r="T483"/>
      <c r="U483"/>
      <c r="V483"/>
      <c r="W483"/>
      <c r="X483"/>
      <c r="Y483"/>
    </row>
    <row r="484" spans="5:25" x14ac:dyDescent="0.35">
      <c r="E484"/>
      <c r="F484"/>
      <c r="G484"/>
      <c r="H484"/>
      <c r="I484"/>
      <c r="J484"/>
      <c r="K484"/>
      <c r="L484"/>
      <c r="M484"/>
      <c r="N484"/>
      <c r="O484"/>
      <c r="P484"/>
      <c r="Q484"/>
      <c r="R484"/>
      <c r="S484"/>
      <c r="T484"/>
      <c r="U484"/>
      <c r="V484"/>
      <c r="W484"/>
      <c r="X484"/>
      <c r="Y484"/>
    </row>
    <row r="485" spans="5:25" x14ac:dyDescent="0.35">
      <c r="E485"/>
      <c r="F485"/>
      <c r="G485"/>
      <c r="H485"/>
      <c r="I485"/>
      <c r="J485"/>
      <c r="K485"/>
      <c r="L485"/>
      <c r="M485"/>
      <c r="N485"/>
      <c r="O485"/>
      <c r="P485"/>
      <c r="Q485"/>
      <c r="R485"/>
      <c r="S485"/>
      <c r="T485"/>
      <c r="U485"/>
      <c r="V485"/>
      <c r="W485"/>
      <c r="X485"/>
      <c r="Y485"/>
    </row>
    <row r="486" spans="5:25" x14ac:dyDescent="0.35">
      <c r="E486"/>
      <c r="F486"/>
      <c r="G486"/>
      <c r="H486"/>
      <c r="I486"/>
      <c r="J486"/>
      <c r="K486"/>
      <c r="L486"/>
      <c r="M486"/>
      <c r="N486"/>
      <c r="O486"/>
      <c r="P486"/>
      <c r="Q486"/>
      <c r="R486"/>
      <c r="S486"/>
      <c r="T486"/>
      <c r="U486"/>
      <c r="V486"/>
      <c r="W486"/>
      <c r="X486"/>
      <c r="Y486"/>
    </row>
    <row r="487" spans="5:25" x14ac:dyDescent="0.35">
      <c r="E487"/>
      <c r="F487"/>
      <c r="G487"/>
      <c r="H487"/>
      <c r="I487"/>
      <c r="J487"/>
      <c r="K487"/>
      <c r="L487"/>
      <c r="M487"/>
      <c r="N487"/>
      <c r="O487"/>
      <c r="P487"/>
      <c r="Q487"/>
      <c r="R487"/>
      <c r="S487"/>
      <c r="T487"/>
      <c r="U487"/>
      <c r="V487"/>
      <c r="W487"/>
      <c r="X487"/>
      <c r="Y487"/>
    </row>
    <row r="488" spans="5:25" x14ac:dyDescent="0.35">
      <c r="E488"/>
      <c r="F488"/>
      <c r="G488"/>
      <c r="H488"/>
      <c r="I488"/>
      <c r="J488"/>
      <c r="K488"/>
      <c r="L488"/>
      <c r="M488"/>
      <c r="N488"/>
      <c r="O488"/>
      <c r="P488"/>
      <c r="Q488"/>
      <c r="R488"/>
      <c r="S488"/>
      <c r="T488"/>
      <c r="U488"/>
      <c r="V488"/>
      <c r="W488"/>
      <c r="X488"/>
      <c r="Y488"/>
    </row>
    <row r="489" spans="5:25" x14ac:dyDescent="0.35">
      <c r="E489"/>
      <c r="F489"/>
      <c r="G489"/>
      <c r="H489"/>
      <c r="I489"/>
      <c r="J489"/>
      <c r="K489"/>
      <c r="L489"/>
      <c r="M489"/>
      <c r="N489"/>
      <c r="O489"/>
      <c r="P489"/>
      <c r="Q489"/>
      <c r="R489"/>
      <c r="S489"/>
      <c r="T489"/>
      <c r="U489"/>
      <c r="V489"/>
      <c r="W489"/>
      <c r="X489"/>
      <c r="Y489"/>
    </row>
    <row r="490" spans="5:25" x14ac:dyDescent="0.35">
      <c r="E490"/>
      <c r="F490"/>
      <c r="G490"/>
      <c r="H490"/>
      <c r="I490"/>
      <c r="J490"/>
      <c r="K490"/>
      <c r="L490"/>
      <c r="M490"/>
      <c r="N490"/>
      <c r="O490"/>
      <c r="P490"/>
      <c r="Q490"/>
      <c r="R490"/>
      <c r="S490"/>
      <c r="T490"/>
      <c r="U490"/>
      <c r="V490"/>
      <c r="W490"/>
      <c r="X490"/>
      <c r="Y490"/>
    </row>
    <row r="491" spans="5:25" x14ac:dyDescent="0.35">
      <c r="E491"/>
      <c r="F491"/>
      <c r="G491"/>
      <c r="H491"/>
      <c r="I491"/>
      <c r="J491"/>
      <c r="K491"/>
      <c r="L491"/>
      <c r="M491"/>
      <c r="N491"/>
      <c r="O491"/>
      <c r="P491"/>
      <c r="Q491"/>
      <c r="R491"/>
      <c r="S491"/>
      <c r="T491"/>
      <c r="U491"/>
      <c r="V491"/>
      <c r="W491"/>
      <c r="X491"/>
      <c r="Y491"/>
    </row>
    <row r="492" spans="5:25" x14ac:dyDescent="0.35">
      <c r="E492"/>
      <c r="F492"/>
      <c r="G492"/>
      <c r="H492"/>
      <c r="I492"/>
      <c r="J492"/>
      <c r="K492"/>
      <c r="L492"/>
      <c r="M492"/>
      <c r="N492"/>
      <c r="O492"/>
      <c r="P492"/>
      <c r="Q492"/>
      <c r="R492"/>
      <c r="S492"/>
      <c r="T492"/>
      <c r="U492"/>
      <c r="V492"/>
      <c r="W492"/>
      <c r="X492"/>
      <c r="Y492"/>
    </row>
    <row r="493" spans="5:25" x14ac:dyDescent="0.35">
      <c r="E493"/>
      <c r="F493"/>
      <c r="G493"/>
      <c r="H493"/>
      <c r="I493"/>
      <c r="J493"/>
      <c r="K493"/>
      <c r="L493"/>
      <c r="M493"/>
      <c r="N493"/>
      <c r="O493"/>
      <c r="P493"/>
      <c r="Q493"/>
      <c r="R493"/>
      <c r="S493"/>
      <c r="T493"/>
      <c r="U493"/>
      <c r="V493"/>
      <c r="W493"/>
      <c r="X493"/>
      <c r="Y493"/>
    </row>
    <row r="494" spans="5:25" x14ac:dyDescent="0.35">
      <c r="E494"/>
      <c r="F494"/>
      <c r="G494"/>
      <c r="H494"/>
      <c r="I494"/>
      <c r="J494"/>
      <c r="K494"/>
      <c r="L494"/>
      <c r="M494"/>
      <c r="N494"/>
      <c r="O494"/>
      <c r="P494"/>
      <c r="Q494"/>
      <c r="R494"/>
      <c r="S494"/>
      <c r="T494"/>
      <c r="U494"/>
      <c r="V494"/>
      <c r="W494"/>
      <c r="X494"/>
      <c r="Y494"/>
    </row>
    <row r="495" spans="5:25" x14ac:dyDescent="0.35">
      <c r="E495"/>
      <c r="F495"/>
      <c r="G495"/>
      <c r="H495"/>
      <c r="I495"/>
      <c r="J495"/>
      <c r="K495"/>
      <c r="L495"/>
      <c r="M495"/>
      <c r="N495"/>
      <c r="O495"/>
      <c r="P495"/>
      <c r="Q495"/>
      <c r="R495"/>
      <c r="S495"/>
      <c r="T495"/>
      <c r="U495"/>
      <c r="V495"/>
      <c r="W495"/>
      <c r="X495"/>
      <c r="Y495"/>
    </row>
    <row r="496" spans="5:25" x14ac:dyDescent="0.35">
      <c r="E496"/>
      <c r="F496"/>
      <c r="G496"/>
      <c r="H496"/>
      <c r="I496"/>
      <c r="J496"/>
      <c r="K496"/>
      <c r="L496"/>
      <c r="M496"/>
      <c r="N496"/>
      <c r="O496"/>
      <c r="P496"/>
      <c r="Q496"/>
      <c r="R496"/>
      <c r="S496"/>
      <c r="T496"/>
      <c r="U496"/>
      <c r="V496"/>
      <c r="W496"/>
      <c r="X496"/>
      <c r="Y496"/>
    </row>
    <row r="497" spans="5:25" x14ac:dyDescent="0.35">
      <c r="E497"/>
      <c r="F497"/>
      <c r="G497"/>
      <c r="H497"/>
      <c r="I497"/>
      <c r="J497"/>
      <c r="K497"/>
      <c r="L497"/>
      <c r="M497"/>
      <c r="N497"/>
      <c r="O497"/>
      <c r="P497"/>
      <c r="Q497"/>
      <c r="R497"/>
      <c r="S497"/>
      <c r="T497"/>
      <c r="U497"/>
      <c r="V497"/>
      <c r="W497"/>
      <c r="X497"/>
      <c r="Y497"/>
    </row>
    <row r="498" spans="5:25" x14ac:dyDescent="0.35">
      <c r="E498"/>
      <c r="F498"/>
      <c r="G498"/>
      <c r="H498"/>
      <c r="I498"/>
      <c r="J498"/>
      <c r="K498"/>
      <c r="L498"/>
      <c r="M498"/>
      <c r="N498"/>
      <c r="O498"/>
      <c r="P498"/>
      <c r="Q498"/>
      <c r="R498"/>
      <c r="S498"/>
      <c r="T498"/>
      <c r="U498"/>
      <c r="V498"/>
      <c r="W498"/>
      <c r="X498"/>
      <c r="Y498"/>
    </row>
    <row r="499" spans="5:25" x14ac:dyDescent="0.35">
      <c r="E499"/>
      <c r="F499"/>
      <c r="G499"/>
      <c r="H499"/>
      <c r="I499"/>
      <c r="J499"/>
      <c r="K499"/>
      <c r="L499"/>
      <c r="M499"/>
      <c r="N499"/>
      <c r="O499"/>
      <c r="P499"/>
      <c r="Q499"/>
      <c r="R499"/>
      <c r="S499"/>
      <c r="T499"/>
      <c r="U499"/>
      <c r="V499"/>
      <c r="W499"/>
      <c r="X499"/>
      <c r="Y499"/>
    </row>
    <row r="500" spans="5:25" x14ac:dyDescent="0.35">
      <c r="E500"/>
      <c r="F500"/>
      <c r="G500"/>
      <c r="H500"/>
      <c r="I500"/>
      <c r="J500"/>
      <c r="K500"/>
      <c r="L500"/>
      <c r="M500"/>
      <c r="N500"/>
      <c r="O500"/>
      <c r="P500"/>
      <c r="Q500"/>
      <c r="R500"/>
      <c r="S500"/>
      <c r="T500"/>
      <c r="U500"/>
      <c r="V500"/>
      <c r="W500"/>
      <c r="X500"/>
      <c r="Y500"/>
    </row>
    <row r="501" spans="5:25" x14ac:dyDescent="0.35">
      <c r="E501"/>
      <c r="F501"/>
      <c r="G501"/>
      <c r="H501"/>
      <c r="I501"/>
      <c r="J501"/>
      <c r="K501"/>
      <c r="L501"/>
      <c r="M501"/>
      <c r="N501"/>
      <c r="O501"/>
      <c r="P501"/>
      <c r="Q501"/>
      <c r="R501"/>
      <c r="S501"/>
      <c r="T501"/>
      <c r="U501"/>
      <c r="V501"/>
      <c r="W501"/>
      <c r="X501"/>
      <c r="Y501"/>
    </row>
    <row r="502" spans="5:25" x14ac:dyDescent="0.35">
      <c r="E502"/>
      <c r="F502"/>
      <c r="G502"/>
      <c r="H502"/>
      <c r="I502"/>
      <c r="J502"/>
      <c r="K502"/>
      <c r="L502"/>
      <c r="M502"/>
      <c r="N502"/>
      <c r="O502"/>
      <c r="P502"/>
      <c r="Q502"/>
      <c r="R502"/>
      <c r="S502"/>
      <c r="T502"/>
      <c r="U502"/>
      <c r="V502"/>
      <c r="W502"/>
      <c r="X502"/>
      <c r="Y502"/>
    </row>
    <row r="503" spans="5:25" x14ac:dyDescent="0.35">
      <c r="E503"/>
      <c r="F503"/>
      <c r="G503"/>
      <c r="H503"/>
      <c r="I503"/>
      <c r="J503"/>
      <c r="K503"/>
      <c r="L503"/>
      <c r="M503"/>
      <c r="N503"/>
      <c r="O503"/>
      <c r="P503"/>
      <c r="Q503"/>
      <c r="R503"/>
      <c r="S503"/>
      <c r="T503"/>
      <c r="U503"/>
      <c r="V503"/>
      <c r="W503"/>
      <c r="X503"/>
      <c r="Y503"/>
    </row>
    <row r="504" spans="5:25" x14ac:dyDescent="0.35">
      <c r="E504"/>
      <c r="F504"/>
      <c r="G504"/>
      <c r="H504"/>
      <c r="I504"/>
      <c r="J504"/>
      <c r="K504"/>
      <c r="L504"/>
      <c r="M504"/>
      <c r="N504"/>
      <c r="O504"/>
      <c r="P504"/>
      <c r="Q504"/>
      <c r="R504"/>
      <c r="S504"/>
      <c r="T504"/>
      <c r="U504"/>
      <c r="V504"/>
      <c r="W504"/>
      <c r="X504"/>
      <c r="Y504"/>
    </row>
    <row r="505" spans="5:25" x14ac:dyDescent="0.35">
      <c r="E505"/>
      <c r="F505"/>
      <c r="G505"/>
      <c r="H505"/>
      <c r="I505"/>
      <c r="J505"/>
      <c r="K505"/>
      <c r="L505"/>
      <c r="M505"/>
      <c r="N505"/>
      <c r="O505"/>
      <c r="P505"/>
      <c r="Q505"/>
      <c r="R505"/>
      <c r="S505"/>
      <c r="T505"/>
      <c r="U505"/>
      <c r="V505"/>
      <c r="W505"/>
      <c r="X505"/>
      <c r="Y505"/>
    </row>
    <row r="506" spans="5:25" x14ac:dyDescent="0.35">
      <c r="E506"/>
      <c r="F506"/>
      <c r="G506"/>
      <c r="H506"/>
      <c r="I506"/>
      <c r="J506"/>
      <c r="K506"/>
      <c r="L506"/>
      <c r="M506"/>
      <c r="N506"/>
      <c r="O506"/>
      <c r="P506"/>
      <c r="Q506"/>
      <c r="R506"/>
      <c r="S506"/>
      <c r="T506"/>
      <c r="U506"/>
      <c r="V506"/>
      <c r="W506"/>
      <c r="X506"/>
      <c r="Y506"/>
    </row>
    <row r="507" spans="5:25" x14ac:dyDescent="0.35">
      <c r="E507"/>
      <c r="F507"/>
      <c r="G507"/>
      <c r="H507"/>
      <c r="I507"/>
      <c r="J507"/>
      <c r="K507"/>
      <c r="L507"/>
      <c r="M507"/>
      <c r="N507"/>
      <c r="O507"/>
      <c r="P507"/>
      <c r="Q507"/>
      <c r="R507"/>
      <c r="S507"/>
      <c r="T507"/>
      <c r="U507"/>
      <c r="V507"/>
      <c r="W507"/>
      <c r="X507"/>
      <c r="Y507"/>
    </row>
    <row r="508" spans="5:25" x14ac:dyDescent="0.35">
      <c r="E508"/>
      <c r="F508"/>
      <c r="G508"/>
      <c r="H508"/>
      <c r="I508"/>
      <c r="J508"/>
      <c r="K508"/>
      <c r="L508"/>
      <c r="M508"/>
      <c r="N508"/>
      <c r="O508"/>
      <c r="P508"/>
      <c r="Q508"/>
      <c r="R508"/>
      <c r="S508"/>
      <c r="T508"/>
      <c r="U508"/>
      <c r="V508"/>
      <c r="W508"/>
      <c r="X508"/>
      <c r="Y508"/>
    </row>
    <row r="509" spans="5:25" x14ac:dyDescent="0.35">
      <c r="E509"/>
      <c r="F509"/>
      <c r="G509"/>
      <c r="H509"/>
      <c r="I509"/>
      <c r="J509"/>
      <c r="K509"/>
      <c r="L509"/>
      <c r="M509"/>
      <c r="N509"/>
      <c r="O509"/>
      <c r="P509"/>
      <c r="Q509"/>
      <c r="R509"/>
      <c r="S509"/>
      <c r="T509"/>
      <c r="U509"/>
      <c r="V509"/>
      <c r="W509"/>
      <c r="X509"/>
      <c r="Y509"/>
    </row>
    <row r="510" spans="5:25" x14ac:dyDescent="0.35">
      <c r="E510"/>
      <c r="F510"/>
      <c r="G510"/>
      <c r="H510"/>
      <c r="I510"/>
      <c r="J510"/>
      <c r="K510"/>
      <c r="L510"/>
      <c r="M510"/>
      <c r="N510"/>
      <c r="O510"/>
      <c r="P510"/>
      <c r="Q510"/>
      <c r="R510"/>
      <c r="S510"/>
      <c r="T510"/>
      <c r="U510"/>
      <c r="V510"/>
      <c r="W510"/>
      <c r="X510"/>
      <c r="Y510"/>
    </row>
    <row r="511" spans="5:25" x14ac:dyDescent="0.35">
      <c r="E511"/>
      <c r="F511"/>
      <c r="G511"/>
      <c r="H511"/>
      <c r="I511"/>
      <c r="J511"/>
      <c r="K511"/>
      <c r="L511"/>
      <c r="M511"/>
      <c r="N511"/>
      <c r="O511"/>
      <c r="P511"/>
      <c r="Q511"/>
      <c r="R511"/>
      <c r="S511"/>
      <c r="T511"/>
      <c r="U511"/>
      <c r="V511"/>
      <c r="W511"/>
      <c r="X511"/>
      <c r="Y511"/>
    </row>
    <row r="512" spans="5:25" x14ac:dyDescent="0.35">
      <c r="E512"/>
      <c r="F512"/>
      <c r="G512"/>
      <c r="H512"/>
      <c r="I512"/>
      <c r="J512"/>
      <c r="K512"/>
      <c r="L512"/>
      <c r="M512"/>
      <c r="N512"/>
      <c r="O512"/>
      <c r="P512"/>
      <c r="Q512"/>
      <c r="R512"/>
      <c r="S512"/>
      <c r="T512"/>
      <c r="U512"/>
      <c r="V512"/>
      <c r="W512"/>
      <c r="X512"/>
      <c r="Y512"/>
    </row>
    <row r="513" spans="5:25" x14ac:dyDescent="0.35">
      <c r="E513"/>
      <c r="F513"/>
      <c r="G513"/>
      <c r="H513"/>
      <c r="I513"/>
      <c r="J513"/>
      <c r="K513"/>
      <c r="L513"/>
      <c r="M513"/>
      <c r="N513"/>
      <c r="O513"/>
      <c r="P513"/>
      <c r="Q513"/>
      <c r="R513"/>
      <c r="S513"/>
      <c r="T513"/>
      <c r="U513"/>
      <c r="V513"/>
      <c r="W513"/>
      <c r="X513"/>
      <c r="Y513"/>
    </row>
    <row r="514" spans="5:25" x14ac:dyDescent="0.35">
      <c r="E514"/>
      <c r="F514"/>
      <c r="G514"/>
      <c r="H514"/>
      <c r="I514"/>
      <c r="J514"/>
      <c r="K514"/>
      <c r="L514"/>
      <c r="M514"/>
      <c r="N514"/>
      <c r="O514"/>
      <c r="P514"/>
      <c r="Q514"/>
      <c r="R514"/>
      <c r="S514"/>
      <c r="T514"/>
      <c r="U514"/>
      <c r="V514"/>
      <c r="W514"/>
      <c r="X514"/>
      <c r="Y514"/>
    </row>
    <row r="515" spans="5:25" x14ac:dyDescent="0.35">
      <c r="E515"/>
      <c r="F515"/>
      <c r="G515"/>
      <c r="H515"/>
      <c r="I515"/>
      <c r="J515"/>
      <c r="K515"/>
      <c r="L515"/>
      <c r="M515"/>
      <c r="N515"/>
      <c r="O515"/>
      <c r="P515"/>
      <c r="Q515"/>
      <c r="R515"/>
      <c r="S515"/>
      <c r="T515"/>
      <c r="U515"/>
      <c r="V515"/>
      <c r="W515"/>
      <c r="X515"/>
      <c r="Y515"/>
    </row>
    <row r="516" spans="5:25" x14ac:dyDescent="0.35">
      <c r="E516"/>
      <c r="F516"/>
      <c r="G516"/>
      <c r="H516"/>
      <c r="I516"/>
      <c r="J516"/>
      <c r="K516"/>
      <c r="L516"/>
      <c r="M516"/>
      <c r="N516"/>
      <c r="O516"/>
      <c r="P516"/>
      <c r="Q516"/>
      <c r="R516"/>
      <c r="S516"/>
      <c r="T516"/>
      <c r="U516"/>
      <c r="V516"/>
      <c r="W516"/>
      <c r="X516"/>
      <c r="Y516"/>
    </row>
    <row r="517" spans="5:25" x14ac:dyDescent="0.35">
      <c r="E517"/>
      <c r="F517"/>
      <c r="G517"/>
      <c r="H517"/>
      <c r="I517"/>
      <c r="J517"/>
      <c r="K517"/>
      <c r="L517"/>
      <c r="M517"/>
      <c r="N517"/>
      <c r="O517"/>
      <c r="P517"/>
      <c r="Q517"/>
      <c r="R517"/>
      <c r="S517"/>
      <c r="T517"/>
      <c r="U517"/>
      <c r="V517"/>
      <c r="W517"/>
      <c r="X517"/>
      <c r="Y517"/>
    </row>
    <row r="518" spans="5:25" x14ac:dyDescent="0.35">
      <c r="E518"/>
      <c r="F518"/>
      <c r="G518"/>
      <c r="H518"/>
      <c r="I518"/>
      <c r="J518"/>
      <c r="K518"/>
      <c r="L518"/>
      <c r="M518"/>
      <c r="N518"/>
      <c r="O518"/>
      <c r="P518"/>
      <c r="Q518"/>
      <c r="R518"/>
      <c r="S518"/>
      <c r="T518"/>
      <c r="U518"/>
      <c r="V518"/>
      <c r="W518"/>
      <c r="X518"/>
      <c r="Y518"/>
    </row>
    <row r="519" spans="5:25" x14ac:dyDescent="0.35">
      <c r="E519"/>
      <c r="F519"/>
      <c r="G519"/>
      <c r="H519"/>
      <c r="I519"/>
      <c r="J519"/>
      <c r="K519"/>
      <c r="L519"/>
      <c r="M519"/>
      <c r="N519"/>
      <c r="O519"/>
      <c r="P519"/>
      <c r="Q519"/>
      <c r="R519"/>
      <c r="S519"/>
      <c r="T519"/>
      <c r="U519"/>
      <c r="V519"/>
      <c r="W519"/>
      <c r="X519"/>
      <c r="Y519"/>
    </row>
    <row r="520" spans="5:25" x14ac:dyDescent="0.35">
      <c r="E520"/>
      <c r="F520"/>
      <c r="G520"/>
      <c r="H520"/>
      <c r="I520"/>
      <c r="J520"/>
      <c r="K520"/>
      <c r="L520"/>
      <c r="M520"/>
      <c r="N520"/>
      <c r="O520"/>
      <c r="P520"/>
      <c r="Q520"/>
      <c r="R520"/>
      <c r="S520"/>
      <c r="T520"/>
      <c r="U520"/>
      <c r="V520"/>
      <c r="W520"/>
      <c r="X520"/>
      <c r="Y520"/>
    </row>
    <row r="521" spans="5:25" x14ac:dyDescent="0.35">
      <c r="E521"/>
      <c r="F521"/>
      <c r="G521"/>
      <c r="H521"/>
      <c r="I521"/>
      <c r="J521"/>
      <c r="K521"/>
      <c r="L521"/>
      <c r="M521"/>
      <c r="N521"/>
      <c r="O521"/>
      <c r="P521"/>
      <c r="Q521"/>
      <c r="R521"/>
      <c r="S521"/>
      <c r="T521"/>
      <c r="U521"/>
      <c r="V521"/>
      <c r="W521"/>
      <c r="X521"/>
      <c r="Y521"/>
    </row>
    <row r="522" spans="5:25" x14ac:dyDescent="0.35">
      <c r="E522"/>
      <c r="F522"/>
      <c r="G522"/>
      <c r="H522"/>
      <c r="I522"/>
      <c r="J522"/>
      <c r="K522"/>
      <c r="L522"/>
      <c r="M522"/>
      <c r="N522"/>
      <c r="O522"/>
      <c r="P522"/>
      <c r="Q522"/>
      <c r="R522"/>
      <c r="S522"/>
      <c r="T522"/>
      <c r="U522"/>
      <c r="V522"/>
      <c r="W522"/>
      <c r="X522"/>
      <c r="Y522"/>
    </row>
    <row r="523" spans="5:25" x14ac:dyDescent="0.35">
      <c r="E523"/>
      <c r="F523"/>
      <c r="G523"/>
      <c r="H523"/>
      <c r="I523"/>
      <c r="J523"/>
      <c r="K523"/>
      <c r="L523"/>
      <c r="M523"/>
      <c r="N523"/>
      <c r="O523"/>
      <c r="P523"/>
      <c r="Q523"/>
      <c r="R523"/>
      <c r="S523"/>
      <c r="T523"/>
      <c r="U523"/>
      <c r="V523"/>
      <c r="W523"/>
      <c r="X523"/>
      <c r="Y523"/>
    </row>
    <row r="524" spans="5:25" x14ac:dyDescent="0.35">
      <c r="E524"/>
      <c r="F524"/>
      <c r="G524"/>
      <c r="H524"/>
      <c r="I524"/>
      <c r="J524"/>
      <c r="K524"/>
      <c r="L524"/>
      <c r="M524"/>
      <c r="N524"/>
      <c r="O524"/>
      <c r="P524"/>
      <c r="Q524"/>
      <c r="R524"/>
      <c r="S524"/>
      <c r="T524"/>
      <c r="U524"/>
      <c r="V524"/>
      <c r="W524"/>
      <c r="X524"/>
      <c r="Y524"/>
    </row>
    <row r="525" spans="5:25" x14ac:dyDescent="0.35">
      <c r="E525"/>
      <c r="F525"/>
      <c r="G525"/>
      <c r="H525"/>
      <c r="I525"/>
      <c r="J525"/>
      <c r="K525"/>
      <c r="L525"/>
      <c r="M525"/>
      <c r="N525"/>
      <c r="O525"/>
      <c r="P525"/>
      <c r="Q525"/>
      <c r="R525"/>
      <c r="S525"/>
      <c r="T525"/>
      <c r="U525"/>
      <c r="V525"/>
      <c r="W525"/>
      <c r="X525"/>
      <c r="Y525"/>
    </row>
    <row r="526" spans="5:25" x14ac:dyDescent="0.35">
      <c r="E526"/>
      <c r="F526"/>
      <c r="G526"/>
      <c r="H526"/>
      <c r="I526"/>
      <c r="J526"/>
      <c r="K526"/>
      <c r="L526"/>
      <c r="M526"/>
      <c r="N526"/>
      <c r="O526"/>
      <c r="P526"/>
      <c r="Q526"/>
      <c r="R526"/>
      <c r="S526"/>
      <c r="T526"/>
      <c r="U526"/>
      <c r="V526"/>
      <c r="W526"/>
      <c r="X526"/>
      <c r="Y526"/>
    </row>
    <row r="527" spans="5:25" x14ac:dyDescent="0.35">
      <c r="E527"/>
      <c r="F527"/>
      <c r="G527"/>
      <c r="H527"/>
      <c r="I527"/>
      <c r="J527"/>
      <c r="K527"/>
      <c r="L527"/>
      <c r="M527"/>
      <c r="N527"/>
      <c r="O527"/>
      <c r="P527"/>
      <c r="Q527"/>
      <c r="R527"/>
      <c r="S527"/>
      <c r="T527"/>
      <c r="U527"/>
      <c r="V527"/>
      <c r="W527"/>
      <c r="X527"/>
      <c r="Y527"/>
    </row>
    <row r="528" spans="5:25" x14ac:dyDescent="0.35">
      <c r="E528"/>
      <c r="F528"/>
      <c r="G528"/>
      <c r="H528"/>
      <c r="I528"/>
      <c r="J528"/>
      <c r="K528"/>
      <c r="L528"/>
      <c r="M528"/>
      <c r="N528"/>
      <c r="O528"/>
      <c r="P528"/>
      <c r="Q528"/>
      <c r="R528"/>
      <c r="S528"/>
      <c r="T528"/>
      <c r="U528"/>
      <c r="V528"/>
      <c r="W528"/>
      <c r="X528"/>
      <c r="Y528"/>
    </row>
    <row r="529" spans="5:25" x14ac:dyDescent="0.35">
      <c r="E529"/>
      <c r="F529"/>
      <c r="G529"/>
      <c r="H529"/>
      <c r="I529"/>
      <c r="J529"/>
      <c r="K529"/>
      <c r="L529"/>
      <c r="M529"/>
      <c r="N529"/>
      <c r="O529"/>
      <c r="P529"/>
      <c r="Q529"/>
      <c r="R529"/>
      <c r="S529"/>
      <c r="T529"/>
      <c r="U529"/>
      <c r="V529"/>
      <c r="W529"/>
      <c r="X529"/>
      <c r="Y529"/>
    </row>
    <row r="530" spans="5:25" x14ac:dyDescent="0.35">
      <c r="E530"/>
      <c r="F530"/>
      <c r="G530"/>
      <c r="H530"/>
      <c r="I530"/>
      <c r="J530"/>
      <c r="K530"/>
      <c r="L530"/>
      <c r="M530"/>
      <c r="N530"/>
      <c r="O530"/>
      <c r="P530"/>
      <c r="Q530"/>
      <c r="R530"/>
      <c r="S530"/>
      <c r="T530"/>
      <c r="U530"/>
      <c r="V530"/>
      <c r="W530"/>
      <c r="X530"/>
      <c r="Y530"/>
    </row>
    <row r="531" spans="5:25" x14ac:dyDescent="0.35">
      <c r="E531"/>
      <c r="F531"/>
      <c r="G531"/>
      <c r="H531"/>
      <c r="I531"/>
      <c r="J531"/>
      <c r="K531"/>
      <c r="L531"/>
      <c r="M531"/>
      <c r="N531"/>
      <c r="O531"/>
      <c r="P531"/>
      <c r="Q531"/>
      <c r="R531"/>
      <c r="S531"/>
      <c r="T531"/>
      <c r="U531"/>
      <c r="V531"/>
      <c r="W531"/>
      <c r="X531"/>
      <c r="Y531"/>
    </row>
    <row r="532" spans="5:25" x14ac:dyDescent="0.35">
      <c r="E532"/>
      <c r="F532"/>
      <c r="G532"/>
      <c r="H532"/>
      <c r="I532"/>
      <c r="J532"/>
      <c r="K532"/>
      <c r="L532"/>
      <c r="M532"/>
      <c r="N532"/>
      <c r="O532"/>
      <c r="P532"/>
      <c r="Q532"/>
      <c r="R532"/>
      <c r="S532"/>
      <c r="T532"/>
      <c r="U532"/>
      <c r="V532"/>
      <c r="W532"/>
      <c r="X532"/>
      <c r="Y532"/>
    </row>
    <row r="533" spans="5:25" x14ac:dyDescent="0.35">
      <c r="E533"/>
      <c r="F533"/>
      <c r="G533"/>
      <c r="H533"/>
      <c r="I533"/>
      <c r="J533"/>
      <c r="K533"/>
      <c r="L533"/>
      <c r="M533"/>
      <c r="N533"/>
      <c r="O533"/>
      <c r="P533"/>
      <c r="Q533"/>
      <c r="R533"/>
      <c r="S533"/>
      <c r="T533"/>
      <c r="U533"/>
      <c r="V533"/>
      <c r="W533"/>
      <c r="X533"/>
      <c r="Y533"/>
    </row>
    <row r="534" spans="5:25" x14ac:dyDescent="0.35">
      <c r="E534"/>
      <c r="F534"/>
      <c r="G534"/>
      <c r="H534"/>
      <c r="I534"/>
      <c r="J534"/>
      <c r="K534"/>
      <c r="L534"/>
      <c r="M534"/>
      <c r="N534"/>
      <c r="O534"/>
      <c r="P534"/>
      <c r="Q534"/>
      <c r="R534"/>
      <c r="S534"/>
      <c r="T534"/>
      <c r="U534"/>
      <c r="V534"/>
      <c r="W534"/>
      <c r="X534"/>
      <c r="Y534"/>
    </row>
    <row r="535" spans="5:25" x14ac:dyDescent="0.35">
      <c r="E535"/>
      <c r="F535"/>
      <c r="G535"/>
      <c r="H535"/>
      <c r="I535"/>
      <c r="J535"/>
      <c r="K535"/>
      <c r="L535"/>
      <c r="M535"/>
      <c r="N535"/>
      <c r="O535"/>
      <c r="P535"/>
      <c r="Q535"/>
      <c r="R535"/>
      <c r="S535"/>
      <c r="T535"/>
      <c r="U535"/>
      <c r="V535"/>
      <c r="W535"/>
      <c r="X535"/>
      <c r="Y535"/>
    </row>
    <row r="536" spans="5:25" x14ac:dyDescent="0.35">
      <c r="E536"/>
      <c r="F536"/>
      <c r="G536"/>
      <c r="H536"/>
      <c r="I536"/>
      <c r="J536"/>
      <c r="K536"/>
      <c r="L536"/>
      <c r="M536"/>
      <c r="N536"/>
      <c r="O536"/>
      <c r="P536"/>
      <c r="Q536"/>
      <c r="R536"/>
      <c r="S536"/>
      <c r="T536"/>
      <c r="U536"/>
      <c r="V536"/>
      <c r="W536"/>
      <c r="X536"/>
      <c r="Y536"/>
    </row>
    <row r="537" spans="5:25" x14ac:dyDescent="0.35">
      <c r="E537"/>
      <c r="F537"/>
      <c r="G537"/>
      <c r="H537"/>
      <c r="I537"/>
      <c r="J537"/>
      <c r="K537"/>
      <c r="L537"/>
      <c r="M537"/>
      <c r="N537"/>
      <c r="O537"/>
      <c r="P537"/>
      <c r="Q537"/>
      <c r="R537"/>
      <c r="S537"/>
      <c r="T537"/>
      <c r="U537"/>
      <c r="V537"/>
      <c r="W537"/>
      <c r="X537"/>
      <c r="Y537"/>
    </row>
    <row r="538" spans="5:25" x14ac:dyDescent="0.35">
      <c r="E538"/>
      <c r="F538"/>
      <c r="G538"/>
      <c r="H538"/>
      <c r="I538"/>
      <c r="J538"/>
      <c r="K538"/>
      <c r="L538"/>
      <c r="M538"/>
      <c r="N538"/>
      <c r="O538"/>
      <c r="P538"/>
      <c r="Q538"/>
      <c r="R538"/>
      <c r="S538"/>
      <c r="T538"/>
      <c r="U538"/>
      <c r="V538"/>
      <c r="W538"/>
      <c r="X538"/>
      <c r="Y538"/>
    </row>
    <row r="539" spans="5:25" x14ac:dyDescent="0.35">
      <c r="E539"/>
      <c r="F539"/>
      <c r="G539"/>
      <c r="H539"/>
      <c r="I539"/>
      <c r="J539"/>
      <c r="K539"/>
      <c r="L539"/>
      <c r="M539"/>
      <c r="N539"/>
      <c r="O539"/>
      <c r="P539"/>
      <c r="Q539"/>
      <c r="R539"/>
      <c r="S539"/>
      <c r="T539"/>
      <c r="U539"/>
      <c r="V539"/>
      <c r="W539"/>
      <c r="X539"/>
      <c r="Y539"/>
    </row>
    <row r="540" spans="5:25" x14ac:dyDescent="0.35">
      <c r="E540"/>
      <c r="F540"/>
      <c r="G540"/>
      <c r="H540"/>
      <c r="I540"/>
      <c r="J540"/>
      <c r="K540"/>
      <c r="L540"/>
      <c r="M540"/>
      <c r="N540"/>
      <c r="O540"/>
      <c r="P540"/>
      <c r="Q540"/>
      <c r="R540"/>
      <c r="S540"/>
      <c r="T540"/>
      <c r="U540"/>
      <c r="V540"/>
      <c r="W540"/>
      <c r="X540"/>
      <c r="Y540"/>
    </row>
    <row r="541" spans="5:25" x14ac:dyDescent="0.35">
      <c r="E541"/>
      <c r="F541"/>
      <c r="G541"/>
      <c r="H541"/>
      <c r="I541"/>
      <c r="J541"/>
      <c r="K541"/>
      <c r="L541"/>
      <c r="M541"/>
      <c r="N541"/>
      <c r="O541"/>
      <c r="P541"/>
      <c r="Q541"/>
      <c r="R541"/>
      <c r="S541"/>
      <c r="T541"/>
      <c r="U541"/>
      <c r="V541"/>
      <c r="W541"/>
      <c r="X541"/>
      <c r="Y541"/>
    </row>
    <row r="542" spans="5:25" x14ac:dyDescent="0.35">
      <c r="E542"/>
      <c r="F542"/>
      <c r="G542"/>
      <c r="H542"/>
      <c r="I542"/>
      <c r="J542"/>
      <c r="K542"/>
      <c r="L542"/>
      <c r="M542"/>
      <c r="N542"/>
      <c r="O542"/>
      <c r="P542"/>
      <c r="Q542"/>
      <c r="R542"/>
      <c r="S542"/>
      <c r="T542"/>
      <c r="U542"/>
      <c r="V542"/>
      <c r="W542"/>
      <c r="X542"/>
      <c r="Y542"/>
    </row>
    <row r="543" spans="5:25" x14ac:dyDescent="0.35">
      <c r="E543"/>
      <c r="F543"/>
      <c r="G543"/>
      <c r="H543"/>
      <c r="I543"/>
      <c r="J543"/>
      <c r="K543"/>
      <c r="L543"/>
      <c r="M543"/>
      <c r="N543"/>
      <c r="O543"/>
      <c r="P543"/>
      <c r="Q543"/>
      <c r="R543"/>
      <c r="S543"/>
      <c r="T543"/>
      <c r="U543"/>
      <c r="V543"/>
      <c r="W543"/>
      <c r="X543"/>
      <c r="Y543"/>
    </row>
    <row r="544" spans="5:25" x14ac:dyDescent="0.35">
      <c r="E544"/>
      <c r="F544"/>
      <c r="G544"/>
      <c r="H544"/>
      <c r="I544"/>
      <c r="J544"/>
      <c r="K544"/>
      <c r="L544"/>
      <c r="M544"/>
      <c r="N544"/>
      <c r="O544"/>
      <c r="P544"/>
      <c r="Q544"/>
      <c r="R544"/>
      <c r="S544"/>
      <c r="T544"/>
      <c r="U544"/>
      <c r="V544"/>
      <c r="W544"/>
      <c r="X544"/>
      <c r="Y544"/>
    </row>
    <row r="545" spans="5:25" x14ac:dyDescent="0.35">
      <c r="E545"/>
      <c r="F545"/>
      <c r="G545"/>
      <c r="H545"/>
      <c r="I545"/>
      <c r="J545"/>
      <c r="K545"/>
      <c r="L545"/>
      <c r="M545"/>
      <c r="N545"/>
      <c r="O545"/>
      <c r="P545"/>
      <c r="Q545"/>
      <c r="R545"/>
      <c r="S545"/>
      <c r="T545"/>
      <c r="U545"/>
      <c r="V545"/>
      <c r="W545"/>
      <c r="X545"/>
      <c r="Y545"/>
    </row>
    <row r="546" spans="5:25" x14ac:dyDescent="0.35">
      <c r="E546"/>
      <c r="F546"/>
      <c r="G546"/>
      <c r="H546"/>
      <c r="I546"/>
      <c r="J546"/>
      <c r="K546"/>
      <c r="L546"/>
      <c r="M546"/>
      <c r="N546"/>
      <c r="O546"/>
      <c r="P546"/>
      <c r="Q546"/>
      <c r="R546"/>
      <c r="S546"/>
      <c r="T546"/>
      <c r="U546"/>
      <c r="V546"/>
      <c r="W546"/>
      <c r="X546"/>
      <c r="Y546"/>
    </row>
    <row r="547" spans="5:25" x14ac:dyDescent="0.35">
      <c r="E547"/>
      <c r="F547"/>
      <c r="G547"/>
      <c r="H547"/>
      <c r="I547"/>
      <c r="J547"/>
      <c r="K547"/>
      <c r="L547"/>
      <c r="M547"/>
      <c r="N547"/>
      <c r="O547"/>
      <c r="P547"/>
      <c r="Q547"/>
      <c r="R547"/>
      <c r="S547"/>
      <c r="T547"/>
      <c r="U547"/>
      <c r="V547"/>
      <c r="W547"/>
      <c r="X547"/>
      <c r="Y547"/>
    </row>
    <row r="548" spans="5:25" x14ac:dyDescent="0.35">
      <c r="E548"/>
      <c r="F548"/>
      <c r="G548"/>
      <c r="H548"/>
      <c r="I548"/>
      <c r="J548"/>
      <c r="K548"/>
      <c r="L548"/>
      <c r="M548"/>
      <c r="N548"/>
      <c r="O548"/>
      <c r="P548"/>
      <c r="Q548"/>
      <c r="R548"/>
      <c r="S548"/>
      <c r="T548"/>
      <c r="U548"/>
      <c r="V548"/>
      <c r="W548"/>
      <c r="X548"/>
      <c r="Y548"/>
    </row>
    <row r="549" spans="5:25" x14ac:dyDescent="0.35">
      <c r="E549"/>
      <c r="F549"/>
      <c r="G549"/>
      <c r="H549"/>
      <c r="I549"/>
      <c r="J549"/>
      <c r="K549"/>
      <c r="L549"/>
      <c r="M549"/>
      <c r="N549"/>
      <c r="O549"/>
      <c r="P549"/>
      <c r="Q549"/>
      <c r="R549"/>
      <c r="S549"/>
      <c r="T549"/>
      <c r="U549"/>
      <c r="V549"/>
      <c r="W549"/>
      <c r="X549"/>
      <c r="Y549"/>
    </row>
    <row r="550" spans="5:25" x14ac:dyDescent="0.35">
      <c r="E550"/>
      <c r="F550"/>
      <c r="G550"/>
      <c r="H550"/>
      <c r="I550"/>
      <c r="J550"/>
      <c r="K550"/>
      <c r="L550"/>
      <c r="M550"/>
      <c r="N550"/>
      <c r="O550"/>
      <c r="P550"/>
      <c r="Q550"/>
      <c r="R550"/>
      <c r="S550"/>
      <c r="T550"/>
      <c r="U550"/>
      <c r="V550"/>
      <c r="W550"/>
      <c r="X550"/>
      <c r="Y550"/>
    </row>
    <row r="551" spans="5:25" x14ac:dyDescent="0.35">
      <c r="E551"/>
      <c r="F551"/>
      <c r="G551"/>
      <c r="H551"/>
      <c r="I551"/>
      <c r="J551"/>
      <c r="K551"/>
      <c r="L551"/>
      <c r="M551"/>
      <c r="N551"/>
      <c r="O551"/>
      <c r="P551"/>
      <c r="Q551"/>
      <c r="R551"/>
      <c r="S551"/>
      <c r="T551"/>
      <c r="U551"/>
      <c r="V551"/>
      <c r="W551"/>
      <c r="X551"/>
      <c r="Y551"/>
    </row>
    <row r="552" spans="5:25" x14ac:dyDescent="0.35">
      <c r="E552"/>
      <c r="F552"/>
      <c r="G552"/>
      <c r="H552"/>
      <c r="I552"/>
      <c r="J552"/>
      <c r="K552"/>
      <c r="L552"/>
      <c r="M552"/>
      <c r="N552"/>
      <c r="O552"/>
      <c r="P552"/>
      <c r="Q552"/>
      <c r="R552"/>
      <c r="S552"/>
      <c r="T552"/>
      <c r="U552"/>
      <c r="V552"/>
      <c r="W552"/>
      <c r="X552"/>
      <c r="Y552"/>
    </row>
    <row r="553" spans="5:25" x14ac:dyDescent="0.35">
      <c r="E553"/>
      <c r="F553"/>
      <c r="G553"/>
      <c r="H553"/>
      <c r="I553"/>
      <c r="J553"/>
      <c r="K553"/>
      <c r="L553"/>
      <c r="M553"/>
      <c r="N553"/>
      <c r="O553"/>
      <c r="P553"/>
      <c r="Q553"/>
      <c r="R553"/>
      <c r="S553"/>
      <c r="T553"/>
      <c r="U553"/>
      <c r="V553"/>
      <c r="W553"/>
      <c r="X553"/>
      <c r="Y553"/>
    </row>
    <row r="554" spans="5:25" x14ac:dyDescent="0.35">
      <c r="E554"/>
      <c r="F554"/>
      <c r="G554"/>
      <c r="H554"/>
      <c r="I554"/>
      <c r="J554"/>
      <c r="K554"/>
      <c r="L554"/>
      <c r="M554"/>
      <c r="N554"/>
      <c r="O554"/>
      <c r="P554"/>
      <c r="Q554"/>
      <c r="R554"/>
      <c r="S554"/>
      <c r="T554"/>
      <c r="U554"/>
      <c r="V554"/>
      <c r="W554"/>
      <c r="X554"/>
      <c r="Y554"/>
    </row>
    <row r="555" spans="5:25" x14ac:dyDescent="0.35">
      <c r="E555"/>
      <c r="F555"/>
      <c r="G555"/>
      <c r="H555"/>
      <c r="I555"/>
      <c r="J555"/>
      <c r="K555"/>
      <c r="L555"/>
      <c r="M555"/>
      <c r="N555"/>
      <c r="O555"/>
      <c r="P555"/>
      <c r="Q555"/>
      <c r="R555"/>
      <c r="S555"/>
      <c r="T555"/>
      <c r="U555"/>
      <c r="V555"/>
      <c r="W555"/>
      <c r="X555"/>
      <c r="Y555"/>
    </row>
    <row r="556" spans="5:25" x14ac:dyDescent="0.35">
      <c r="E556"/>
      <c r="F556"/>
      <c r="G556"/>
      <c r="H556"/>
      <c r="I556"/>
      <c r="J556"/>
      <c r="K556"/>
      <c r="L556"/>
      <c r="M556"/>
      <c r="N556"/>
      <c r="O556"/>
      <c r="P556"/>
      <c r="Q556"/>
      <c r="R556"/>
      <c r="S556"/>
      <c r="T556"/>
      <c r="U556"/>
      <c r="V556"/>
      <c r="W556"/>
      <c r="X556"/>
      <c r="Y556"/>
    </row>
    <row r="557" spans="5:25" x14ac:dyDescent="0.35">
      <c r="E557"/>
      <c r="F557"/>
      <c r="G557"/>
      <c r="H557"/>
      <c r="I557"/>
      <c r="J557"/>
      <c r="K557"/>
      <c r="L557"/>
      <c r="M557"/>
      <c r="N557"/>
      <c r="O557"/>
      <c r="P557"/>
      <c r="Q557"/>
      <c r="R557"/>
      <c r="S557"/>
      <c r="T557"/>
      <c r="U557"/>
      <c r="V557"/>
      <c r="W557"/>
      <c r="X557"/>
      <c r="Y557"/>
    </row>
    <row r="558" spans="5:25" x14ac:dyDescent="0.35">
      <c r="E558"/>
      <c r="F558"/>
      <c r="G558"/>
      <c r="H558"/>
      <c r="I558"/>
      <c r="J558"/>
      <c r="K558"/>
      <c r="L558"/>
      <c r="M558"/>
      <c r="N558"/>
      <c r="O558"/>
      <c r="P558"/>
      <c r="Q558"/>
      <c r="R558"/>
      <c r="S558"/>
      <c r="T558"/>
      <c r="U558"/>
      <c r="V558"/>
      <c r="W558"/>
      <c r="X558"/>
      <c r="Y558"/>
    </row>
    <row r="559" spans="5:25" x14ac:dyDescent="0.35">
      <c r="E559"/>
      <c r="F559"/>
      <c r="G559"/>
      <c r="H559"/>
      <c r="I559"/>
      <c r="J559"/>
      <c r="K559"/>
      <c r="L559"/>
      <c r="M559"/>
      <c r="N559"/>
      <c r="O559"/>
      <c r="P559"/>
      <c r="Q559"/>
      <c r="R559"/>
      <c r="S559"/>
      <c r="T559"/>
      <c r="U559"/>
      <c r="V559"/>
      <c r="W559"/>
      <c r="X559"/>
      <c r="Y559"/>
    </row>
    <row r="560" spans="5:25" x14ac:dyDescent="0.35">
      <c r="E560"/>
      <c r="F560"/>
      <c r="G560"/>
      <c r="H560"/>
      <c r="I560"/>
      <c r="J560"/>
      <c r="K560"/>
      <c r="L560"/>
      <c r="M560"/>
      <c r="N560"/>
      <c r="O560"/>
      <c r="P560"/>
      <c r="Q560"/>
      <c r="R560"/>
      <c r="S560"/>
      <c r="T560"/>
      <c r="U560"/>
      <c r="V560"/>
      <c r="W560"/>
      <c r="X560"/>
      <c r="Y560"/>
    </row>
    <row r="561" spans="5:25" x14ac:dyDescent="0.35">
      <c r="E561"/>
      <c r="F561"/>
      <c r="G561"/>
      <c r="H561"/>
      <c r="I561"/>
      <c r="J561"/>
      <c r="K561"/>
      <c r="L561"/>
      <c r="M561"/>
      <c r="N561"/>
      <c r="O561"/>
      <c r="P561"/>
      <c r="Q561"/>
      <c r="R561"/>
      <c r="S561"/>
      <c r="T561"/>
      <c r="U561"/>
      <c r="V561"/>
      <c r="W561"/>
      <c r="X561"/>
      <c r="Y561"/>
    </row>
    <row r="562" spans="5:25" x14ac:dyDescent="0.35">
      <c r="E562"/>
      <c r="F562"/>
      <c r="G562"/>
      <c r="H562"/>
      <c r="I562"/>
      <c r="J562"/>
      <c r="K562"/>
      <c r="L562"/>
      <c r="M562"/>
      <c r="N562"/>
      <c r="O562"/>
      <c r="P562"/>
      <c r="Q562"/>
      <c r="R562"/>
      <c r="S562"/>
      <c r="T562"/>
      <c r="U562"/>
      <c r="V562"/>
      <c r="W562"/>
      <c r="X562"/>
      <c r="Y562"/>
    </row>
    <row r="563" spans="5:25" x14ac:dyDescent="0.35">
      <c r="E563"/>
      <c r="F563"/>
      <c r="G563"/>
      <c r="H563"/>
      <c r="I563"/>
      <c r="J563"/>
      <c r="K563"/>
      <c r="L563"/>
      <c r="M563"/>
      <c r="N563"/>
      <c r="O563"/>
      <c r="P563"/>
      <c r="Q563"/>
      <c r="R563"/>
      <c r="S563"/>
      <c r="T563"/>
      <c r="U563"/>
      <c r="V563"/>
      <c r="W563"/>
      <c r="X563"/>
      <c r="Y563"/>
    </row>
    <row r="564" spans="5:25" x14ac:dyDescent="0.35">
      <c r="E564"/>
      <c r="F564"/>
      <c r="G564"/>
      <c r="H564"/>
      <c r="I564"/>
      <c r="J564"/>
      <c r="K564"/>
      <c r="L564"/>
      <c r="M564"/>
      <c r="N564"/>
      <c r="O564"/>
      <c r="P564"/>
      <c r="Q564"/>
      <c r="R564"/>
      <c r="S564"/>
      <c r="T564"/>
      <c r="U564"/>
      <c r="V564"/>
      <c r="W564"/>
      <c r="X564"/>
      <c r="Y564"/>
    </row>
    <row r="565" spans="5:25" x14ac:dyDescent="0.35">
      <c r="E565"/>
      <c r="F565"/>
      <c r="G565"/>
      <c r="H565"/>
      <c r="I565"/>
      <c r="J565"/>
      <c r="K565"/>
      <c r="L565"/>
      <c r="M565"/>
      <c r="N565"/>
      <c r="O565"/>
      <c r="P565"/>
      <c r="Q565"/>
      <c r="R565"/>
      <c r="S565"/>
      <c r="T565"/>
      <c r="U565"/>
      <c r="V565"/>
      <c r="W565"/>
      <c r="X565"/>
      <c r="Y565"/>
    </row>
    <row r="566" spans="5:25" x14ac:dyDescent="0.35">
      <c r="E566"/>
      <c r="F566"/>
      <c r="G566"/>
      <c r="H566"/>
      <c r="I566"/>
      <c r="J566"/>
      <c r="K566"/>
      <c r="L566"/>
      <c r="M566"/>
      <c r="N566"/>
      <c r="O566"/>
      <c r="P566"/>
      <c r="Q566"/>
      <c r="R566"/>
      <c r="S566"/>
      <c r="T566"/>
      <c r="U566"/>
      <c r="V566"/>
      <c r="W566"/>
      <c r="X566"/>
      <c r="Y566"/>
    </row>
    <row r="567" spans="5:25" x14ac:dyDescent="0.35">
      <c r="E567"/>
      <c r="F567"/>
      <c r="G567"/>
      <c r="H567"/>
      <c r="I567"/>
      <c r="J567"/>
      <c r="K567"/>
      <c r="L567"/>
      <c r="M567"/>
      <c r="N567"/>
      <c r="O567"/>
      <c r="P567"/>
      <c r="Q567"/>
      <c r="R567"/>
      <c r="S567"/>
      <c r="T567"/>
      <c r="U567"/>
      <c r="V567"/>
      <c r="W567"/>
      <c r="X567"/>
      <c r="Y567"/>
    </row>
    <row r="568" spans="5:25" x14ac:dyDescent="0.35">
      <c r="E568"/>
      <c r="F568"/>
      <c r="G568"/>
      <c r="H568"/>
      <c r="I568"/>
      <c r="J568"/>
      <c r="K568"/>
      <c r="L568"/>
      <c r="M568"/>
      <c r="N568"/>
      <c r="O568"/>
      <c r="P568"/>
      <c r="Q568"/>
      <c r="R568"/>
      <c r="S568"/>
      <c r="T568"/>
      <c r="U568"/>
      <c r="V568"/>
      <c r="W568"/>
      <c r="X568"/>
      <c r="Y568"/>
    </row>
    <row r="569" spans="5:25" x14ac:dyDescent="0.35">
      <c r="E569"/>
      <c r="F569"/>
      <c r="G569"/>
      <c r="H569"/>
      <c r="I569"/>
      <c r="J569"/>
      <c r="K569"/>
      <c r="L569"/>
      <c r="M569"/>
      <c r="N569"/>
      <c r="O569"/>
      <c r="P569"/>
      <c r="Q569"/>
      <c r="R569"/>
      <c r="S569"/>
      <c r="T569"/>
      <c r="U569"/>
      <c r="V569"/>
      <c r="W569"/>
      <c r="X569"/>
      <c r="Y569"/>
    </row>
    <row r="570" spans="5:25" x14ac:dyDescent="0.35">
      <c r="E570"/>
      <c r="F570"/>
      <c r="G570"/>
      <c r="H570"/>
      <c r="I570"/>
      <c r="J570"/>
      <c r="K570"/>
      <c r="L570"/>
      <c r="M570"/>
      <c r="N570"/>
      <c r="O570"/>
      <c r="P570"/>
      <c r="Q570"/>
      <c r="R570"/>
      <c r="S570"/>
      <c r="T570"/>
      <c r="U570"/>
      <c r="V570"/>
      <c r="W570"/>
      <c r="X570"/>
      <c r="Y570"/>
    </row>
    <row r="571" spans="5:25" x14ac:dyDescent="0.35">
      <c r="E571"/>
      <c r="F571"/>
      <c r="G571"/>
      <c r="H571"/>
      <c r="I571"/>
      <c r="J571"/>
      <c r="K571"/>
      <c r="L571"/>
      <c r="M571"/>
      <c r="N571"/>
      <c r="O571"/>
      <c r="P571"/>
      <c r="Q571"/>
      <c r="R571"/>
      <c r="S571"/>
      <c r="T571"/>
      <c r="U571"/>
      <c r="V571"/>
      <c r="W571"/>
      <c r="X571"/>
      <c r="Y571"/>
    </row>
    <row r="572" spans="5:25" x14ac:dyDescent="0.35">
      <c r="E572"/>
      <c r="F572"/>
      <c r="G572"/>
      <c r="H572"/>
      <c r="I572"/>
      <c r="J572"/>
      <c r="K572"/>
      <c r="L572"/>
      <c r="M572"/>
      <c r="N572"/>
      <c r="O572"/>
      <c r="P572"/>
      <c r="Q572"/>
      <c r="R572"/>
      <c r="S572"/>
      <c r="T572"/>
      <c r="U572"/>
      <c r="V572"/>
      <c r="W572"/>
      <c r="X572"/>
      <c r="Y572"/>
    </row>
    <row r="573" spans="5:25" x14ac:dyDescent="0.35">
      <c r="E573"/>
      <c r="F573"/>
      <c r="G573"/>
      <c r="H573"/>
      <c r="I573"/>
      <c r="J573"/>
      <c r="K573"/>
      <c r="L573"/>
      <c r="M573"/>
      <c r="N573"/>
      <c r="O573"/>
      <c r="P573"/>
      <c r="Q573"/>
      <c r="R573"/>
      <c r="S573"/>
      <c r="T573"/>
      <c r="U573"/>
      <c r="V573"/>
      <c r="W573"/>
      <c r="X573"/>
      <c r="Y573"/>
    </row>
    <row r="574" spans="5:25" x14ac:dyDescent="0.35">
      <c r="E574"/>
      <c r="F574"/>
      <c r="G574"/>
      <c r="H574"/>
      <c r="I574"/>
      <c r="J574"/>
      <c r="K574"/>
      <c r="L574"/>
      <c r="M574"/>
      <c r="N574"/>
      <c r="O574"/>
      <c r="P574"/>
      <c r="Q574"/>
      <c r="R574"/>
      <c r="S574"/>
      <c r="T574"/>
      <c r="U574"/>
      <c r="V574"/>
      <c r="W574"/>
      <c r="X574"/>
      <c r="Y574"/>
    </row>
    <row r="575" spans="5:25" x14ac:dyDescent="0.35">
      <c r="E575"/>
      <c r="F575"/>
      <c r="G575"/>
      <c r="H575"/>
      <c r="I575"/>
      <c r="J575"/>
      <c r="K575"/>
      <c r="L575"/>
      <c r="M575"/>
      <c r="N575"/>
      <c r="O575"/>
      <c r="P575"/>
      <c r="Q575"/>
      <c r="R575"/>
      <c r="S575"/>
      <c r="T575"/>
      <c r="U575"/>
      <c r="V575"/>
      <c r="W575"/>
      <c r="X575"/>
      <c r="Y575"/>
    </row>
    <row r="576" spans="5:25" x14ac:dyDescent="0.35">
      <c r="E576"/>
      <c r="F576"/>
      <c r="G576"/>
      <c r="H576"/>
      <c r="I576"/>
      <c r="J576"/>
      <c r="K576"/>
      <c r="L576"/>
      <c r="M576"/>
      <c r="N576"/>
      <c r="O576"/>
      <c r="P576"/>
      <c r="Q576"/>
      <c r="R576"/>
      <c r="S576"/>
      <c r="T576"/>
      <c r="U576"/>
      <c r="V576"/>
      <c r="W576"/>
      <c r="X576"/>
      <c r="Y576"/>
    </row>
    <row r="577" spans="5:25" x14ac:dyDescent="0.35">
      <c r="E577"/>
      <c r="F577"/>
      <c r="G577"/>
      <c r="H577"/>
      <c r="I577"/>
      <c r="J577"/>
      <c r="K577"/>
      <c r="L577"/>
      <c r="M577"/>
      <c r="N577"/>
      <c r="O577"/>
      <c r="P577"/>
      <c r="Q577"/>
      <c r="R577"/>
      <c r="S577"/>
      <c r="T577"/>
      <c r="U577"/>
      <c r="V577"/>
      <c r="W577"/>
      <c r="X577"/>
      <c r="Y577"/>
    </row>
    <row r="578" spans="5:25" x14ac:dyDescent="0.35">
      <c r="E578"/>
      <c r="F578"/>
      <c r="G578"/>
      <c r="H578"/>
      <c r="I578"/>
      <c r="J578"/>
      <c r="K578"/>
      <c r="L578"/>
      <c r="M578"/>
      <c r="N578"/>
      <c r="O578"/>
      <c r="P578"/>
      <c r="Q578"/>
      <c r="R578"/>
      <c r="S578"/>
      <c r="T578"/>
      <c r="U578"/>
      <c r="V578"/>
      <c r="W578"/>
      <c r="X578"/>
      <c r="Y578"/>
    </row>
    <row r="579" spans="5:25" x14ac:dyDescent="0.35">
      <c r="E579"/>
      <c r="F579"/>
      <c r="G579"/>
      <c r="H579"/>
      <c r="I579"/>
      <c r="J579"/>
      <c r="K579"/>
      <c r="L579"/>
      <c r="M579"/>
      <c r="N579"/>
      <c r="O579"/>
      <c r="P579"/>
      <c r="Q579"/>
      <c r="R579"/>
      <c r="S579"/>
      <c r="T579"/>
      <c r="U579"/>
      <c r="V579"/>
      <c r="W579"/>
      <c r="X579"/>
      <c r="Y579"/>
    </row>
    <row r="580" spans="5:25" x14ac:dyDescent="0.35">
      <c r="E580"/>
      <c r="F580"/>
      <c r="G580"/>
      <c r="H580"/>
      <c r="I580"/>
      <c r="J580"/>
      <c r="K580"/>
      <c r="L580"/>
      <c r="M580"/>
      <c r="N580"/>
      <c r="O580"/>
      <c r="P580"/>
      <c r="Q580"/>
      <c r="R580"/>
      <c r="S580"/>
      <c r="T580"/>
      <c r="U580"/>
      <c r="V580"/>
      <c r="W580"/>
      <c r="X580"/>
      <c r="Y580"/>
    </row>
    <row r="581" spans="5:25" x14ac:dyDescent="0.35">
      <c r="E581"/>
      <c r="F581"/>
      <c r="G581"/>
      <c r="H581"/>
      <c r="I581"/>
      <c r="J581"/>
      <c r="K581"/>
      <c r="L581"/>
      <c r="M581"/>
      <c r="N581"/>
      <c r="O581"/>
      <c r="P581"/>
      <c r="Q581"/>
      <c r="R581"/>
      <c r="S581"/>
      <c r="T581"/>
      <c r="U581"/>
      <c r="V581"/>
      <c r="W581"/>
      <c r="X581"/>
      <c r="Y581"/>
    </row>
    <row r="582" spans="5:25" x14ac:dyDescent="0.35">
      <c r="E582"/>
      <c r="F582"/>
      <c r="G582"/>
      <c r="H582"/>
      <c r="I582"/>
      <c r="J582"/>
      <c r="K582"/>
      <c r="L582"/>
      <c r="M582"/>
      <c r="N582"/>
      <c r="O582"/>
      <c r="P582"/>
      <c r="Q582"/>
      <c r="R582"/>
      <c r="S582"/>
      <c r="T582"/>
      <c r="U582"/>
      <c r="V582"/>
      <c r="W582"/>
      <c r="X582"/>
      <c r="Y582"/>
    </row>
    <row r="583" spans="5:25" x14ac:dyDescent="0.35">
      <c r="E583"/>
      <c r="F583"/>
      <c r="G583"/>
      <c r="H583"/>
      <c r="I583"/>
      <c r="J583"/>
      <c r="K583"/>
      <c r="L583"/>
      <c r="M583"/>
      <c r="N583"/>
      <c r="O583"/>
      <c r="P583"/>
      <c r="Q583"/>
      <c r="R583"/>
      <c r="S583"/>
      <c r="T583"/>
      <c r="U583"/>
      <c r="V583"/>
      <c r="W583"/>
      <c r="X583"/>
      <c r="Y583"/>
    </row>
    <row r="584" spans="5:25" x14ac:dyDescent="0.35">
      <c r="E584"/>
      <c r="F584"/>
      <c r="G584"/>
      <c r="H584"/>
      <c r="I584"/>
      <c r="J584"/>
      <c r="K584"/>
      <c r="L584"/>
      <c r="M584"/>
      <c r="N584"/>
      <c r="O584"/>
      <c r="P584"/>
      <c r="Q584"/>
      <c r="R584"/>
      <c r="S584"/>
      <c r="T584"/>
      <c r="U584"/>
      <c r="V584"/>
      <c r="W584"/>
      <c r="X584"/>
      <c r="Y584"/>
    </row>
    <row r="585" spans="5:25" x14ac:dyDescent="0.35">
      <c r="E585"/>
      <c r="F585"/>
      <c r="G585"/>
      <c r="H585"/>
      <c r="I585"/>
      <c r="J585"/>
      <c r="K585"/>
      <c r="L585"/>
      <c r="M585"/>
      <c r="N585"/>
      <c r="O585"/>
      <c r="P585"/>
      <c r="Q585"/>
      <c r="R585"/>
      <c r="S585"/>
      <c r="T585"/>
      <c r="U585"/>
      <c r="V585"/>
      <c r="W585"/>
      <c r="X585"/>
      <c r="Y585"/>
    </row>
    <row r="586" spans="5:25" x14ac:dyDescent="0.35">
      <c r="E586"/>
      <c r="F586"/>
      <c r="G586"/>
      <c r="H586"/>
      <c r="I586"/>
      <c r="J586"/>
      <c r="K586"/>
      <c r="L586"/>
      <c r="M586"/>
      <c r="N586"/>
      <c r="O586"/>
      <c r="P586"/>
      <c r="Q586"/>
      <c r="R586"/>
      <c r="S586"/>
      <c r="T586"/>
      <c r="U586"/>
      <c r="V586"/>
      <c r="W586"/>
      <c r="X586"/>
      <c r="Y586"/>
    </row>
    <row r="587" spans="5:25" x14ac:dyDescent="0.35">
      <c r="E587"/>
      <c r="F587"/>
      <c r="G587"/>
      <c r="H587"/>
      <c r="I587"/>
      <c r="J587"/>
      <c r="K587"/>
      <c r="L587"/>
      <c r="M587"/>
      <c r="N587"/>
      <c r="O587"/>
      <c r="P587"/>
      <c r="Q587"/>
      <c r="R587"/>
      <c r="S587"/>
      <c r="T587"/>
      <c r="U587"/>
      <c r="V587"/>
      <c r="W587"/>
      <c r="X587"/>
      <c r="Y587"/>
    </row>
    <row r="588" spans="5:25" x14ac:dyDescent="0.35">
      <c r="E588"/>
      <c r="F588"/>
      <c r="G588"/>
      <c r="H588"/>
      <c r="I588"/>
      <c r="J588"/>
      <c r="K588"/>
      <c r="L588"/>
      <c r="M588"/>
      <c r="N588"/>
      <c r="O588"/>
      <c r="P588"/>
      <c r="Q588"/>
      <c r="R588"/>
      <c r="S588"/>
      <c r="T588"/>
      <c r="U588"/>
      <c r="V588"/>
      <c r="W588"/>
      <c r="X588"/>
      <c r="Y588"/>
    </row>
    <row r="589" spans="5:25" x14ac:dyDescent="0.35">
      <c r="E589"/>
      <c r="F589"/>
      <c r="G589"/>
      <c r="H589"/>
      <c r="I589"/>
      <c r="J589"/>
      <c r="K589"/>
      <c r="L589"/>
      <c r="M589"/>
      <c r="N589"/>
      <c r="O589"/>
      <c r="P589"/>
      <c r="Q589"/>
      <c r="R589"/>
      <c r="S589"/>
      <c r="T589"/>
      <c r="U589"/>
      <c r="V589"/>
      <c r="W589"/>
      <c r="X589"/>
      <c r="Y589"/>
    </row>
    <row r="590" spans="5:25" x14ac:dyDescent="0.35">
      <c r="E590"/>
      <c r="F590"/>
      <c r="G590"/>
      <c r="H590"/>
      <c r="I590"/>
      <c r="J590"/>
      <c r="K590"/>
      <c r="L590"/>
      <c r="M590"/>
      <c r="N590"/>
      <c r="O590"/>
      <c r="P590"/>
      <c r="Q590"/>
      <c r="R590"/>
      <c r="S590"/>
      <c r="T590"/>
      <c r="U590"/>
      <c r="V590"/>
      <c r="W590"/>
      <c r="X590"/>
      <c r="Y590"/>
    </row>
    <row r="591" spans="5:25" x14ac:dyDescent="0.35">
      <c r="E591"/>
      <c r="F591"/>
      <c r="G591"/>
      <c r="H591"/>
      <c r="I591"/>
      <c r="J591"/>
      <c r="K591"/>
      <c r="L591"/>
      <c r="M591"/>
      <c r="N591"/>
      <c r="O591"/>
      <c r="P591"/>
      <c r="Q591"/>
      <c r="R591"/>
      <c r="S591"/>
      <c r="T591"/>
      <c r="U591"/>
      <c r="V591"/>
      <c r="W591"/>
      <c r="X591"/>
      <c r="Y591"/>
    </row>
    <row r="592" spans="5:25" x14ac:dyDescent="0.35">
      <c r="E592"/>
      <c r="F592"/>
      <c r="G592"/>
      <c r="H592"/>
      <c r="I592"/>
      <c r="J592"/>
      <c r="K592"/>
      <c r="L592"/>
      <c r="M592"/>
      <c r="N592"/>
      <c r="O592"/>
      <c r="P592"/>
      <c r="Q592"/>
      <c r="R592"/>
      <c r="S592"/>
      <c r="T592"/>
      <c r="U592"/>
      <c r="V592"/>
      <c r="W592"/>
      <c r="X592"/>
      <c r="Y592"/>
    </row>
    <row r="593" spans="5:25" x14ac:dyDescent="0.35">
      <c r="E593"/>
      <c r="F593"/>
      <c r="G593"/>
      <c r="H593"/>
      <c r="I593"/>
      <c r="J593"/>
      <c r="K593"/>
      <c r="L593"/>
      <c r="M593"/>
      <c r="N593"/>
      <c r="O593"/>
      <c r="P593"/>
      <c r="Q593"/>
      <c r="R593"/>
      <c r="S593"/>
      <c r="T593"/>
      <c r="U593"/>
      <c r="V593"/>
      <c r="W593"/>
      <c r="X593"/>
      <c r="Y593"/>
    </row>
    <row r="594" spans="5:25" x14ac:dyDescent="0.35">
      <c r="E594"/>
      <c r="F594"/>
      <c r="G594"/>
      <c r="H594"/>
      <c r="I594"/>
      <c r="J594"/>
      <c r="K594"/>
      <c r="L594"/>
      <c r="M594"/>
      <c r="N594"/>
      <c r="O594"/>
      <c r="P594"/>
      <c r="Q594"/>
      <c r="R594"/>
      <c r="S594"/>
      <c r="T594"/>
      <c r="U594"/>
      <c r="V594"/>
      <c r="W594"/>
      <c r="X594"/>
      <c r="Y594"/>
    </row>
    <row r="595" spans="5:25" x14ac:dyDescent="0.35">
      <c r="E595"/>
      <c r="F595"/>
      <c r="G595"/>
      <c r="H595"/>
      <c r="I595"/>
      <c r="J595"/>
      <c r="K595"/>
      <c r="L595"/>
      <c r="M595"/>
      <c r="N595"/>
      <c r="O595"/>
      <c r="P595"/>
      <c r="Q595"/>
      <c r="R595"/>
      <c r="S595"/>
      <c r="T595"/>
      <c r="U595"/>
      <c r="V595"/>
      <c r="W595"/>
      <c r="X595"/>
      <c r="Y595"/>
    </row>
    <row r="596" spans="5:25" x14ac:dyDescent="0.35">
      <c r="E596"/>
      <c r="F596"/>
      <c r="G596"/>
      <c r="H596"/>
      <c r="I596"/>
      <c r="J596"/>
      <c r="K596"/>
      <c r="L596"/>
      <c r="M596"/>
      <c r="N596"/>
      <c r="O596"/>
      <c r="P596"/>
      <c r="Q596"/>
      <c r="R596"/>
      <c r="S596"/>
      <c r="T596"/>
      <c r="U596"/>
      <c r="V596"/>
      <c r="W596"/>
      <c r="X596"/>
      <c r="Y596"/>
    </row>
    <row r="597" spans="5:25" x14ac:dyDescent="0.35">
      <c r="E597"/>
      <c r="F597"/>
      <c r="G597"/>
      <c r="H597"/>
      <c r="I597"/>
      <c r="J597"/>
      <c r="K597"/>
      <c r="L597"/>
      <c r="M597"/>
      <c r="N597"/>
      <c r="O597"/>
      <c r="P597"/>
      <c r="Q597"/>
      <c r="R597"/>
      <c r="S597"/>
      <c r="T597"/>
      <c r="U597"/>
      <c r="V597"/>
      <c r="W597"/>
      <c r="X597"/>
      <c r="Y597"/>
    </row>
    <row r="598" spans="5:25" x14ac:dyDescent="0.35">
      <c r="E598"/>
      <c r="F598"/>
      <c r="G598"/>
      <c r="H598"/>
      <c r="I598"/>
      <c r="J598"/>
      <c r="K598"/>
      <c r="L598"/>
      <c r="M598"/>
      <c r="N598"/>
      <c r="O598"/>
      <c r="P598"/>
      <c r="Q598"/>
      <c r="R598"/>
      <c r="S598"/>
      <c r="T598"/>
      <c r="U598"/>
      <c r="V598"/>
      <c r="W598"/>
      <c r="X598"/>
      <c r="Y598"/>
    </row>
    <row r="599" spans="5:25" x14ac:dyDescent="0.35">
      <c r="E599"/>
      <c r="F599"/>
      <c r="G599"/>
      <c r="H599"/>
      <c r="I599"/>
      <c r="J599"/>
      <c r="K599"/>
      <c r="L599"/>
      <c r="M599"/>
      <c r="N599"/>
      <c r="O599"/>
      <c r="P599"/>
      <c r="Q599"/>
      <c r="R599"/>
      <c r="S599"/>
      <c r="T599"/>
      <c r="U599"/>
      <c r="V599"/>
      <c r="W599"/>
      <c r="X599"/>
      <c r="Y599"/>
    </row>
    <row r="600" spans="5:25" x14ac:dyDescent="0.35">
      <c r="E600"/>
      <c r="F600"/>
      <c r="G600"/>
      <c r="H600"/>
      <c r="I600"/>
      <c r="J600"/>
      <c r="K600"/>
      <c r="L600"/>
      <c r="M600"/>
      <c r="N600"/>
      <c r="O600"/>
      <c r="P600"/>
      <c r="Q600"/>
      <c r="R600"/>
      <c r="S600"/>
      <c r="T600"/>
      <c r="U600"/>
      <c r="V600"/>
      <c r="W600"/>
      <c r="X600"/>
      <c r="Y600"/>
    </row>
    <row r="601" spans="5:25" x14ac:dyDescent="0.35">
      <c r="E601"/>
      <c r="F601"/>
      <c r="G601"/>
      <c r="H601"/>
      <c r="I601"/>
      <c r="J601"/>
      <c r="K601"/>
      <c r="L601"/>
      <c r="M601"/>
      <c r="N601"/>
      <c r="O601"/>
      <c r="P601"/>
      <c r="Q601"/>
      <c r="R601"/>
      <c r="S601"/>
      <c r="T601"/>
      <c r="U601"/>
      <c r="V601"/>
      <c r="W601"/>
      <c r="X601"/>
      <c r="Y601"/>
    </row>
    <row r="602" spans="5:25" x14ac:dyDescent="0.35">
      <c r="E602"/>
      <c r="F602"/>
      <c r="G602"/>
      <c r="H602"/>
      <c r="I602"/>
      <c r="J602"/>
      <c r="K602"/>
      <c r="L602"/>
      <c r="M602"/>
      <c r="N602"/>
      <c r="O602"/>
      <c r="P602"/>
      <c r="Q602"/>
      <c r="R602"/>
      <c r="S602"/>
      <c r="T602"/>
      <c r="U602"/>
      <c r="V602"/>
      <c r="W602"/>
      <c r="X602"/>
      <c r="Y602"/>
    </row>
    <row r="603" spans="5:25" x14ac:dyDescent="0.35">
      <c r="E603"/>
      <c r="F603"/>
      <c r="G603"/>
      <c r="H603"/>
      <c r="I603"/>
      <c r="J603"/>
      <c r="K603"/>
      <c r="L603"/>
      <c r="M603"/>
      <c r="N603"/>
      <c r="O603"/>
      <c r="P603"/>
      <c r="Q603"/>
      <c r="R603"/>
      <c r="S603"/>
      <c r="T603"/>
      <c r="U603"/>
      <c r="V603"/>
      <c r="W603"/>
      <c r="X603"/>
      <c r="Y603"/>
    </row>
    <row r="604" spans="5:25" x14ac:dyDescent="0.35">
      <c r="E604"/>
      <c r="F604"/>
      <c r="G604"/>
      <c r="H604"/>
      <c r="I604"/>
      <c r="J604"/>
      <c r="K604"/>
      <c r="L604"/>
      <c r="M604"/>
      <c r="N604"/>
      <c r="O604"/>
      <c r="P604"/>
      <c r="Q604"/>
      <c r="R604"/>
      <c r="S604"/>
      <c r="T604"/>
      <c r="U604"/>
      <c r="V604"/>
      <c r="W604"/>
      <c r="X604"/>
      <c r="Y604"/>
    </row>
    <row r="605" spans="5:25" x14ac:dyDescent="0.35">
      <c r="E605"/>
      <c r="F605"/>
      <c r="G605"/>
      <c r="H605"/>
      <c r="I605"/>
      <c r="J605"/>
      <c r="K605"/>
      <c r="L605"/>
      <c r="M605"/>
      <c r="N605"/>
      <c r="O605"/>
      <c r="P605"/>
      <c r="Q605"/>
      <c r="R605"/>
      <c r="S605"/>
      <c r="T605"/>
      <c r="U605"/>
      <c r="V605"/>
      <c r="W605"/>
      <c r="X605"/>
      <c r="Y605"/>
    </row>
    <row r="606" spans="5:25" x14ac:dyDescent="0.35">
      <c r="E606"/>
      <c r="F606"/>
      <c r="G606"/>
      <c r="H606"/>
      <c r="I606"/>
      <c r="J606"/>
      <c r="K606"/>
      <c r="L606"/>
      <c r="M606"/>
      <c r="N606"/>
      <c r="O606"/>
      <c r="P606"/>
      <c r="Q606"/>
      <c r="R606"/>
      <c r="S606"/>
      <c r="T606"/>
      <c r="U606"/>
      <c r="V606"/>
      <c r="W606"/>
      <c r="X606"/>
      <c r="Y606"/>
    </row>
    <row r="607" spans="5:25" x14ac:dyDescent="0.35">
      <c r="E607"/>
      <c r="F607"/>
      <c r="G607"/>
      <c r="H607"/>
      <c r="I607"/>
      <c r="J607"/>
      <c r="K607"/>
      <c r="L607"/>
      <c r="M607"/>
      <c r="N607"/>
      <c r="O607"/>
      <c r="P607"/>
      <c r="Q607"/>
      <c r="R607"/>
      <c r="S607"/>
      <c r="T607"/>
      <c r="U607"/>
      <c r="V607"/>
      <c r="W607"/>
      <c r="X607"/>
      <c r="Y607"/>
    </row>
    <row r="608" spans="5:25" x14ac:dyDescent="0.35">
      <c r="E608"/>
      <c r="F608"/>
      <c r="G608"/>
      <c r="H608"/>
      <c r="I608"/>
      <c r="J608"/>
      <c r="K608"/>
      <c r="L608"/>
      <c r="M608"/>
      <c r="N608"/>
      <c r="O608"/>
      <c r="P608"/>
      <c r="Q608"/>
      <c r="R608"/>
      <c r="S608"/>
      <c r="T608"/>
      <c r="U608"/>
      <c r="V608"/>
      <c r="W608"/>
      <c r="X608"/>
      <c r="Y608"/>
    </row>
    <row r="609" spans="5:25" x14ac:dyDescent="0.35">
      <c r="E609"/>
      <c r="F609"/>
      <c r="G609"/>
      <c r="H609"/>
      <c r="I609"/>
      <c r="J609"/>
      <c r="K609"/>
      <c r="L609"/>
      <c r="M609"/>
      <c r="N609"/>
      <c r="O609"/>
      <c r="P609"/>
      <c r="Q609"/>
      <c r="R609"/>
      <c r="S609"/>
      <c r="T609"/>
      <c r="U609"/>
      <c r="V609"/>
      <c r="W609"/>
      <c r="X609"/>
      <c r="Y609"/>
    </row>
    <row r="610" spans="5:25" x14ac:dyDescent="0.35">
      <c r="E610"/>
      <c r="F610"/>
      <c r="G610"/>
      <c r="H610"/>
      <c r="I610"/>
      <c r="J610"/>
      <c r="K610"/>
      <c r="L610"/>
      <c r="M610"/>
      <c r="N610"/>
      <c r="O610"/>
      <c r="P610"/>
      <c r="Q610"/>
      <c r="R610"/>
      <c r="S610"/>
      <c r="T610"/>
      <c r="U610"/>
      <c r="V610"/>
      <c r="W610"/>
      <c r="X610"/>
      <c r="Y610"/>
    </row>
    <row r="611" spans="5:25" x14ac:dyDescent="0.35">
      <c r="E611"/>
      <c r="F611"/>
      <c r="G611"/>
      <c r="H611"/>
      <c r="I611"/>
      <c r="J611"/>
      <c r="K611"/>
      <c r="L611"/>
      <c r="M611"/>
      <c r="N611"/>
      <c r="O611"/>
      <c r="P611"/>
      <c r="Q611"/>
      <c r="R611"/>
      <c r="S611"/>
      <c r="T611"/>
      <c r="U611"/>
      <c r="V611"/>
      <c r="W611"/>
      <c r="X611"/>
      <c r="Y611"/>
    </row>
    <row r="612" spans="5:25" x14ac:dyDescent="0.35">
      <c r="E612"/>
      <c r="F612"/>
      <c r="G612"/>
      <c r="H612"/>
      <c r="I612"/>
      <c r="J612"/>
      <c r="K612"/>
      <c r="L612"/>
      <c r="M612"/>
      <c r="N612"/>
      <c r="O612"/>
      <c r="P612"/>
      <c r="Q612"/>
      <c r="R612"/>
      <c r="S612"/>
      <c r="T612"/>
      <c r="U612"/>
      <c r="V612"/>
      <c r="W612"/>
      <c r="X612"/>
      <c r="Y612"/>
    </row>
    <row r="613" spans="5:25" x14ac:dyDescent="0.35">
      <c r="E613"/>
      <c r="F613"/>
      <c r="G613"/>
      <c r="H613"/>
      <c r="I613"/>
      <c r="J613"/>
      <c r="K613"/>
      <c r="L613"/>
      <c r="M613"/>
      <c r="N613"/>
      <c r="O613"/>
      <c r="P613"/>
      <c r="Q613"/>
      <c r="R613"/>
      <c r="S613"/>
      <c r="T613"/>
      <c r="U613"/>
      <c r="V613"/>
      <c r="W613"/>
      <c r="X613"/>
      <c r="Y613"/>
    </row>
    <row r="614" spans="5:25" x14ac:dyDescent="0.35">
      <c r="E614"/>
      <c r="F614"/>
      <c r="G614"/>
      <c r="H614"/>
      <c r="I614"/>
      <c r="J614"/>
      <c r="K614"/>
      <c r="L614"/>
      <c r="M614"/>
      <c r="N614"/>
      <c r="O614"/>
      <c r="P614"/>
      <c r="Q614"/>
      <c r="R614"/>
      <c r="S614"/>
      <c r="T614"/>
      <c r="U614"/>
      <c r="V614"/>
      <c r="W614"/>
      <c r="X614"/>
      <c r="Y614"/>
    </row>
    <row r="615" spans="5:25" x14ac:dyDescent="0.35">
      <c r="E615"/>
      <c r="F615"/>
      <c r="G615"/>
      <c r="H615"/>
      <c r="I615"/>
      <c r="J615"/>
      <c r="K615"/>
      <c r="L615"/>
      <c r="M615"/>
      <c r="N615"/>
      <c r="O615"/>
      <c r="P615"/>
      <c r="Q615"/>
      <c r="R615"/>
      <c r="S615"/>
      <c r="T615"/>
      <c r="U615"/>
      <c r="V615"/>
      <c r="W615"/>
      <c r="X615"/>
      <c r="Y615"/>
    </row>
    <row r="616" spans="5:25" x14ac:dyDescent="0.35">
      <c r="E616"/>
      <c r="F616"/>
      <c r="G616"/>
      <c r="H616"/>
      <c r="I616"/>
      <c r="J616"/>
      <c r="K616"/>
      <c r="L616"/>
      <c r="M616"/>
      <c r="N616"/>
      <c r="O616"/>
      <c r="P616"/>
      <c r="Q616"/>
      <c r="R616"/>
      <c r="S616"/>
      <c r="T616"/>
      <c r="U616"/>
      <c r="V616"/>
      <c r="W616"/>
      <c r="X616"/>
      <c r="Y616"/>
    </row>
    <row r="617" spans="5:25" x14ac:dyDescent="0.35">
      <c r="E617"/>
      <c r="F617"/>
      <c r="G617"/>
      <c r="H617"/>
      <c r="I617"/>
      <c r="J617"/>
      <c r="K617"/>
      <c r="L617"/>
      <c r="M617"/>
      <c r="N617"/>
      <c r="O617"/>
      <c r="P617"/>
      <c r="Q617"/>
      <c r="R617"/>
      <c r="S617"/>
      <c r="T617"/>
      <c r="U617"/>
      <c r="V617"/>
      <c r="W617"/>
      <c r="X617"/>
      <c r="Y617"/>
    </row>
    <row r="618" spans="5:25" x14ac:dyDescent="0.35">
      <c r="E618"/>
      <c r="F618"/>
      <c r="G618"/>
      <c r="H618"/>
      <c r="I618"/>
      <c r="J618"/>
      <c r="K618"/>
      <c r="L618"/>
      <c r="M618"/>
      <c r="N618"/>
      <c r="O618"/>
      <c r="P618"/>
      <c r="Q618"/>
      <c r="R618"/>
      <c r="S618"/>
      <c r="T618"/>
      <c r="U618"/>
      <c r="V618"/>
      <c r="W618"/>
      <c r="X618"/>
      <c r="Y618"/>
    </row>
    <row r="619" spans="5:25" x14ac:dyDescent="0.35">
      <c r="E619"/>
      <c r="F619"/>
      <c r="G619"/>
      <c r="H619"/>
      <c r="I619"/>
      <c r="J619"/>
      <c r="K619"/>
      <c r="L619"/>
      <c r="M619"/>
      <c r="N619"/>
      <c r="O619"/>
      <c r="P619"/>
      <c r="Q619"/>
      <c r="R619"/>
      <c r="S619"/>
      <c r="T619"/>
      <c r="U619"/>
      <c r="V619"/>
      <c r="W619"/>
      <c r="X619"/>
      <c r="Y619"/>
    </row>
    <row r="620" spans="5:25" x14ac:dyDescent="0.35">
      <c r="E620"/>
      <c r="F620"/>
      <c r="G620"/>
      <c r="H620"/>
      <c r="I620"/>
      <c r="J620"/>
      <c r="K620"/>
      <c r="L620"/>
      <c r="M620"/>
      <c r="N620"/>
      <c r="O620"/>
      <c r="P620"/>
      <c r="Q620"/>
      <c r="R620"/>
      <c r="S620"/>
      <c r="T620"/>
      <c r="U620"/>
      <c r="V620"/>
      <c r="W620"/>
      <c r="X620"/>
      <c r="Y620"/>
    </row>
    <row r="621" spans="5:25" x14ac:dyDescent="0.35">
      <c r="E621"/>
      <c r="F621"/>
      <c r="G621"/>
      <c r="H621"/>
      <c r="I621"/>
      <c r="J621"/>
      <c r="K621"/>
      <c r="L621"/>
      <c r="M621"/>
      <c r="N621"/>
      <c r="O621"/>
      <c r="P621"/>
      <c r="Q621"/>
      <c r="R621"/>
      <c r="S621"/>
      <c r="T621"/>
      <c r="U621"/>
      <c r="V621"/>
      <c r="W621"/>
      <c r="X621"/>
      <c r="Y621"/>
    </row>
    <row r="622" spans="5:25" x14ac:dyDescent="0.35">
      <c r="E622"/>
      <c r="F622"/>
      <c r="G622"/>
      <c r="H622"/>
      <c r="I622"/>
      <c r="J622"/>
      <c r="K622"/>
      <c r="L622"/>
      <c r="M622"/>
      <c r="N622"/>
      <c r="O622"/>
      <c r="P622"/>
      <c r="Q622"/>
      <c r="R622"/>
      <c r="S622"/>
      <c r="T622"/>
      <c r="U622"/>
      <c r="V622"/>
      <c r="W622"/>
      <c r="X622"/>
      <c r="Y622"/>
    </row>
    <row r="623" spans="5:25" x14ac:dyDescent="0.35">
      <c r="E623"/>
      <c r="F623"/>
      <c r="G623"/>
      <c r="H623"/>
      <c r="I623"/>
      <c r="J623"/>
      <c r="K623"/>
      <c r="L623"/>
      <c r="M623"/>
      <c r="N623"/>
      <c r="O623"/>
      <c r="P623"/>
      <c r="Q623"/>
      <c r="R623"/>
      <c r="S623"/>
      <c r="T623"/>
      <c r="U623"/>
      <c r="V623"/>
      <c r="W623"/>
      <c r="X623"/>
      <c r="Y623"/>
    </row>
    <row r="624" spans="5:25" x14ac:dyDescent="0.35">
      <c r="E624"/>
      <c r="F624"/>
      <c r="G624"/>
      <c r="H624"/>
      <c r="I624"/>
      <c r="J624"/>
      <c r="K624"/>
      <c r="L624"/>
      <c r="M624"/>
      <c r="N624"/>
      <c r="O624"/>
      <c r="P624"/>
      <c r="Q624"/>
      <c r="R624"/>
      <c r="S624"/>
      <c r="T624"/>
      <c r="U624"/>
      <c r="V624"/>
      <c r="W624"/>
      <c r="X624"/>
      <c r="Y624"/>
    </row>
    <row r="625" spans="5:25" x14ac:dyDescent="0.35">
      <c r="E625"/>
      <c r="F625"/>
      <c r="G625"/>
      <c r="H625"/>
      <c r="I625"/>
      <c r="J625"/>
      <c r="K625"/>
      <c r="L625"/>
      <c r="M625"/>
      <c r="N625"/>
      <c r="O625"/>
      <c r="P625"/>
      <c r="Q625"/>
      <c r="R625"/>
      <c r="S625"/>
      <c r="T625"/>
      <c r="U625"/>
      <c r="V625"/>
      <c r="W625"/>
      <c r="X625"/>
      <c r="Y625"/>
    </row>
    <row r="626" spans="5:25" x14ac:dyDescent="0.35">
      <c r="E626"/>
      <c r="F626"/>
      <c r="G626"/>
      <c r="H626"/>
      <c r="I626"/>
      <c r="J626"/>
      <c r="K626"/>
      <c r="L626"/>
      <c r="M626"/>
      <c r="N626"/>
      <c r="O626"/>
      <c r="P626"/>
      <c r="Q626"/>
      <c r="R626"/>
      <c r="S626"/>
      <c r="T626"/>
      <c r="U626"/>
      <c r="V626"/>
      <c r="W626"/>
      <c r="X626"/>
      <c r="Y626"/>
    </row>
    <row r="627" spans="5:25" x14ac:dyDescent="0.35">
      <c r="E627"/>
      <c r="F627"/>
      <c r="G627"/>
      <c r="H627"/>
      <c r="I627"/>
      <c r="J627"/>
      <c r="K627"/>
      <c r="L627"/>
      <c r="M627"/>
      <c r="N627"/>
      <c r="O627"/>
      <c r="P627"/>
      <c r="Q627"/>
      <c r="R627"/>
      <c r="S627"/>
      <c r="T627"/>
      <c r="U627"/>
      <c r="V627"/>
      <c r="W627"/>
      <c r="X627"/>
      <c r="Y627"/>
    </row>
    <row r="628" spans="5:25" x14ac:dyDescent="0.35">
      <c r="E628"/>
      <c r="F628"/>
      <c r="G628"/>
      <c r="H628"/>
      <c r="I628"/>
      <c r="J628"/>
      <c r="K628"/>
      <c r="L628"/>
      <c r="M628"/>
      <c r="N628"/>
      <c r="O628"/>
      <c r="P628"/>
      <c r="Q628"/>
      <c r="R628"/>
      <c r="S628"/>
      <c r="T628"/>
      <c r="U628"/>
      <c r="V628"/>
      <c r="W628"/>
      <c r="X628"/>
      <c r="Y628"/>
    </row>
    <row r="629" spans="5:25" x14ac:dyDescent="0.35">
      <c r="E629"/>
      <c r="F629"/>
      <c r="G629"/>
      <c r="H629"/>
      <c r="I629"/>
      <c r="J629"/>
      <c r="K629"/>
      <c r="L629"/>
      <c r="M629"/>
      <c r="N629"/>
      <c r="O629"/>
      <c r="P629"/>
      <c r="Q629"/>
      <c r="R629"/>
      <c r="S629"/>
      <c r="T629"/>
      <c r="U629"/>
      <c r="V629"/>
      <c r="W629"/>
      <c r="X629"/>
      <c r="Y629"/>
    </row>
    <row r="630" spans="5:25" x14ac:dyDescent="0.35">
      <c r="E630"/>
      <c r="F630"/>
      <c r="G630"/>
      <c r="H630"/>
      <c r="I630"/>
      <c r="J630"/>
      <c r="K630"/>
      <c r="L630"/>
      <c r="M630"/>
      <c r="N630"/>
      <c r="O630"/>
      <c r="P630"/>
      <c r="Q630"/>
      <c r="R630"/>
      <c r="S630"/>
      <c r="T630"/>
      <c r="U630"/>
      <c r="V630"/>
      <c r="W630"/>
      <c r="X630"/>
      <c r="Y630"/>
    </row>
    <row r="631" spans="5:25" x14ac:dyDescent="0.35">
      <c r="E631"/>
      <c r="F631"/>
      <c r="G631"/>
      <c r="H631"/>
      <c r="I631"/>
      <c r="J631"/>
      <c r="K631"/>
      <c r="L631"/>
      <c r="M631"/>
      <c r="N631"/>
      <c r="O631"/>
      <c r="P631"/>
      <c r="Q631"/>
      <c r="R631"/>
      <c r="S631"/>
      <c r="T631"/>
      <c r="U631"/>
      <c r="V631"/>
      <c r="W631"/>
      <c r="X631"/>
      <c r="Y631"/>
    </row>
    <row r="632" spans="5:25" x14ac:dyDescent="0.35">
      <c r="E632"/>
      <c r="F632"/>
      <c r="G632"/>
      <c r="H632"/>
      <c r="I632"/>
      <c r="J632"/>
      <c r="K632"/>
      <c r="L632"/>
      <c r="M632"/>
      <c r="N632"/>
      <c r="O632"/>
      <c r="P632"/>
      <c r="Q632"/>
      <c r="R632"/>
      <c r="S632"/>
      <c r="T632"/>
      <c r="U632"/>
      <c r="V632"/>
      <c r="W632"/>
      <c r="X632"/>
      <c r="Y632"/>
    </row>
    <row r="633" spans="5:25" x14ac:dyDescent="0.35">
      <c r="E633"/>
      <c r="F633"/>
      <c r="G633"/>
      <c r="H633"/>
      <c r="I633"/>
      <c r="J633"/>
      <c r="K633"/>
      <c r="L633"/>
      <c r="M633"/>
      <c r="N633"/>
      <c r="O633"/>
      <c r="P633"/>
      <c r="Q633"/>
      <c r="R633"/>
      <c r="S633"/>
      <c r="T633"/>
      <c r="U633"/>
      <c r="V633"/>
      <c r="W633"/>
      <c r="X633"/>
      <c r="Y633"/>
    </row>
    <row r="634" spans="5:25" x14ac:dyDescent="0.35">
      <c r="E634"/>
      <c r="F634"/>
      <c r="G634"/>
      <c r="H634"/>
      <c r="I634"/>
      <c r="J634"/>
      <c r="K634"/>
      <c r="L634"/>
      <c r="M634"/>
      <c r="N634"/>
      <c r="O634"/>
      <c r="P634"/>
      <c r="Q634"/>
      <c r="R634"/>
      <c r="S634"/>
      <c r="T634"/>
      <c r="U634"/>
      <c r="V634"/>
      <c r="W634"/>
      <c r="X634"/>
      <c r="Y634"/>
    </row>
    <row r="635" spans="5:25" x14ac:dyDescent="0.35">
      <c r="E635"/>
      <c r="F635"/>
      <c r="G635"/>
      <c r="H635"/>
      <c r="I635"/>
      <c r="J635"/>
      <c r="K635"/>
      <c r="L635"/>
      <c r="M635"/>
      <c r="N635"/>
      <c r="O635"/>
      <c r="P635"/>
      <c r="Q635"/>
      <c r="R635"/>
      <c r="S635"/>
      <c r="T635"/>
      <c r="U635"/>
      <c r="V635"/>
      <c r="W635"/>
      <c r="X635"/>
      <c r="Y635"/>
    </row>
    <row r="636" spans="5:25" x14ac:dyDescent="0.35">
      <c r="E636"/>
      <c r="F636"/>
      <c r="G636"/>
      <c r="H636"/>
      <c r="I636"/>
      <c r="J636"/>
      <c r="K636"/>
      <c r="L636"/>
      <c r="M636"/>
      <c r="N636"/>
      <c r="O636"/>
      <c r="P636"/>
      <c r="Q636"/>
      <c r="R636"/>
      <c r="S636"/>
      <c r="T636"/>
      <c r="U636"/>
      <c r="V636"/>
      <c r="W636"/>
      <c r="X636"/>
      <c r="Y636"/>
    </row>
    <row r="637" spans="5:25" x14ac:dyDescent="0.35">
      <c r="E637"/>
      <c r="F637"/>
      <c r="G637"/>
      <c r="H637"/>
      <c r="I637"/>
      <c r="J637"/>
      <c r="K637"/>
      <c r="L637"/>
      <c r="M637"/>
      <c r="N637"/>
      <c r="O637"/>
      <c r="P637"/>
      <c r="Q637"/>
      <c r="R637"/>
      <c r="S637"/>
      <c r="T637"/>
      <c r="U637"/>
      <c r="V637"/>
      <c r="W637"/>
      <c r="X637"/>
      <c r="Y637"/>
    </row>
    <row r="638" spans="5:25" x14ac:dyDescent="0.35">
      <c r="E638"/>
      <c r="F638"/>
      <c r="G638"/>
      <c r="H638"/>
      <c r="I638"/>
      <c r="J638"/>
      <c r="K638"/>
      <c r="L638"/>
      <c r="M638"/>
      <c r="N638"/>
      <c r="O638"/>
      <c r="P638"/>
      <c r="Q638"/>
      <c r="R638"/>
      <c r="S638"/>
      <c r="T638"/>
      <c r="U638"/>
      <c r="V638"/>
      <c r="W638"/>
      <c r="X638"/>
      <c r="Y638"/>
    </row>
    <row r="639" spans="5:25" x14ac:dyDescent="0.35">
      <c r="E639"/>
      <c r="F639"/>
      <c r="G639"/>
      <c r="H639"/>
      <c r="I639"/>
      <c r="J639"/>
      <c r="K639"/>
      <c r="L639"/>
      <c r="M639"/>
      <c r="N639"/>
      <c r="O639"/>
      <c r="P639"/>
      <c r="Q639"/>
      <c r="R639"/>
      <c r="S639"/>
      <c r="T639"/>
      <c r="U639"/>
      <c r="V639"/>
      <c r="W639"/>
      <c r="X639"/>
      <c r="Y639"/>
    </row>
    <row r="640" spans="5:25" x14ac:dyDescent="0.35">
      <c r="E640"/>
      <c r="F640"/>
      <c r="G640"/>
      <c r="H640"/>
      <c r="I640"/>
      <c r="J640"/>
      <c r="K640"/>
      <c r="L640"/>
      <c r="M640"/>
      <c r="N640"/>
      <c r="O640"/>
      <c r="P640"/>
      <c r="Q640"/>
      <c r="R640"/>
      <c r="S640"/>
      <c r="T640"/>
      <c r="U640"/>
      <c r="V640"/>
      <c r="W640"/>
      <c r="X640"/>
      <c r="Y640"/>
    </row>
    <row r="641" spans="5:25" x14ac:dyDescent="0.35">
      <c r="E641"/>
      <c r="F641"/>
      <c r="G641"/>
      <c r="H641"/>
      <c r="I641"/>
      <c r="J641"/>
      <c r="K641"/>
      <c r="L641"/>
      <c r="M641"/>
      <c r="N641"/>
      <c r="O641"/>
      <c r="P641"/>
      <c r="Q641"/>
      <c r="R641"/>
      <c r="S641"/>
      <c r="T641"/>
      <c r="U641"/>
      <c r="V641"/>
      <c r="W641"/>
      <c r="X641"/>
      <c r="Y641"/>
    </row>
    <row r="642" spans="5:25" x14ac:dyDescent="0.35">
      <c r="E642"/>
      <c r="F642"/>
      <c r="G642"/>
      <c r="H642"/>
      <c r="I642"/>
      <c r="J642"/>
      <c r="K642"/>
      <c r="L642"/>
      <c r="M642"/>
      <c r="N642"/>
      <c r="O642"/>
      <c r="P642"/>
      <c r="Q642"/>
      <c r="R642"/>
      <c r="S642"/>
      <c r="T642"/>
      <c r="U642"/>
      <c r="V642"/>
      <c r="W642"/>
      <c r="X642"/>
      <c r="Y642"/>
    </row>
    <row r="643" spans="5:25" x14ac:dyDescent="0.35">
      <c r="E643"/>
      <c r="F643"/>
      <c r="G643"/>
      <c r="H643"/>
      <c r="I643"/>
      <c r="J643"/>
      <c r="K643"/>
      <c r="L643"/>
      <c r="M643"/>
      <c r="N643"/>
      <c r="O643"/>
      <c r="P643"/>
      <c r="Q643"/>
      <c r="R643"/>
      <c r="S643"/>
      <c r="T643"/>
      <c r="U643"/>
      <c r="V643"/>
      <c r="W643"/>
      <c r="X643"/>
      <c r="Y643"/>
    </row>
    <row r="644" spans="5:25" x14ac:dyDescent="0.35">
      <c r="E644"/>
      <c r="F644"/>
      <c r="G644"/>
      <c r="H644"/>
      <c r="I644"/>
      <c r="J644"/>
      <c r="K644"/>
      <c r="L644"/>
      <c r="M644"/>
      <c r="N644"/>
      <c r="O644"/>
      <c r="P644"/>
      <c r="Q644"/>
      <c r="R644"/>
      <c r="S644"/>
      <c r="T644"/>
      <c r="U644"/>
      <c r="V644"/>
      <c r="W644"/>
      <c r="X644"/>
      <c r="Y644"/>
    </row>
    <row r="645" spans="5:25" x14ac:dyDescent="0.35">
      <c r="E645"/>
      <c r="F645"/>
      <c r="G645"/>
      <c r="H645"/>
      <c r="I645"/>
      <c r="J645"/>
      <c r="K645"/>
      <c r="L645"/>
      <c r="M645"/>
      <c r="N645"/>
      <c r="O645"/>
      <c r="P645"/>
      <c r="Q645"/>
      <c r="R645"/>
      <c r="S645"/>
      <c r="T645"/>
      <c r="U645"/>
      <c r="V645"/>
      <c r="W645"/>
      <c r="X645"/>
      <c r="Y645"/>
    </row>
    <row r="646" spans="5:25" x14ac:dyDescent="0.35">
      <c r="E646"/>
      <c r="F646"/>
      <c r="G646"/>
      <c r="H646"/>
      <c r="I646"/>
      <c r="J646"/>
      <c r="K646"/>
      <c r="L646"/>
      <c r="M646"/>
      <c r="N646"/>
      <c r="O646"/>
      <c r="P646"/>
      <c r="Q646"/>
      <c r="R646"/>
      <c r="S646"/>
      <c r="T646"/>
      <c r="U646"/>
      <c r="V646"/>
      <c r="W646"/>
      <c r="X646"/>
      <c r="Y646"/>
    </row>
    <row r="647" spans="5:25" x14ac:dyDescent="0.35">
      <c r="E647"/>
      <c r="F647"/>
      <c r="G647"/>
      <c r="H647"/>
      <c r="I647"/>
      <c r="J647"/>
      <c r="K647"/>
      <c r="L647"/>
      <c r="M647"/>
      <c r="N647"/>
      <c r="O647"/>
      <c r="P647"/>
      <c r="Q647"/>
      <c r="R647"/>
      <c r="S647"/>
      <c r="T647"/>
      <c r="U647"/>
      <c r="V647"/>
      <c r="W647"/>
      <c r="X647"/>
      <c r="Y647"/>
    </row>
    <row r="648" spans="5:25" x14ac:dyDescent="0.35">
      <c r="E648"/>
      <c r="F648"/>
      <c r="G648"/>
      <c r="H648"/>
      <c r="I648"/>
      <c r="J648"/>
      <c r="K648"/>
      <c r="L648"/>
      <c r="M648"/>
      <c r="N648"/>
      <c r="O648"/>
      <c r="P648"/>
      <c r="Q648"/>
      <c r="R648"/>
      <c r="S648"/>
      <c r="T648"/>
      <c r="U648"/>
      <c r="V648"/>
      <c r="W648"/>
      <c r="X648"/>
      <c r="Y648"/>
    </row>
    <row r="649" spans="5:25" x14ac:dyDescent="0.35">
      <c r="E649"/>
      <c r="F649"/>
      <c r="G649"/>
      <c r="H649"/>
      <c r="I649"/>
      <c r="J649"/>
      <c r="K649"/>
      <c r="L649"/>
      <c r="M649"/>
      <c r="N649"/>
      <c r="O649"/>
      <c r="P649"/>
      <c r="Q649"/>
      <c r="R649"/>
      <c r="S649"/>
      <c r="T649"/>
      <c r="U649"/>
      <c r="V649"/>
      <c r="W649"/>
      <c r="X649"/>
      <c r="Y649"/>
    </row>
    <row r="650" spans="5:25" x14ac:dyDescent="0.35">
      <c r="E650"/>
      <c r="F650"/>
      <c r="G650"/>
      <c r="H650"/>
      <c r="I650"/>
      <c r="J650"/>
      <c r="K650"/>
      <c r="L650"/>
      <c r="M650"/>
      <c r="N650"/>
      <c r="O650"/>
      <c r="P650"/>
      <c r="Q650"/>
      <c r="R650"/>
      <c r="S650"/>
      <c r="T650"/>
      <c r="U650"/>
      <c r="V650"/>
      <c r="W650"/>
      <c r="X650"/>
      <c r="Y650"/>
    </row>
    <row r="651" spans="5:25" x14ac:dyDescent="0.35">
      <c r="E651"/>
      <c r="F651"/>
      <c r="G651"/>
      <c r="H651"/>
      <c r="I651"/>
      <c r="J651"/>
      <c r="K651"/>
      <c r="L651"/>
      <c r="M651"/>
      <c r="N651"/>
      <c r="O651"/>
      <c r="P651"/>
      <c r="Q651"/>
      <c r="R651"/>
      <c r="S651"/>
      <c r="T651"/>
      <c r="U651"/>
      <c r="V651"/>
      <c r="W651"/>
      <c r="X651"/>
      <c r="Y651"/>
    </row>
    <row r="652" spans="5:25" x14ac:dyDescent="0.35">
      <c r="E652"/>
      <c r="F652"/>
      <c r="G652"/>
      <c r="H652"/>
      <c r="I652"/>
      <c r="J652"/>
      <c r="K652"/>
      <c r="L652"/>
      <c r="M652"/>
      <c r="N652"/>
      <c r="O652"/>
      <c r="P652"/>
      <c r="Q652"/>
      <c r="R652"/>
      <c r="S652"/>
      <c r="T652"/>
      <c r="U652"/>
      <c r="V652"/>
      <c r="W652"/>
      <c r="X652"/>
      <c r="Y652"/>
    </row>
    <row r="653" spans="5:25" x14ac:dyDescent="0.35">
      <c r="E653"/>
      <c r="F653"/>
      <c r="G653"/>
      <c r="H653"/>
      <c r="I653"/>
      <c r="J653"/>
      <c r="K653"/>
      <c r="L653"/>
      <c r="M653"/>
      <c r="N653"/>
      <c r="O653"/>
      <c r="P653"/>
      <c r="Q653"/>
      <c r="R653"/>
      <c r="S653"/>
      <c r="T653"/>
      <c r="U653"/>
      <c r="V653"/>
      <c r="W653"/>
      <c r="X653"/>
      <c r="Y653"/>
    </row>
    <row r="654" spans="5:25" x14ac:dyDescent="0.35">
      <c r="E654"/>
      <c r="F654"/>
      <c r="G654"/>
      <c r="H654"/>
      <c r="I654"/>
      <c r="J654"/>
      <c r="K654"/>
      <c r="L654"/>
      <c r="M654"/>
      <c r="N654"/>
      <c r="O654"/>
      <c r="P654"/>
      <c r="Q654"/>
      <c r="R654"/>
      <c r="S654"/>
      <c r="T654"/>
      <c r="U654"/>
      <c r="V654"/>
      <c r="W654"/>
      <c r="X654"/>
      <c r="Y654"/>
    </row>
    <row r="655" spans="5:25" x14ac:dyDescent="0.35">
      <c r="E655"/>
      <c r="F655"/>
      <c r="G655"/>
      <c r="H655"/>
      <c r="I655"/>
      <c r="J655"/>
      <c r="K655"/>
      <c r="L655"/>
      <c r="M655"/>
      <c r="N655"/>
      <c r="O655"/>
      <c r="P655"/>
      <c r="Q655"/>
      <c r="R655"/>
      <c r="S655"/>
      <c r="T655"/>
      <c r="U655"/>
      <c r="V655"/>
      <c r="W655"/>
      <c r="X655"/>
      <c r="Y655"/>
    </row>
    <row r="656" spans="5:25" x14ac:dyDescent="0.35">
      <c r="E656"/>
      <c r="F656"/>
      <c r="G656"/>
      <c r="H656"/>
      <c r="I656"/>
      <c r="J656"/>
      <c r="K656"/>
      <c r="L656"/>
      <c r="M656"/>
      <c r="N656"/>
      <c r="O656"/>
      <c r="P656"/>
      <c r="Q656"/>
      <c r="R656"/>
      <c r="S656"/>
      <c r="T656"/>
      <c r="U656"/>
      <c r="V656"/>
      <c r="W656"/>
      <c r="X656"/>
      <c r="Y656"/>
    </row>
    <row r="657" spans="5:25" x14ac:dyDescent="0.35">
      <c r="E657"/>
      <c r="F657"/>
      <c r="G657"/>
      <c r="H657"/>
      <c r="I657"/>
      <c r="J657"/>
      <c r="K657"/>
      <c r="L657"/>
      <c r="M657"/>
      <c r="N657"/>
      <c r="O657"/>
      <c r="P657"/>
      <c r="Q657"/>
      <c r="R657"/>
      <c r="S657"/>
      <c r="T657"/>
      <c r="U657"/>
      <c r="V657"/>
      <c r="W657"/>
      <c r="X657"/>
      <c r="Y657"/>
    </row>
    <row r="658" spans="5:25" x14ac:dyDescent="0.35">
      <c r="E658"/>
      <c r="F658"/>
      <c r="G658"/>
      <c r="H658"/>
      <c r="I658"/>
      <c r="J658"/>
      <c r="K658"/>
      <c r="L658"/>
      <c r="M658"/>
      <c r="N658"/>
      <c r="O658"/>
      <c r="P658"/>
      <c r="Q658"/>
      <c r="R658"/>
      <c r="S658"/>
      <c r="T658"/>
      <c r="U658"/>
      <c r="V658"/>
      <c r="W658"/>
      <c r="X658"/>
      <c r="Y658"/>
    </row>
    <row r="659" spans="5:25" x14ac:dyDescent="0.35">
      <c r="E659"/>
      <c r="F659"/>
      <c r="G659"/>
      <c r="H659"/>
      <c r="I659"/>
      <c r="J659"/>
      <c r="K659"/>
      <c r="L659"/>
      <c r="M659"/>
      <c r="N659"/>
      <c r="O659"/>
      <c r="P659"/>
      <c r="Q659"/>
      <c r="R659"/>
      <c r="S659"/>
      <c r="T659"/>
      <c r="U659"/>
      <c r="V659"/>
      <c r="W659"/>
      <c r="X659"/>
      <c r="Y659"/>
    </row>
    <row r="660" spans="5:25" x14ac:dyDescent="0.35">
      <c r="E660"/>
      <c r="F660"/>
      <c r="G660"/>
      <c r="H660"/>
      <c r="I660"/>
      <c r="J660"/>
      <c r="K660"/>
      <c r="L660"/>
      <c r="M660"/>
      <c r="N660"/>
      <c r="O660"/>
      <c r="P660"/>
      <c r="Q660"/>
      <c r="R660"/>
      <c r="S660"/>
      <c r="T660"/>
      <c r="U660"/>
      <c r="V660"/>
      <c r="W660"/>
      <c r="X660"/>
      <c r="Y660"/>
    </row>
    <row r="661" spans="5:25" x14ac:dyDescent="0.35">
      <c r="E661"/>
      <c r="F661"/>
      <c r="G661"/>
      <c r="H661"/>
      <c r="I661"/>
      <c r="J661"/>
      <c r="K661"/>
      <c r="L661"/>
      <c r="M661"/>
      <c r="N661"/>
      <c r="O661"/>
      <c r="P661"/>
      <c r="Q661"/>
      <c r="R661"/>
      <c r="S661"/>
      <c r="T661"/>
      <c r="U661"/>
      <c r="V661"/>
      <c r="W661"/>
      <c r="X661"/>
      <c r="Y661"/>
    </row>
    <row r="662" spans="5:25" x14ac:dyDescent="0.35">
      <c r="E662"/>
      <c r="F662"/>
      <c r="G662"/>
      <c r="H662"/>
      <c r="I662"/>
      <c r="J662"/>
      <c r="K662"/>
      <c r="L662"/>
      <c r="M662"/>
      <c r="N662"/>
      <c r="O662"/>
      <c r="P662"/>
      <c r="Q662"/>
      <c r="R662"/>
      <c r="S662"/>
      <c r="T662"/>
      <c r="U662"/>
      <c r="V662"/>
      <c r="W662"/>
      <c r="X662"/>
      <c r="Y662"/>
    </row>
    <row r="663" spans="5:25" x14ac:dyDescent="0.35">
      <c r="E663"/>
      <c r="F663"/>
      <c r="G663"/>
      <c r="H663"/>
      <c r="I663"/>
      <c r="J663"/>
      <c r="K663"/>
      <c r="L663"/>
      <c r="M663"/>
      <c r="N663"/>
      <c r="O663"/>
      <c r="P663"/>
      <c r="Q663"/>
      <c r="R663"/>
      <c r="S663"/>
      <c r="T663"/>
      <c r="U663"/>
      <c r="V663"/>
      <c r="W663"/>
      <c r="X663"/>
      <c r="Y663"/>
    </row>
    <row r="664" spans="5:25" x14ac:dyDescent="0.35">
      <c r="E664"/>
      <c r="F664"/>
      <c r="G664"/>
      <c r="H664"/>
      <c r="I664"/>
      <c r="J664"/>
      <c r="K664"/>
      <c r="L664"/>
      <c r="M664"/>
      <c r="N664"/>
      <c r="O664"/>
      <c r="P664"/>
      <c r="Q664"/>
      <c r="R664"/>
      <c r="S664"/>
      <c r="T664"/>
      <c r="U664"/>
      <c r="V664"/>
      <c r="W664"/>
      <c r="X664"/>
      <c r="Y664"/>
    </row>
    <row r="665" spans="5:25" x14ac:dyDescent="0.35">
      <c r="E665"/>
      <c r="F665"/>
      <c r="G665"/>
      <c r="H665"/>
      <c r="I665"/>
      <c r="J665"/>
      <c r="K665"/>
      <c r="L665"/>
      <c r="M665"/>
      <c r="N665"/>
      <c r="O665"/>
      <c r="P665"/>
      <c r="Q665"/>
      <c r="R665"/>
      <c r="S665"/>
      <c r="T665"/>
      <c r="U665"/>
      <c r="V665"/>
      <c r="W665"/>
      <c r="X665"/>
      <c r="Y665"/>
    </row>
    <row r="666" spans="5:25" x14ac:dyDescent="0.35">
      <c r="E666"/>
      <c r="F666"/>
      <c r="G666"/>
      <c r="H666"/>
      <c r="I666"/>
      <c r="J666"/>
      <c r="K666"/>
      <c r="L666"/>
      <c r="M666"/>
      <c r="N666"/>
      <c r="O666"/>
      <c r="P666"/>
      <c r="Q666"/>
      <c r="R666"/>
      <c r="S666"/>
      <c r="T666"/>
      <c r="U666"/>
      <c r="V666"/>
      <c r="W666"/>
      <c r="X666"/>
      <c r="Y666"/>
    </row>
    <row r="667" spans="5:25" x14ac:dyDescent="0.35">
      <c r="E667"/>
      <c r="F667"/>
      <c r="G667"/>
      <c r="H667"/>
      <c r="I667"/>
      <c r="J667"/>
      <c r="K667"/>
      <c r="L667"/>
      <c r="M667"/>
      <c r="N667"/>
      <c r="O667"/>
      <c r="P667"/>
      <c r="Q667"/>
      <c r="R667"/>
      <c r="S667"/>
      <c r="T667"/>
      <c r="U667"/>
      <c r="V667"/>
      <c r="W667"/>
      <c r="X667"/>
      <c r="Y667"/>
    </row>
    <row r="668" spans="5:25" x14ac:dyDescent="0.35">
      <c r="E668"/>
      <c r="F668"/>
      <c r="G668"/>
      <c r="H668"/>
      <c r="I668"/>
      <c r="J668"/>
      <c r="K668"/>
      <c r="L668"/>
      <c r="M668"/>
      <c r="N668"/>
      <c r="O668"/>
      <c r="P668"/>
      <c r="Q668"/>
      <c r="R668"/>
      <c r="S668"/>
      <c r="T668"/>
      <c r="U668"/>
      <c r="V668"/>
      <c r="W668"/>
      <c r="X668"/>
      <c r="Y668"/>
    </row>
    <row r="669" spans="5:25" x14ac:dyDescent="0.35">
      <c r="E669"/>
      <c r="F669"/>
      <c r="G669"/>
      <c r="H669"/>
      <c r="I669"/>
      <c r="J669"/>
      <c r="K669"/>
      <c r="L669"/>
      <c r="M669"/>
      <c r="N669"/>
      <c r="O669"/>
      <c r="P669"/>
      <c r="Q669"/>
      <c r="R669"/>
      <c r="S669"/>
      <c r="T669"/>
      <c r="U669"/>
      <c r="V669"/>
      <c r="W669"/>
      <c r="X669"/>
      <c r="Y669"/>
    </row>
    <row r="670" spans="5:25" x14ac:dyDescent="0.35">
      <c r="E670"/>
      <c r="F670"/>
      <c r="G670"/>
      <c r="H670"/>
      <c r="I670"/>
      <c r="J670"/>
      <c r="K670"/>
      <c r="L670"/>
      <c r="M670"/>
      <c r="N670"/>
      <c r="O670"/>
      <c r="P670"/>
      <c r="Q670"/>
      <c r="R670"/>
      <c r="S670"/>
      <c r="T670"/>
      <c r="U670"/>
      <c r="V670"/>
      <c r="W670"/>
      <c r="X670"/>
      <c r="Y670"/>
    </row>
    <row r="671" spans="5:25" x14ac:dyDescent="0.35">
      <c r="E671"/>
      <c r="F671"/>
      <c r="G671"/>
      <c r="H671"/>
      <c r="I671"/>
      <c r="J671"/>
      <c r="K671"/>
      <c r="L671"/>
      <c r="M671"/>
      <c r="N671"/>
      <c r="O671"/>
      <c r="P671"/>
      <c r="Q671"/>
      <c r="R671"/>
      <c r="S671"/>
      <c r="T671"/>
      <c r="U671"/>
      <c r="V671"/>
      <c r="W671"/>
      <c r="X671"/>
      <c r="Y671"/>
    </row>
    <row r="672" spans="5:25" x14ac:dyDescent="0.35">
      <c r="E672"/>
      <c r="F672"/>
      <c r="G672"/>
      <c r="H672"/>
      <c r="I672"/>
      <c r="J672"/>
      <c r="K672"/>
      <c r="L672"/>
      <c r="M672"/>
      <c r="N672"/>
      <c r="O672"/>
      <c r="P672"/>
      <c r="Q672"/>
      <c r="R672"/>
      <c r="S672"/>
      <c r="T672"/>
      <c r="U672"/>
      <c r="V672"/>
      <c r="W672"/>
      <c r="X672"/>
      <c r="Y672"/>
    </row>
    <row r="673" spans="5:25" x14ac:dyDescent="0.35">
      <c r="E673"/>
      <c r="F673"/>
      <c r="G673"/>
      <c r="H673"/>
      <c r="I673"/>
      <c r="J673"/>
      <c r="K673"/>
      <c r="L673"/>
      <c r="M673"/>
      <c r="N673"/>
      <c r="O673"/>
      <c r="P673"/>
      <c r="Q673"/>
      <c r="R673"/>
      <c r="S673"/>
      <c r="T673"/>
      <c r="U673"/>
      <c r="V673"/>
      <c r="W673"/>
      <c r="X673"/>
      <c r="Y673"/>
    </row>
    <row r="674" spans="5:25" x14ac:dyDescent="0.35">
      <c r="E674"/>
      <c r="F674"/>
      <c r="G674"/>
      <c r="H674"/>
      <c r="I674"/>
      <c r="J674"/>
      <c r="K674"/>
      <c r="L674"/>
      <c r="M674"/>
      <c r="N674"/>
      <c r="O674"/>
      <c r="P674"/>
      <c r="Q674"/>
      <c r="R674"/>
      <c r="S674"/>
      <c r="T674"/>
      <c r="U674"/>
      <c r="V674"/>
      <c r="W674"/>
      <c r="X674"/>
      <c r="Y674"/>
    </row>
    <row r="675" spans="5:25" x14ac:dyDescent="0.35">
      <c r="E675"/>
      <c r="F675"/>
      <c r="G675"/>
      <c r="H675"/>
      <c r="I675"/>
      <c r="J675"/>
      <c r="K675"/>
      <c r="L675"/>
      <c r="M675"/>
      <c r="N675"/>
      <c r="O675"/>
      <c r="P675"/>
      <c r="Q675"/>
      <c r="R675"/>
      <c r="S675"/>
      <c r="T675"/>
      <c r="U675"/>
      <c r="V675"/>
      <c r="W675"/>
      <c r="X675"/>
      <c r="Y675"/>
    </row>
    <row r="676" spans="5:25" x14ac:dyDescent="0.35">
      <c r="E676"/>
      <c r="F676"/>
      <c r="G676"/>
      <c r="H676"/>
      <c r="I676"/>
      <c r="J676"/>
      <c r="K676"/>
      <c r="L676"/>
      <c r="M676"/>
      <c r="N676"/>
      <c r="O676"/>
      <c r="P676"/>
      <c r="Q676"/>
      <c r="R676"/>
      <c r="S676"/>
      <c r="T676"/>
      <c r="U676"/>
      <c r="V676"/>
      <c r="W676"/>
      <c r="X676"/>
      <c r="Y676"/>
    </row>
    <row r="677" spans="5:25" x14ac:dyDescent="0.35">
      <c r="E677"/>
      <c r="F677"/>
      <c r="G677"/>
      <c r="H677"/>
      <c r="I677"/>
      <c r="J677"/>
      <c r="K677"/>
      <c r="L677"/>
      <c r="M677"/>
      <c r="N677"/>
      <c r="O677"/>
      <c r="P677"/>
      <c r="Q677"/>
      <c r="R677"/>
      <c r="S677"/>
      <c r="T677"/>
      <c r="U677"/>
      <c r="V677"/>
      <c r="W677"/>
      <c r="X677"/>
      <c r="Y677"/>
    </row>
    <row r="678" spans="5:25" x14ac:dyDescent="0.35">
      <c r="E678"/>
      <c r="F678"/>
      <c r="G678"/>
      <c r="H678"/>
      <c r="I678"/>
      <c r="J678"/>
      <c r="K678"/>
      <c r="L678"/>
      <c r="M678"/>
      <c r="N678"/>
      <c r="O678"/>
      <c r="P678"/>
      <c r="Q678"/>
      <c r="R678"/>
      <c r="S678"/>
      <c r="T678"/>
      <c r="U678"/>
      <c r="V678"/>
      <c r="W678"/>
      <c r="X678"/>
      <c r="Y678"/>
    </row>
    <row r="679" spans="5:25" x14ac:dyDescent="0.35">
      <c r="E679"/>
      <c r="F679"/>
      <c r="G679"/>
      <c r="H679"/>
      <c r="I679"/>
      <c r="J679"/>
      <c r="K679"/>
      <c r="L679"/>
      <c r="M679"/>
      <c r="N679"/>
      <c r="O679"/>
      <c r="P679"/>
      <c r="Q679"/>
      <c r="R679"/>
      <c r="S679"/>
      <c r="T679"/>
      <c r="U679"/>
      <c r="V679"/>
      <c r="W679"/>
      <c r="X679"/>
      <c r="Y679"/>
    </row>
    <row r="680" spans="5:25" x14ac:dyDescent="0.35">
      <c r="E680"/>
      <c r="F680"/>
      <c r="G680"/>
      <c r="H680"/>
      <c r="I680"/>
      <c r="J680"/>
      <c r="K680"/>
      <c r="L680"/>
      <c r="M680"/>
      <c r="N680"/>
      <c r="O680"/>
      <c r="P680"/>
      <c r="Q680"/>
      <c r="R680"/>
      <c r="S680"/>
      <c r="T680"/>
      <c r="U680"/>
      <c r="V680"/>
      <c r="W680"/>
      <c r="X680"/>
      <c r="Y680"/>
    </row>
    <row r="681" spans="5:25" x14ac:dyDescent="0.35">
      <c r="E681"/>
      <c r="F681"/>
      <c r="G681"/>
      <c r="H681"/>
      <c r="I681"/>
      <c r="J681"/>
      <c r="K681"/>
      <c r="L681"/>
      <c r="M681"/>
      <c r="N681"/>
      <c r="O681"/>
      <c r="P681"/>
      <c r="Q681"/>
      <c r="R681"/>
      <c r="S681"/>
      <c r="T681"/>
      <c r="U681"/>
      <c r="V681"/>
      <c r="W681"/>
      <c r="X681"/>
      <c r="Y681"/>
    </row>
    <row r="682" spans="5:25" x14ac:dyDescent="0.35">
      <c r="E682"/>
      <c r="F682"/>
      <c r="G682"/>
      <c r="H682"/>
      <c r="I682"/>
      <c r="J682"/>
      <c r="K682"/>
      <c r="L682"/>
      <c r="M682"/>
      <c r="N682"/>
      <c r="O682"/>
      <c r="P682"/>
      <c r="Q682"/>
      <c r="R682"/>
      <c r="S682"/>
      <c r="T682"/>
      <c r="U682"/>
      <c r="V682"/>
      <c r="W682"/>
      <c r="X682"/>
      <c r="Y682"/>
    </row>
    <row r="683" spans="5:25" x14ac:dyDescent="0.35">
      <c r="E683"/>
      <c r="F683"/>
      <c r="G683"/>
      <c r="H683"/>
      <c r="I683"/>
      <c r="J683"/>
      <c r="K683"/>
      <c r="L683"/>
      <c r="M683"/>
      <c r="N683"/>
      <c r="O683"/>
      <c r="P683"/>
      <c r="Q683"/>
      <c r="R683"/>
      <c r="S683"/>
      <c r="T683"/>
      <c r="U683"/>
      <c r="V683"/>
      <c r="W683"/>
      <c r="X683"/>
      <c r="Y683"/>
    </row>
    <row r="684" spans="5:25" x14ac:dyDescent="0.35">
      <c r="E684"/>
      <c r="F684"/>
      <c r="G684"/>
      <c r="H684"/>
      <c r="I684"/>
      <c r="J684"/>
      <c r="K684"/>
      <c r="L684"/>
      <c r="M684"/>
      <c r="N684"/>
      <c r="O684"/>
      <c r="P684"/>
      <c r="Q684"/>
      <c r="R684"/>
      <c r="S684"/>
      <c r="T684"/>
      <c r="U684"/>
      <c r="V684"/>
      <c r="W684"/>
      <c r="X684"/>
      <c r="Y684"/>
    </row>
    <row r="685" spans="5:25" x14ac:dyDescent="0.35">
      <c r="E685"/>
      <c r="F685"/>
      <c r="G685"/>
      <c r="H685"/>
      <c r="I685"/>
      <c r="J685"/>
      <c r="K685"/>
      <c r="L685"/>
      <c r="M685"/>
      <c r="N685"/>
      <c r="O685"/>
      <c r="P685"/>
      <c r="Q685"/>
      <c r="R685"/>
      <c r="S685"/>
      <c r="T685"/>
      <c r="U685"/>
      <c r="V685"/>
      <c r="W685"/>
      <c r="X685"/>
      <c r="Y685"/>
    </row>
    <row r="686" spans="5:25" x14ac:dyDescent="0.35">
      <c r="E686"/>
      <c r="F686"/>
      <c r="G686"/>
      <c r="H686"/>
      <c r="I686"/>
      <c r="J686"/>
      <c r="K686"/>
      <c r="L686"/>
      <c r="M686"/>
      <c r="N686"/>
      <c r="O686"/>
      <c r="P686"/>
      <c r="Q686"/>
      <c r="R686"/>
      <c r="S686"/>
      <c r="T686"/>
      <c r="U686"/>
      <c r="V686"/>
      <c r="W686"/>
      <c r="X686"/>
      <c r="Y686"/>
    </row>
    <row r="687" spans="5:25" x14ac:dyDescent="0.35">
      <c r="E687"/>
      <c r="F687"/>
      <c r="G687"/>
      <c r="H687"/>
      <c r="I687"/>
      <c r="J687"/>
      <c r="K687"/>
      <c r="L687"/>
      <c r="M687"/>
      <c r="N687"/>
      <c r="O687"/>
      <c r="P687"/>
      <c r="Q687"/>
      <c r="R687"/>
      <c r="S687"/>
      <c r="T687"/>
      <c r="U687"/>
      <c r="V687"/>
      <c r="W687"/>
      <c r="X687"/>
      <c r="Y687"/>
    </row>
    <row r="688" spans="5:25" x14ac:dyDescent="0.35">
      <c r="E688"/>
      <c r="F688"/>
      <c r="G688"/>
      <c r="H688"/>
      <c r="I688"/>
      <c r="J688"/>
      <c r="K688"/>
      <c r="L688"/>
      <c r="M688"/>
      <c r="N688"/>
      <c r="O688"/>
      <c r="P688"/>
      <c r="Q688"/>
      <c r="R688"/>
      <c r="S688"/>
      <c r="T688"/>
      <c r="U688"/>
      <c r="V688"/>
      <c r="W688"/>
      <c r="X688"/>
      <c r="Y688"/>
    </row>
    <row r="689" spans="5:25" x14ac:dyDescent="0.35">
      <c r="E689"/>
      <c r="F689"/>
      <c r="G689"/>
      <c r="H689"/>
      <c r="I689"/>
      <c r="J689"/>
      <c r="K689"/>
      <c r="L689"/>
      <c r="M689"/>
      <c r="N689"/>
      <c r="O689"/>
      <c r="P689"/>
      <c r="Q689"/>
      <c r="R689"/>
      <c r="S689"/>
      <c r="T689"/>
      <c r="U689"/>
      <c r="V689"/>
      <c r="W689"/>
      <c r="X689"/>
      <c r="Y689"/>
    </row>
    <row r="690" spans="5:25" x14ac:dyDescent="0.35">
      <c r="E690"/>
      <c r="F690"/>
      <c r="G690"/>
      <c r="H690"/>
      <c r="I690"/>
      <c r="J690"/>
      <c r="K690"/>
      <c r="L690"/>
      <c r="M690"/>
      <c r="N690"/>
      <c r="O690"/>
      <c r="P690"/>
      <c r="Q690"/>
      <c r="R690"/>
      <c r="S690"/>
      <c r="T690"/>
      <c r="U690"/>
      <c r="V690"/>
      <c r="W690"/>
      <c r="X690"/>
      <c r="Y690"/>
    </row>
    <row r="691" spans="5:25" x14ac:dyDescent="0.35">
      <c r="E691"/>
      <c r="F691"/>
      <c r="G691"/>
      <c r="H691"/>
      <c r="I691"/>
      <c r="J691"/>
      <c r="K691"/>
      <c r="L691"/>
      <c r="M691"/>
      <c r="N691"/>
      <c r="O691"/>
      <c r="P691"/>
      <c r="Q691"/>
      <c r="R691"/>
      <c r="S691"/>
      <c r="T691"/>
      <c r="U691"/>
      <c r="V691"/>
      <c r="W691"/>
      <c r="X691"/>
      <c r="Y691"/>
    </row>
    <row r="692" spans="5:25" x14ac:dyDescent="0.35">
      <c r="E692"/>
      <c r="F692"/>
      <c r="G692"/>
      <c r="H692"/>
      <c r="I692"/>
      <c r="J692"/>
      <c r="K692"/>
      <c r="L692"/>
      <c r="M692"/>
      <c r="N692"/>
      <c r="O692"/>
      <c r="P692"/>
      <c r="Q692"/>
      <c r="R692"/>
      <c r="S692"/>
      <c r="T692"/>
      <c r="U692"/>
      <c r="V692"/>
      <c r="W692"/>
      <c r="X692"/>
      <c r="Y692"/>
    </row>
    <row r="693" spans="5:25" x14ac:dyDescent="0.35">
      <c r="E693"/>
      <c r="F693"/>
      <c r="G693"/>
      <c r="H693"/>
      <c r="I693"/>
      <c r="J693"/>
      <c r="K693"/>
      <c r="L693"/>
      <c r="M693"/>
      <c r="N693"/>
      <c r="O693"/>
      <c r="P693"/>
      <c r="Q693"/>
      <c r="R693"/>
      <c r="S693"/>
      <c r="T693"/>
      <c r="U693"/>
      <c r="V693"/>
      <c r="W693"/>
      <c r="X693"/>
      <c r="Y693"/>
    </row>
    <row r="694" spans="5:25" x14ac:dyDescent="0.35">
      <c r="E694"/>
      <c r="F694"/>
      <c r="G694"/>
      <c r="H694"/>
      <c r="I694"/>
      <c r="J694"/>
      <c r="K694"/>
      <c r="L694"/>
      <c r="M694"/>
      <c r="N694"/>
      <c r="O694"/>
      <c r="P694"/>
      <c r="Q694"/>
      <c r="R694"/>
      <c r="S694"/>
      <c r="T694"/>
      <c r="U694"/>
      <c r="V694"/>
      <c r="W694"/>
      <c r="X694"/>
      <c r="Y694"/>
    </row>
    <row r="695" spans="5:25" x14ac:dyDescent="0.35">
      <c r="E695"/>
      <c r="F695"/>
      <c r="G695"/>
      <c r="H695"/>
      <c r="I695"/>
      <c r="J695"/>
      <c r="K695"/>
      <c r="L695"/>
      <c r="M695"/>
      <c r="N695"/>
      <c r="O695"/>
      <c r="P695"/>
      <c r="Q695"/>
      <c r="R695"/>
      <c r="S695"/>
      <c r="T695"/>
      <c r="U695"/>
      <c r="V695"/>
      <c r="W695"/>
      <c r="X695"/>
      <c r="Y695"/>
    </row>
    <row r="696" spans="5:25" x14ac:dyDescent="0.35">
      <c r="E696"/>
      <c r="F696"/>
      <c r="G696"/>
      <c r="H696"/>
      <c r="I696"/>
      <c r="J696"/>
      <c r="K696"/>
      <c r="L696"/>
      <c r="M696"/>
      <c r="N696"/>
      <c r="O696"/>
      <c r="P696"/>
      <c r="Q696"/>
      <c r="R696"/>
      <c r="S696"/>
      <c r="T696"/>
      <c r="U696"/>
      <c r="V696"/>
      <c r="W696"/>
      <c r="X696"/>
      <c r="Y696"/>
    </row>
    <row r="697" spans="5:25" x14ac:dyDescent="0.35">
      <c r="E697"/>
      <c r="F697"/>
      <c r="G697"/>
      <c r="H697"/>
      <c r="I697"/>
      <c r="J697"/>
      <c r="K697"/>
      <c r="L697"/>
      <c r="M697"/>
      <c r="N697"/>
      <c r="O697"/>
      <c r="P697"/>
      <c r="Q697"/>
      <c r="R697"/>
      <c r="S697"/>
      <c r="T697"/>
      <c r="U697"/>
      <c r="V697"/>
      <c r="W697"/>
      <c r="X697"/>
      <c r="Y697"/>
    </row>
    <row r="698" spans="5:25" x14ac:dyDescent="0.35">
      <c r="E698"/>
      <c r="F698"/>
      <c r="G698"/>
      <c r="H698"/>
      <c r="I698"/>
      <c r="J698"/>
      <c r="K698"/>
      <c r="L698"/>
      <c r="M698"/>
      <c r="N698"/>
      <c r="O698"/>
      <c r="P698"/>
      <c r="Q698"/>
      <c r="R698"/>
      <c r="S698"/>
      <c r="T698"/>
      <c r="U698"/>
      <c r="V698"/>
      <c r="W698"/>
      <c r="X698"/>
      <c r="Y698"/>
    </row>
    <row r="699" spans="5:25" x14ac:dyDescent="0.35">
      <c r="E699"/>
      <c r="F699"/>
      <c r="G699"/>
      <c r="H699"/>
      <c r="I699"/>
      <c r="J699"/>
      <c r="K699"/>
      <c r="L699"/>
      <c r="M699"/>
      <c r="N699"/>
      <c r="O699"/>
      <c r="P699"/>
      <c r="Q699"/>
      <c r="R699"/>
      <c r="S699"/>
      <c r="T699"/>
      <c r="U699"/>
      <c r="V699"/>
      <c r="W699"/>
      <c r="X699"/>
      <c r="Y699"/>
    </row>
    <row r="700" spans="5:25" x14ac:dyDescent="0.35">
      <c r="E700"/>
      <c r="F700"/>
      <c r="G700"/>
      <c r="H700"/>
      <c r="I700"/>
      <c r="J700"/>
      <c r="K700"/>
      <c r="L700"/>
      <c r="M700"/>
      <c r="N700"/>
      <c r="O700"/>
      <c r="P700"/>
      <c r="Q700"/>
      <c r="R700"/>
      <c r="S700"/>
      <c r="T700"/>
      <c r="U700"/>
      <c r="V700"/>
      <c r="W700"/>
      <c r="X700"/>
      <c r="Y700"/>
    </row>
    <row r="701" spans="5:25" x14ac:dyDescent="0.35">
      <c r="E701"/>
      <c r="F701"/>
      <c r="G701"/>
      <c r="H701"/>
      <c r="I701"/>
      <c r="J701"/>
      <c r="K701"/>
      <c r="L701"/>
      <c r="M701"/>
      <c r="N701"/>
      <c r="O701"/>
      <c r="P701"/>
      <c r="Q701"/>
      <c r="R701"/>
      <c r="S701"/>
      <c r="T701"/>
      <c r="U701"/>
      <c r="V701"/>
      <c r="W701"/>
      <c r="X701"/>
      <c r="Y701"/>
    </row>
    <row r="702" spans="5:25" x14ac:dyDescent="0.35">
      <c r="E702"/>
      <c r="F702"/>
      <c r="G702"/>
      <c r="H702"/>
      <c r="I702"/>
      <c r="J702"/>
      <c r="K702"/>
      <c r="L702"/>
      <c r="M702"/>
      <c r="N702"/>
      <c r="O702"/>
      <c r="P702"/>
      <c r="Q702"/>
      <c r="R702"/>
      <c r="S702"/>
      <c r="T702"/>
      <c r="U702"/>
      <c r="V702"/>
      <c r="W702"/>
      <c r="X702"/>
      <c r="Y702"/>
    </row>
    <row r="703" spans="5:25" x14ac:dyDescent="0.35">
      <c r="E703"/>
      <c r="F703"/>
      <c r="G703"/>
      <c r="H703"/>
      <c r="I703"/>
      <c r="J703"/>
      <c r="K703"/>
      <c r="L703"/>
      <c r="M703"/>
      <c r="N703"/>
      <c r="O703"/>
      <c r="P703"/>
      <c r="Q703"/>
      <c r="R703"/>
      <c r="S703"/>
      <c r="T703"/>
      <c r="U703"/>
      <c r="V703"/>
      <c r="W703"/>
      <c r="X703"/>
      <c r="Y703"/>
    </row>
    <row r="704" spans="5:25" x14ac:dyDescent="0.35">
      <c r="E704"/>
      <c r="F704"/>
      <c r="G704"/>
      <c r="H704"/>
      <c r="I704"/>
      <c r="J704"/>
      <c r="K704"/>
      <c r="L704"/>
      <c r="M704"/>
      <c r="N704"/>
      <c r="O704"/>
      <c r="P704"/>
      <c r="Q704"/>
      <c r="R704"/>
      <c r="S704"/>
      <c r="T704"/>
      <c r="U704"/>
      <c r="V704"/>
      <c r="W704"/>
      <c r="X704"/>
      <c r="Y704"/>
    </row>
    <row r="705" spans="5:25" x14ac:dyDescent="0.35">
      <c r="E705"/>
      <c r="F705"/>
      <c r="G705"/>
      <c r="H705"/>
      <c r="I705"/>
      <c r="J705"/>
      <c r="K705"/>
      <c r="L705"/>
      <c r="M705"/>
      <c r="N705"/>
      <c r="O705"/>
      <c r="P705"/>
      <c r="Q705"/>
      <c r="R705"/>
      <c r="S705"/>
      <c r="T705"/>
      <c r="U705"/>
      <c r="V705"/>
      <c r="W705"/>
      <c r="X705"/>
      <c r="Y705"/>
    </row>
    <row r="706" spans="5:25" x14ac:dyDescent="0.35">
      <c r="E706"/>
      <c r="F706"/>
      <c r="G706"/>
      <c r="H706"/>
      <c r="I706"/>
      <c r="J706"/>
      <c r="K706"/>
      <c r="L706"/>
      <c r="M706"/>
      <c r="N706"/>
      <c r="O706"/>
      <c r="P706"/>
      <c r="Q706"/>
      <c r="R706"/>
      <c r="S706"/>
      <c r="T706"/>
      <c r="U706"/>
      <c r="V706"/>
      <c r="W706"/>
      <c r="X706"/>
      <c r="Y706"/>
    </row>
    <row r="707" spans="5:25" x14ac:dyDescent="0.35">
      <c r="E707"/>
      <c r="F707"/>
      <c r="G707"/>
      <c r="H707"/>
      <c r="I707"/>
      <c r="J707"/>
      <c r="K707"/>
      <c r="L707"/>
      <c r="M707"/>
      <c r="N707"/>
      <c r="O707"/>
      <c r="P707"/>
      <c r="Q707"/>
      <c r="R707"/>
      <c r="S707"/>
      <c r="T707"/>
      <c r="U707"/>
      <c r="V707"/>
      <c r="W707"/>
      <c r="X707"/>
      <c r="Y707"/>
    </row>
    <row r="708" spans="5:25" x14ac:dyDescent="0.35">
      <c r="E708"/>
      <c r="F708"/>
      <c r="G708"/>
      <c r="H708"/>
      <c r="I708"/>
      <c r="J708"/>
      <c r="K708"/>
      <c r="L708"/>
      <c r="M708"/>
      <c r="N708"/>
      <c r="O708"/>
      <c r="P708"/>
      <c r="Q708"/>
      <c r="R708"/>
      <c r="S708"/>
      <c r="T708"/>
      <c r="U708"/>
      <c r="V708"/>
      <c r="W708"/>
      <c r="X708"/>
      <c r="Y708"/>
    </row>
    <row r="709" spans="5:25" x14ac:dyDescent="0.35">
      <c r="E709"/>
      <c r="F709"/>
      <c r="G709"/>
      <c r="H709"/>
      <c r="I709"/>
      <c r="J709"/>
      <c r="K709"/>
      <c r="L709"/>
      <c r="M709"/>
      <c r="N709"/>
      <c r="O709"/>
      <c r="P709"/>
      <c r="Q709"/>
      <c r="R709"/>
      <c r="S709"/>
      <c r="T709"/>
      <c r="U709"/>
      <c r="V709"/>
      <c r="W709"/>
      <c r="X709"/>
      <c r="Y709"/>
    </row>
    <row r="710" spans="5:25" x14ac:dyDescent="0.35">
      <c r="E710"/>
      <c r="F710"/>
      <c r="G710"/>
      <c r="H710"/>
      <c r="I710"/>
      <c r="J710"/>
      <c r="K710"/>
      <c r="L710"/>
      <c r="M710"/>
      <c r="N710"/>
      <c r="O710"/>
      <c r="P710"/>
      <c r="Q710"/>
      <c r="R710"/>
      <c r="S710"/>
      <c r="T710"/>
      <c r="U710"/>
      <c r="V710"/>
      <c r="W710"/>
      <c r="X710"/>
      <c r="Y710"/>
    </row>
    <row r="711" spans="5:25" x14ac:dyDescent="0.35">
      <c r="E711"/>
      <c r="F711"/>
      <c r="G711"/>
      <c r="H711"/>
      <c r="I711"/>
      <c r="J711"/>
      <c r="K711"/>
      <c r="L711"/>
      <c r="M711"/>
      <c r="N711"/>
      <c r="O711"/>
      <c r="P711"/>
      <c r="Q711"/>
      <c r="R711"/>
      <c r="S711"/>
      <c r="T711"/>
      <c r="U711"/>
      <c r="V711"/>
      <c r="W711"/>
      <c r="X711"/>
      <c r="Y711"/>
    </row>
    <row r="712" spans="5:25" x14ac:dyDescent="0.35">
      <c r="E712"/>
      <c r="F712"/>
      <c r="G712"/>
      <c r="H712"/>
      <c r="I712"/>
      <c r="J712"/>
      <c r="K712"/>
      <c r="L712"/>
      <c r="M712"/>
      <c r="N712"/>
      <c r="O712"/>
      <c r="P712"/>
      <c r="Q712"/>
      <c r="R712"/>
      <c r="S712"/>
      <c r="T712"/>
      <c r="U712"/>
      <c r="V712"/>
      <c r="W712"/>
      <c r="X712"/>
      <c r="Y712"/>
    </row>
    <row r="713" spans="5:25" x14ac:dyDescent="0.35">
      <c r="E713"/>
      <c r="F713"/>
      <c r="G713"/>
      <c r="H713"/>
      <c r="I713"/>
      <c r="J713"/>
      <c r="K713"/>
      <c r="L713"/>
      <c r="M713"/>
      <c r="N713"/>
      <c r="O713"/>
      <c r="P713"/>
      <c r="Q713"/>
      <c r="R713"/>
      <c r="S713"/>
      <c r="T713"/>
      <c r="U713"/>
      <c r="V713"/>
      <c r="W713"/>
      <c r="X713"/>
      <c r="Y713"/>
    </row>
    <row r="714" spans="5:25" x14ac:dyDescent="0.35">
      <c r="E714"/>
      <c r="F714"/>
      <c r="G714"/>
      <c r="H714"/>
      <c r="I714"/>
      <c r="J714"/>
      <c r="K714"/>
      <c r="L714"/>
      <c r="M714"/>
      <c r="N714"/>
      <c r="O714"/>
      <c r="P714"/>
      <c r="Q714"/>
      <c r="R714"/>
      <c r="S714"/>
      <c r="T714"/>
      <c r="U714"/>
      <c r="V714"/>
      <c r="W714"/>
      <c r="X714"/>
      <c r="Y714"/>
    </row>
    <row r="715" spans="5:25" x14ac:dyDescent="0.35">
      <c r="E715"/>
      <c r="F715"/>
      <c r="G715"/>
      <c r="H715"/>
      <c r="I715"/>
      <c r="J715"/>
      <c r="K715"/>
      <c r="L715"/>
      <c r="M715"/>
      <c r="N715"/>
      <c r="O715"/>
      <c r="P715"/>
      <c r="Q715"/>
      <c r="R715"/>
      <c r="S715"/>
      <c r="T715"/>
      <c r="U715"/>
      <c r="V715"/>
      <c r="W715"/>
      <c r="X715"/>
      <c r="Y715"/>
    </row>
    <row r="716" spans="5:25" x14ac:dyDescent="0.35">
      <c r="E716"/>
      <c r="F716"/>
      <c r="G716"/>
      <c r="H716"/>
      <c r="I716"/>
      <c r="J716"/>
      <c r="K716"/>
      <c r="L716"/>
      <c r="M716"/>
      <c r="N716"/>
      <c r="O716"/>
      <c r="P716"/>
      <c r="Q716"/>
      <c r="R716"/>
      <c r="S716"/>
      <c r="T716"/>
      <c r="U716"/>
      <c r="V716"/>
      <c r="W716"/>
      <c r="X716"/>
      <c r="Y716"/>
    </row>
    <row r="717" spans="5:25" x14ac:dyDescent="0.35">
      <c r="E717"/>
      <c r="F717"/>
      <c r="G717"/>
      <c r="H717"/>
      <c r="I717"/>
      <c r="J717"/>
      <c r="K717"/>
      <c r="L717"/>
      <c r="M717"/>
      <c r="N717"/>
      <c r="O717"/>
      <c r="P717"/>
      <c r="Q717"/>
      <c r="R717"/>
      <c r="S717"/>
      <c r="T717"/>
      <c r="U717"/>
      <c r="V717"/>
      <c r="W717"/>
      <c r="X717"/>
      <c r="Y717"/>
    </row>
    <row r="718" spans="5:25" x14ac:dyDescent="0.35">
      <c r="E718"/>
      <c r="F718"/>
      <c r="G718"/>
      <c r="H718"/>
      <c r="I718"/>
      <c r="J718"/>
      <c r="K718"/>
      <c r="L718"/>
      <c r="M718"/>
      <c r="N718"/>
      <c r="O718"/>
      <c r="P718"/>
      <c r="Q718"/>
      <c r="R718"/>
      <c r="S718"/>
      <c r="T718"/>
      <c r="U718"/>
      <c r="V718"/>
      <c r="W718"/>
      <c r="X718"/>
      <c r="Y718"/>
    </row>
    <row r="719" spans="5:25" x14ac:dyDescent="0.35">
      <c r="E719"/>
      <c r="F719"/>
      <c r="G719"/>
      <c r="H719"/>
      <c r="I719"/>
      <c r="J719"/>
      <c r="K719"/>
      <c r="L719"/>
      <c r="M719"/>
      <c r="N719"/>
      <c r="O719"/>
      <c r="P719"/>
      <c r="Q719"/>
      <c r="R719"/>
      <c r="S719"/>
      <c r="T719"/>
      <c r="U719"/>
      <c r="V719"/>
      <c r="W719"/>
      <c r="X719"/>
      <c r="Y719"/>
    </row>
    <row r="720" spans="5:25" x14ac:dyDescent="0.35">
      <c r="E720"/>
      <c r="F720"/>
      <c r="G720"/>
      <c r="H720"/>
      <c r="I720"/>
      <c r="J720"/>
      <c r="K720"/>
      <c r="L720"/>
      <c r="M720"/>
      <c r="N720"/>
      <c r="O720"/>
      <c r="P720"/>
      <c r="Q720"/>
      <c r="R720"/>
      <c r="S720"/>
      <c r="T720"/>
      <c r="U720"/>
      <c r="V720"/>
      <c r="W720"/>
      <c r="X720"/>
      <c r="Y720"/>
    </row>
    <row r="721" spans="5:25" x14ac:dyDescent="0.35">
      <c r="E721"/>
      <c r="F721"/>
      <c r="G721"/>
      <c r="H721"/>
      <c r="I721"/>
      <c r="J721"/>
      <c r="K721"/>
      <c r="L721"/>
      <c r="M721"/>
      <c r="N721"/>
      <c r="O721"/>
      <c r="P721"/>
      <c r="Q721"/>
      <c r="R721"/>
      <c r="S721"/>
      <c r="T721"/>
      <c r="U721"/>
      <c r="V721"/>
      <c r="W721"/>
      <c r="X721"/>
      <c r="Y721"/>
    </row>
    <row r="722" spans="5:25" x14ac:dyDescent="0.35">
      <c r="E722"/>
      <c r="F722"/>
      <c r="G722"/>
      <c r="H722"/>
      <c r="I722"/>
      <c r="J722"/>
      <c r="K722"/>
      <c r="L722"/>
      <c r="M722"/>
      <c r="N722"/>
      <c r="O722"/>
      <c r="P722"/>
      <c r="Q722"/>
      <c r="R722"/>
      <c r="S722"/>
      <c r="T722"/>
      <c r="U722"/>
      <c r="V722"/>
      <c r="W722"/>
      <c r="X722"/>
      <c r="Y722"/>
    </row>
    <row r="723" spans="5:25" x14ac:dyDescent="0.35">
      <c r="E723"/>
      <c r="F723"/>
      <c r="G723"/>
      <c r="H723"/>
      <c r="I723"/>
      <c r="J723"/>
      <c r="K723"/>
      <c r="L723"/>
      <c r="M723"/>
      <c r="N723"/>
      <c r="O723"/>
      <c r="P723"/>
      <c r="Q723"/>
      <c r="R723"/>
      <c r="S723"/>
      <c r="T723"/>
      <c r="U723"/>
      <c r="V723"/>
      <c r="W723"/>
      <c r="X723"/>
      <c r="Y723"/>
    </row>
    <row r="724" spans="5:25" x14ac:dyDescent="0.35">
      <c r="E724"/>
      <c r="F724"/>
      <c r="G724"/>
      <c r="H724"/>
      <c r="I724"/>
      <c r="J724"/>
      <c r="K724"/>
      <c r="L724"/>
      <c r="M724"/>
      <c r="N724"/>
      <c r="O724"/>
      <c r="P724"/>
      <c r="Q724"/>
      <c r="R724"/>
      <c r="S724"/>
      <c r="T724"/>
      <c r="U724"/>
      <c r="V724"/>
      <c r="W724"/>
      <c r="X724"/>
      <c r="Y724"/>
    </row>
    <row r="725" spans="5:25" x14ac:dyDescent="0.35">
      <c r="E725"/>
      <c r="F725"/>
      <c r="G725"/>
      <c r="H725"/>
      <c r="I725"/>
      <c r="J725"/>
      <c r="K725"/>
      <c r="L725"/>
      <c r="M725"/>
      <c r="N725"/>
      <c r="O725"/>
      <c r="P725"/>
      <c r="Q725"/>
      <c r="R725"/>
      <c r="S725"/>
      <c r="T725"/>
      <c r="U725"/>
      <c r="V725"/>
      <c r="W725"/>
      <c r="X725"/>
      <c r="Y725"/>
    </row>
    <row r="726" spans="5:25" x14ac:dyDescent="0.35">
      <c r="E726"/>
      <c r="F726"/>
      <c r="G726"/>
      <c r="H726"/>
      <c r="I726"/>
      <c r="J726"/>
      <c r="K726"/>
      <c r="L726"/>
      <c r="M726"/>
      <c r="N726"/>
      <c r="O726"/>
      <c r="P726"/>
      <c r="Q726"/>
      <c r="R726"/>
      <c r="S726"/>
      <c r="T726"/>
      <c r="U726"/>
      <c r="V726"/>
      <c r="W726"/>
      <c r="X726"/>
      <c r="Y726"/>
    </row>
    <row r="727" spans="5:25" x14ac:dyDescent="0.35">
      <c r="E727"/>
      <c r="F727"/>
      <c r="G727"/>
      <c r="H727"/>
      <c r="I727"/>
      <c r="J727"/>
      <c r="K727"/>
      <c r="L727"/>
      <c r="M727"/>
      <c r="N727"/>
      <c r="O727"/>
      <c r="P727"/>
      <c r="Q727"/>
      <c r="R727"/>
      <c r="S727"/>
      <c r="T727"/>
      <c r="U727"/>
      <c r="V727"/>
      <c r="W727"/>
      <c r="X727"/>
      <c r="Y727"/>
    </row>
    <row r="728" spans="5:25" x14ac:dyDescent="0.35">
      <c r="E728"/>
      <c r="F728"/>
      <c r="G728"/>
      <c r="H728"/>
      <c r="I728"/>
      <c r="J728"/>
      <c r="K728"/>
      <c r="L728"/>
      <c r="M728"/>
      <c r="N728"/>
      <c r="O728"/>
      <c r="P728"/>
      <c r="Q728"/>
      <c r="R728"/>
      <c r="S728"/>
      <c r="T728"/>
      <c r="U728"/>
      <c r="V728"/>
      <c r="W728"/>
      <c r="X728"/>
      <c r="Y728"/>
    </row>
    <row r="729" spans="5:25" x14ac:dyDescent="0.35">
      <c r="E729"/>
      <c r="F729"/>
      <c r="G729"/>
      <c r="H729"/>
      <c r="I729"/>
      <c r="J729"/>
      <c r="K729"/>
      <c r="L729"/>
      <c r="M729"/>
      <c r="N729"/>
      <c r="O729"/>
      <c r="P729"/>
      <c r="Q729"/>
      <c r="R729"/>
      <c r="S729"/>
      <c r="T729"/>
      <c r="U729"/>
      <c r="V729"/>
      <c r="W729"/>
      <c r="X729"/>
      <c r="Y729"/>
    </row>
    <row r="730" spans="5:25" x14ac:dyDescent="0.35">
      <c r="E730"/>
      <c r="F730"/>
      <c r="G730"/>
      <c r="H730"/>
      <c r="I730"/>
      <c r="J730"/>
      <c r="K730"/>
      <c r="L730"/>
      <c r="M730"/>
      <c r="N730"/>
      <c r="O730"/>
      <c r="P730"/>
      <c r="Q730"/>
      <c r="R730"/>
      <c r="S730"/>
      <c r="T730"/>
      <c r="U730"/>
      <c r="V730"/>
      <c r="W730"/>
      <c r="X730"/>
      <c r="Y730"/>
    </row>
    <row r="731" spans="5:25" x14ac:dyDescent="0.35">
      <c r="E731"/>
      <c r="F731"/>
      <c r="G731"/>
      <c r="H731"/>
      <c r="I731"/>
      <c r="J731"/>
      <c r="K731"/>
      <c r="L731"/>
      <c r="M731"/>
      <c r="N731"/>
      <c r="O731"/>
      <c r="P731"/>
      <c r="Q731"/>
      <c r="R731"/>
      <c r="S731"/>
      <c r="T731"/>
      <c r="U731"/>
      <c r="V731"/>
      <c r="W731"/>
      <c r="X731"/>
      <c r="Y731"/>
    </row>
    <row r="732" spans="5:25" x14ac:dyDescent="0.35">
      <c r="E732"/>
      <c r="F732"/>
      <c r="G732"/>
      <c r="H732"/>
      <c r="I732"/>
      <c r="J732"/>
      <c r="K732"/>
      <c r="L732"/>
      <c r="M732"/>
      <c r="N732"/>
      <c r="O732"/>
      <c r="P732"/>
      <c r="Q732"/>
      <c r="R732"/>
      <c r="S732"/>
      <c r="T732"/>
      <c r="U732"/>
      <c r="V732"/>
      <c r="W732"/>
      <c r="X732"/>
      <c r="Y732"/>
    </row>
    <row r="733" spans="5:25" x14ac:dyDescent="0.35">
      <c r="E733"/>
      <c r="F733"/>
      <c r="G733"/>
      <c r="H733"/>
      <c r="I733"/>
      <c r="J733"/>
      <c r="K733"/>
      <c r="L733"/>
      <c r="M733"/>
      <c r="N733"/>
      <c r="O733"/>
      <c r="P733"/>
      <c r="Q733"/>
      <c r="R733"/>
      <c r="S733"/>
      <c r="T733"/>
      <c r="U733"/>
      <c r="V733"/>
      <c r="W733"/>
      <c r="X733"/>
      <c r="Y733"/>
    </row>
    <row r="734" spans="5:25" x14ac:dyDescent="0.35">
      <c r="E734"/>
      <c r="F734"/>
      <c r="G734"/>
      <c r="H734"/>
      <c r="I734"/>
      <c r="J734"/>
      <c r="K734"/>
      <c r="L734"/>
      <c r="M734"/>
      <c r="N734"/>
      <c r="O734"/>
      <c r="P734"/>
      <c r="Q734"/>
      <c r="R734"/>
      <c r="S734"/>
      <c r="T734"/>
      <c r="U734"/>
      <c r="V734"/>
      <c r="W734"/>
      <c r="X734"/>
      <c r="Y734"/>
    </row>
    <row r="735" spans="5:25" x14ac:dyDescent="0.35">
      <c r="E735"/>
      <c r="F735"/>
      <c r="G735"/>
      <c r="H735"/>
      <c r="I735"/>
      <c r="J735"/>
      <c r="K735"/>
      <c r="L735"/>
      <c r="M735"/>
      <c r="N735"/>
      <c r="O735"/>
      <c r="P735"/>
      <c r="Q735"/>
      <c r="R735"/>
      <c r="S735"/>
      <c r="T735"/>
      <c r="U735"/>
      <c r="V735"/>
      <c r="W735"/>
      <c r="X735"/>
      <c r="Y735"/>
    </row>
    <row r="736" spans="5:25" x14ac:dyDescent="0.35">
      <c r="E736"/>
      <c r="F736"/>
      <c r="G736"/>
      <c r="H736"/>
      <c r="I736"/>
      <c r="J736"/>
      <c r="K736"/>
      <c r="L736"/>
      <c r="M736"/>
      <c r="N736"/>
      <c r="O736"/>
      <c r="P736"/>
      <c r="Q736"/>
      <c r="R736"/>
      <c r="S736"/>
      <c r="T736"/>
      <c r="U736"/>
      <c r="V736"/>
      <c r="W736"/>
      <c r="X736"/>
      <c r="Y736"/>
    </row>
    <row r="737" spans="5:25" x14ac:dyDescent="0.35">
      <c r="E737"/>
      <c r="F737"/>
      <c r="G737"/>
      <c r="H737"/>
      <c r="I737"/>
      <c r="J737"/>
      <c r="K737"/>
      <c r="L737"/>
      <c r="M737"/>
      <c r="N737"/>
      <c r="O737"/>
      <c r="P737"/>
      <c r="Q737"/>
      <c r="R737"/>
      <c r="S737"/>
      <c r="T737"/>
      <c r="U737"/>
      <c r="V737"/>
      <c r="W737"/>
      <c r="X737"/>
      <c r="Y737"/>
    </row>
    <row r="738" spans="5:25" x14ac:dyDescent="0.35">
      <c r="E738"/>
      <c r="F738"/>
      <c r="G738"/>
      <c r="H738"/>
      <c r="I738"/>
      <c r="J738"/>
      <c r="K738"/>
      <c r="L738"/>
      <c r="M738"/>
      <c r="N738"/>
      <c r="O738"/>
      <c r="P738"/>
      <c r="Q738"/>
      <c r="R738"/>
      <c r="S738"/>
      <c r="T738"/>
      <c r="U738"/>
      <c r="V738"/>
      <c r="W738"/>
      <c r="X738"/>
      <c r="Y738"/>
    </row>
    <row r="739" spans="5:25" x14ac:dyDescent="0.35">
      <c r="E739"/>
      <c r="F739"/>
      <c r="G739"/>
      <c r="H739"/>
      <c r="I739"/>
      <c r="J739"/>
      <c r="K739"/>
      <c r="L739"/>
      <c r="M739"/>
      <c r="N739"/>
      <c r="O739"/>
      <c r="P739"/>
      <c r="Q739"/>
      <c r="R739"/>
      <c r="S739"/>
      <c r="T739"/>
      <c r="U739"/>
      <c r="V739"/>
      <c r="W739"/>
      <c r="X739"/>
      <c r="Y739"/>
    </row>
    <row r="740" spans="5:25" x14ac:dyDescent="0.35">
      <c r="E740"/>
      <c r="F740"/>
      <c r="G740"/>
      <c r="H740"/>
      <c r="I740"/>
      <c r="J740"/>
      <c r="K740"/>
      <c r="L740"/>
      <c r="M740"/>
      <c r="N740"/>
      <c r="O740"/>
      <c r="P740"/>
      <c r="Q740"/>
      <c r="R740"/>
      <c r="S740"/>
      <c r="T740"/>
      <c r="U740"/>
      <c r="V740"/>
      <c r="W740"/>
      <c r="X740"/>
      <c r="Y740"/>
    </row>
    <row r="741" spans="5:25" x14ac:dyDescent="0.35">
      <c r="E741"/>
      <c r="F741"/>
      <c r="G741"/>
      <c r="H741"/>
      <c r="I741"/>
      <c r="J741"/>
      <c r="K741"/>
      <c r="L741"/>
      <c r="M741"/>
      <c r="N741"/>
      <c r="O741"/>
      <c r="P741"/>
      <c r="Q741"/>
      <c r="R741"/>
      <c r="S741"/>
      <c r="T741"/>
      <c r="U741"/>
      <c r="V741"/>
      <c r="W741"/>
      <c r="X741"/>
      <c r="Y741"/>
    </row>
    <row r="742" spans="5:25" x14ac:dyDescent="0.35">
      <c r="E742"/>
      <c r="F742"/>
      <c r="G742"/>
      <c r="H742"/>
      <c r="I742"/>
      <c r="J742"/>
      <c r="K742"/>
      <c r="L742"/>
      <c r="M742"/>
      <c r="N742"/>
      <c r="O742"/>
      <c r="P742"/>
      <c r="Q742"/>
      <c r="R742"/>
      <c r="S742"/>
      <c r="T742"/>
      <c r="U742"/>
      <c r="V742"/>
      <c r="W742"/>
      <c r="X742"/>
      <c r="Y742"/>
    </row>
    <row r="743" spans="5:25" x14ac:dyDescent="0.35">
      <c r="E743"/>
      <c r="F743"/>
      <c r="G743"/>
      <c r="H743"/>
      <c r="I743"/>
      <c r="J743"/>
      <c r="K743"/>
      <c r="L743"/>
      <c r="M743"/>
      <c r="N743"/>
      <c r="O743"/>
      <c r="P743"/>
      <c r="Q743"/>
      <c r="R743"/>
      <c r="S743"/>
      <c r="T743"/>
      <c r="U743"/>
      <c r="V743"/>
      <c r="W743"/>
      <c r="X743"/>
      <c r="Y743"/>
    </row>
    <row r="744" spans="5:25" x14ac:dyDescent="0.35">
      <c r="E744"/>
      <c r="F744"/>
      <c r="G744"/>
      <c r="H744"/>
      <c r="I744"/>
      <c r="J744"/>
      <c r="K744"/>
      <c r="L744"/>
      <c r="M744"/>
      <c r="N744"/>
      <c r="O744"/>
      <c r="P744"/>
      <c r="Q744"/>
      <c r="R744"/>
      <c r="S744"/>
      <c r="T744"/>
      <c r="U744"/>
      <c r="V744"/>
      <c r="W744"/>
      <c r="X744"/>
      <c r="Y744"/>
    </row>
    <row r="745" spans="5:25" x14ac:dyDescent="0.35">
      <c r="E745"/>
      <c r="F745"/>
      <c r="G745"/>
      <c r="H745"/>
      <c r="I745"/>
      <c r="J745"/>
      <c r="K745"/>
      <c r="L745"/>
      <c r="M745"/>
      <c r="N745"/>
      <c r="O745"/>
      <c r="P745"/>
      <c r="Q745"/>
      <c r="R745"/>
      <c r="S745"/>
      <c r="T745"/>
      <c r="U745"/>
      <c r="V745"/>
      <c r="W745"/>
      <c r="X745"/>
      <c r="Y745"/>
    </row>
    <row r="746" spans="5:25" x14ac:dyDescent="0.35">
      <c r="E746"/>
      <c r="F746"/>
      <c r="G746"/>
      <c r="H746"/>
      <c r="I746"/>
      <c r="J746"/>
      <c r="K746"/>
      <c r="L746"/>
      <c r="M746"/>
      <c r="N746"/>
      <c r="O746"/>
      <c r="P746"/>
      <c r="Q746"/>
      <c r="R746"/>
      <c r="S746"/>
      <c r="T746"/>
      <c r="U746"/>
      <c r="V746"/>
      <c r="W746"/>
      <c r="X746"/>
      <c r="Y746"/>
    </row>
    <row r="747" spans="5:25" x14ac:dyDescent="0.35">
      <c r="E747"/>
      <c r="F747"/>
      <c r="G747"/>
      <c r="H747"/>
      <c r="I747"/>
      <c r="J747"/>
      <c r="K747"/>
      <c r="L747"/>
      <c r="M747"/>
      <c r="N747"/>
      <c r="O747"/>
      <c r="P747"/>
      <c r="Q747"/>
      <c r="R747"/>
      <c r="S747"/>
      <c r="T747"/>
      <c r="U747"/>
      <c r="V747"/>
      <c r="W747"/>
      <c r="X747"/>
      <c r="Y747"/>
    </row>
    <row r="748" spans="5:25" x14ac:dyDescent="0.35">
      <c r="E748"/>
      <c r="F748"/>
      <c r="G748"/>
      <c r="H748"/>
      <c r="I748"/>
      <c r="J748"/>
      <c r="K748"/>
      <c r="L748"/>
      <c r="M748"/>
      <c r="N748"/>
      <c r="O748"/>
      <c r="P748"/>
      <c r="Q748"/>
      <c r="R748"/>
      <c r="S748"/>
      <c r="T748"/>
      <c r="U748"/>
      <c r="V748"/>
      <c r="W748"/>
      <c r="X748"/>
      <c r="Y748"/>
    </row>
    <row r="749" spans="5:25" x14ac:dyDescent="0.35">
      <c r="E749"/>
      <c r="F749"/>
      <c r="G749"/>
      <c r="H749"/>
      <c r="I749"/>
      <c r="J749"/>
      <c r="K749"/>
      <c r="L749"/>
      <c r="M749"/>
      <c r="N749"/>
      <c r="O749"/>
      <c r="P749"/>
      <c r="Q749"/>
      <c r="R749"/>
      <c r="S749"/>
      <c r="T749"/>
      <c r="U749"/>
      <c r="V749"/>
      <c r="W749"/>
      <c r="X749"/>
      <c r="Y749"/>
    </row>
    <row r="750" spans="5:25" x14ac:dyDescent="0.35">
      <c r="E750"/>
      <c r="F750"/>
      <c r="G750"/>
      <c r="H750"/>
      <c r="I750"/>
      <c r="J750"/>
      <c r="K750"/>
      <c r="L750"/>
      <c r="M750"/>
      <c r="N750"/>
      <c r="O750"/>
      <c r="P750"/>
      <c r="Q750"/>
      <c r="R750"/>
      <c r="S750"/>
      <c r="T750"/>
      <c r="U750"/>
      <c r="V750"/>
      <c r="W750"/>
      <c r="X750"/>
      <c r="Y750"/>
    </row>
    <row r="751" spans="5:25" x14ac:dyDescent="0.35">
      <c r="E751"/>
      <c r="F751"/>
      <c r="G751"/>
      <c r="H751"/>
      <c r="I751"/>
      <c r="J751"/>
      <c r="K751"/>
      <c r="L751"/>
      <c r="M751"/>
      <c r="N751"/>
      <c r="O751"/>
      <c r="P751"/>
      <c r="Q751"/>
      <c r="R751"/>
      <c r="S751"/>
      <c r="T751"/>
      <c r="U751"/>
      <c r="V751"/>
      <c r="W751"/>
      <c r="X751"/>
      <c r="Y751"/>
    </row>
    <row r="752" spans="5:25" x14ac:dyDescent="0.35">
      <c r="E752"/>
      <c r="F752"/>
      <c r="G752"/>
      <c r="H752"/>
      <c r="I752"/>
      <c r="J752"/>
      <c r="K752"/>
      <c r="L752"/>
      <c r="M752"/>
      <c r="N752"/>
      <c r="O752"/>
      <c r="P752"/>
      <c r="Q752"/>
      <c r="R752"/>
      <c r="S752"/>
      <c r="T752"/>
      <c r="U752"/>
      <c r="V752"/>
      <c r="W752"/>
      <c r="X752"/>
      <c r="Y752"/>
    </row>
    <row r="753" spans="5:25" x14ac:dyDescent="0.35">
      <c r="E753"/>
      <c r="F753"/>
      <c r="G753"/>
      <c r="H753"/>
      <c r="I753"/>
      <c r="J753"/>
      <c r="K753"/>
      <c r="L753"/>
      <c r="M753"/>
      <c r="N753"/>
      <c r="O753"/>
      <c r="P753"/>
      <c r="Q753"/>
      <c r="R753"/>
      <c r="S753"/>
      <c r="T753"/>
      <c r="U753"/>
      <c r="V753"/>
      <c r="W753"/>
      <c r="X753"/>
      <c r="Y753"/>
    </row>
    <row r="754" spans="5:25" x14ac:dyDescent="0.35">
      <c r="E754"/>
      <c r="F754"/>
      <c r="G754"/>
      <c r="H754"/>
      <c r="I754"/>
      <c r="J754"/>
      <c r="K754"/>
      <c r="L754"/>
      <c r="M754"/>
      <c r="N754"/>
      <c r="O754"/>
      <c r="P754"/>
      <c r="Q754"/>
      <c r="R754"/>
      <c r="S754"/>
      <c r="T754"/>
      <c r="U754"/>
      <c r="V754"/>
      <c r="W754"/>
      <c r="X754"/>
      <c r="Y754"/>
    </row>
    <row r="755" spans="5:25" x14ac:dyDescent="0.35">
      <c r="E755"/>
      <c r="F755"/>
      <c r="G755"/>
      <c r="H755"/>
      <c r="I755"/>
      <c r="J755"/>
      <c r="K755"/>
      <c r="L755"/>
      <c r="M755"/>
      <c r="N755"/>
      <c r="O755"/>
      <c r="P755"/>
      <c r="Q755"/>
      <c r="R755"/>
      <c r="S755"/>
      <c r="T755"/>
      <c r="U755"/>
      <c r="V755"/>
      <c r="W755"/>
      <c r="X755"/>
      <c r="Y755"/>
    </row>
    <row r="756" spans="5:25" x14ac:dyDescent="0.35">
      <c r="E756"/>
      <c r="F756"/>
      <c r="G756"/>
      <c r="H756"/>
      <c r="I756"/>
      <c r="J756"/>
      <c r="K756"/>
      <c r="L756"/>
      <c r="M756"/>
      <c r="N756"/>
      <c r="O756"/>
      <c r="P756"/>
      <c r="Q756"/>
      <c r="R756"/>
      <c r="S756"/>
      <c r="T756"/>
      <c r="U756"/>
      <c r="V756"/>
      <c r="W756"/>
      <c r="X756"/>
      <c r="Y756"/>
    </row>
    <row r="757" spans="5:25" x14ac:dyDescent="0.35">
      <c r="E757"/>
      <c r="F757"/>
      <c r="G757"/>
      <c r="H757"/>
      <c r="I757"/>
      <c r="J757"/>
      <c r="K757"/>
      <c r="L757"/>
      <c r="M757"/>
      <c r="N757"/>
      <c r="O757"/>
      <c r="P757"/>
      <c r="Q757"/>
      <c r="R757"/>
      <c r="S757"/>
      <c r="T757"/>
      <c r="U757"/>
      <c r="V757"/>
      <c r="W757"/>
      <c r="X757"/>
      <c r="Y757"/>
    </row>
    <row r="758" spans="5:25" x14ac:dyDescent="0.35">
      <c r="E758"/>
      <c r="F758"/>
      <c r="G758"/>
      <c r="H758"/>
      <c r="I758"/>
      <c r="J758"/>
      <c r="K758"/>
      <c r="L758"/>
      <c r="M758"/>
      <c r="N758"/>
      <c r="O758"/>
      <c r="P758"/>
      <c r="Q758"/>
      <c r="R758"/>
      <c r="S758"/>
      <c r="T758"/>
      <c r="U758"/>
      <c r="V758"/>
      <c r="W758"/>
      <c r="X758"/>
      <c r="Y758"/>
    </row>
    <row r="759" spans="5:25" x14ac:dyDescent="0.35">
      <c r="E759"/>
      <c r="F759"/>
      <c r="G759"/>
      <c r="H759"/>
      <c r="I759"/>
      <c r="J759"/>
      <c r="K759"/>
      <c r="L759"/>
      <c r="M759"/>
      <c r="N759"/>
      <c r="O759"/>
      <c r="P759"/>
      <c r="Q759"/>
      <c r="R759"/>
      <c r="S759"/>
      <c r="T759"/>
      <c r="U759"/>
      <c r="V759"/>
      <c r="W759"/>
      <c r="X759"/>
      <c r="Y759"/>
    </row>
    <row r="760" spans="5:25" x14ac:dyDescent="0.35">
      <c r="E760"/>
      <c r="F760"/>
      <c r="G760"/>
      <c r="H760"/>
      <c r="I760"/>
      <c r="J760"/>
      <c r="K760"/>
      <c r="L760"/>
      <c r="M760"/>
      <c r="N760"/>
      <c r="O760"/>
      <c r="P760"/>
      <c r="Q760"/>
      <c r="R760"/>
      <c r="S760"/>
      <c r="T760"/>
      <c r="U760"/>
      <c r="V760"/>
      <c r="W760"/>
      <c r="X760"/>
      <c r="Y760"/>
    </row>
    <row r="761" spans="5:25" x14ac:dyDescent="0.35">
      <c r="E761"/>
      <c r="F761"/>
      <c r="G761"/>
      <c r="H761"/>
      <c r="I761"/>
      <c r="J761"/>
      <c r="K761"/>
      <c r="L761"/>
      <c r="M761"/>
      <c r="N761"/>
      <c r="O761"/>
      <c r="P761"/>
      <c r="Q761"/>
      <c r="R761"/>
      <c r="S761"/>
      <c r="T761"/>
      <c r="U761"/>
      <c r="V761"/>
      <c r="W761"/>
      <c r="X761"/>
      <c r="Y761"/>
    </row>
    <row r="762" spans="5:25" x14ac:dyDescent="0.35">
      <c r="E762"/>
      <c r="F762"/>
      <c r="G762"/>
      <c r="H762"/>
      <c r="I762"/>
      <c r="J762"/>
      <c r="K762"/>
      <c r="L762"/>
      <c r="M762"/>
      <c r="N762"/>
      <c r="O762"/>
      <c r="P762"/>
      <c r="Q762"/>
      <c r="R762"/>
      <c r="S762"/>
      <c r="T762"/>
      <c r="U762"/>
      <c r="V762"/>
      <c r="W762"/>
      <c r="X762"/>
      <c r="Y762"/>
    </row>
    <row r="763" spans="5:25" x14ac:dyDescent="0.35">
      <c r="E763"/>
      <c r="F763"/>
      <c r="G763"/>
      <c r="H763"/>
      <c r="I763"/>
      <c r="J763"/>
      <c r="K763"/>
      <c r="L763"/>
      <c r="M763"/>
      <c r="N763"/>
      <c r="O763"/>
      <c r="P763"/>
      <c r="Q763"/>
      <c r="R763"/>
      <c r="S763"/>
      <c r="T763"/>
      <c r="U763"/>
      <c r="V763"/>
      <c r="W763"/>
      <c r="X763"/>
      <c r="Y763"/>
    </row>
    <row r="764" spans="5:25" x14ac:dyDescent="0.35">
      <c r="E764"/>
      <c r="F764"/>
      <c r="G764"/>
      <c r="H764"/>
      <c r="I764"/>
      <c r="J764"/>
      <c r="K764"/>
      <c r="L764"/>
      <c r="M764"/>
      <c r="N764"/>
      <c r="O764"/>
      <c r="P764"/>
      <c r="Q764"/>
      <c r="R764"/>
      <c r="S764"/>
      <c r="T764"/>
      <c r="U764"/>
      <c r="V764"/>
      <c r="W764"/>
      <c r="X764"/>
      <c r="Y764"/>
    </row>
    <row r="765" spans="5:25" x14ac:dyDescent="0.35">
      <c r="E765"/>
      <c r="F765"/>
      <c r="G765"/>
      <c r="H765"/>
      <c r="I765"/>
      <c r="J765"/>
      <c r="K765"/>
      <c r="L765"/>
      <c r="M765"/>
      <c r="N765"/>
      <c r="O765"/>
      <c r="P765"/>
      <c r="Q765"/>
      <c r="R765"/>
      <c r="S765"/>
      <c r="T765"/>
      <c r="U765"/>
      <c r="V765"/>
      <c r="W765"/>
      <c r="X765"/>
      <c r="Y765"/>
    </row>
    <row r="766" spans="5:25" x14ac:dyDescent="0.35">
      <c r="E766"/>
      <c r="F766"/>
      <c r="G766"/>
      <c r="H766"/>
      <c r="I766"/>
      <c r="J766"/>
      <c r="K766"/>
      <c r="L766"/>
      <c r="M766"/>
      <c r="N766"/>
      <c r="O766"/>
      <c r="P766"/>
      <c r="Q766"/>
      <c r="R766"/>
      <c r="S766"/>
      <c r="T766"/>
      <c r="U766"/>
      <c r="V766"/>
      <c r="W766"/>
      <c r="X766"/>
      <c r="Y766"/>
    </row>
    <row r="767" spans="5:25" x14ac:dyDescent="0.35">
      <c r="E767"/>
      <c r="F767"/>
      <c r="G767"/>
      <c r="H767"/>
      <c r="I767"/>
      <c r="J767"/>
      <c r="K767"/>
      <c r="L767"/>
      <c r="M767"/>
      <c r="N767"/>
      <c r="O767"/>
      <c r="P767"/>
      <c r="Q767"/>
      <c r="R767"/>
      <c r="S767"/>
      <c r="T767"/>
      <c r="U767"/>
      <c r="V767"/>
      <c r="W767"/>
      <c r="X767"/>
      <c r="Y767"/>
    </row>
    <row r="768" spans="5:25" x14ac:dyDescent="0.35">
      <c r="E768"/>
      <c r="F768"/>
      <c r="G768"/>
      <c r="H768"/>
      <c r="I768"/>
      <c r="J768"/>
      <c r="K768"/>
      <c r="L768"/>
      <c r="M768"/>
      <c r="N768"/>
      <c r="O768"/>
      <c r="P768"/>
      <c r="Q768"/>
      <c r="R768"/>
      <c r="S768"/>
      <c r="T768"/>
      <c r="U768"/>
      <c r="V768"/>
      <c r="W768"/>
      <c r="X768"/>
      <c r="Y768"/>
    </row>
    <row r="769" spans="5:25" x14ac:dyDescent="0.35">
      <c r="E769"/>
      <c r="F769"/>
      <c r="G769"/>
      <c r="H769"/>
      <c r="I769"/>
      <c r="J769"/>
      <c r="K769"/>
      <c r="L769"/>
      <c r="M769"/>
      <c r="N769"/>
      <c r="O769"/>
      <c r="P769"/>
      <c r="Q769"/>
      <c r="R769"/>
      <c r="S769"/>
      <c r="T769"/>
      <c r="U769"/>
      <c r="V769"/>
      <c r="W769"/>
      <c r="X769"/>
      <c r="Y769"/>
    </row>
    <row r="770" spans="5:25" x14ac:dyDescent="0.35">
      <c r="E770"/>
      <c r="F770"/>
      <c r="G770"/>
      <c r="H770"/>
      <c r="I770"/>
      <c r="J770"/>
      <c r="K770"/>
      <c r="L770"/>
      <c r="M770"/>
      <c r="N770"/>
      <c r="O770"/>
      <c r="P770"/>
      <c r="Q770"/>
      <c r="R770"/>
      <c r="S770"/>
      <c r="T770"/>
      <c r="U770"/>
      <c r="V770"/>
      <c r="W770"/>
      <c r="X770"/>
      <c r="Y770"/>
    </row>
    <row r="771" spans="5:25" x14ac:dyDescent="0.35">
      <c r="E771"/>
      <c r="F771"/>
      <c r="G771"/>
      <c r="H771"/>
      <c r="I771"/>
      <c r="J771"/>
      <c r="K771"/>
      <c r="L771"/>
      <c r="M771"/>
      <c r="N771"/>
      <c r="O771"/>
      <c r="P771"/>
      <c r="Q771"/>
      <c r="R771"/>
      <c r="S771"/>
      <c r="T771"/>
      <c r="U771"/>
      <c r="V771"/>
      <c r="W771"/>
      <c r="X771"/>
      <c r="Y771"/>
    </row>
    <row r="772" spans="5:25" x14ac:dyDescent="0.35">
      <c r="E772"/>
      <c r="F772"/>
      <c r="G772"/>
      <c r="H772"/>
      <c r="I772"/>
      <c r="J772"/>
      <c r="K772"/>
      <c r="L772"/>
      <c r="M772"/>
      <c r="N772"/>
      <c r="O772"/>
      <c r="P772"/>
      <c r="Q772"/>
      <c r="R772"/>
      <c r="S772"/>
      <c r="T772"/>
      <c r="U772"/>
      <c r="V772"/>
      <c r="W772"/>
      <c r="X772"/>
      <c r="Y772"/>
    </row>
    <row r="773" spans="5:25" x14ac:dyDescent="0.35">
      <c r="E773"/>
      <c r="F773"/>
      <c r="G773"/>
      <c r="H773"/>
      <c r="I773"/>
      <c r="J773"/>
      <c r="K773"/>
      <c r="L773"/>
      <c r="M773"/>
      <c r="N773"/>
      <c r="O773"/>
      <c r="P773"/>
      <c r="Q773"/>
      <c r="R773"/>
      <c r="S773"/>
      <c r="T773"/>
      <c r="U773"/>
      <c r="V773"/>
      <c r="W773"/>
      <c r="X773"/>
      <c r="Y773"/>
    </row>
    <row r="774" spans="5:25" x14ac:dyDescent="0.35">
      <c r="E774"/>
      <c r="F774"/>
      <c r="G774"/>
      <c r="H774"/>
      <c r="I774"/>
      <c r="J774"/>
      <c r="K774"/>
      <c r="L774"/>
      <c r="M774"/>
      <c r="N774"/>
      <c r="O774"/>
      <c r="P774"/>
      <c r="Q774"/>
      <c r="R774"/>
      <c r="S774"/>
      <c r="T774"/>
      <c r="U774"/>
      <c r="V774"/>
      <c r="W774"/>
      <c r="X774"/>
      <c r="Y774"/>
    </row>
    <row r="775" spans="5:25" x14ac:dyDescent="0.35">
      <c r="E775"/>
      <c r="F775"/>
      <c r="G775"/>
      <c r="H775"/>
      <c r="I775"/>
      <c r="J775"/>
      <c r="K775"/>
      <c r="L775"/>
      <c r="M775"/>
      <c r="N775"/>
      <c r="O775"/>
      <c r="P775"/>
      <c r="Q775"/>
      <c r="R775"/>
      <c r="S775"/>
      <c r="T775"/>
      <c r="U775"/>
      <c r="V775"/>
      <c r="W775"/>
      <c r="X775"/>
      <c r="Y775"/>
    </row>
    <row r="776" spans="5:25" x14ac:dyDescent="0.35">
      <c r="E776"/>
      <c r="F776"/>
      <c r="G776"/>
      <c r="H776"/>
      <c r="I776"/>
      <c r="J776"/>
      <c r="K776"/>
      <c r="L776"/>
      <c r="M776"/>
      <c r="N776"/>
      <c r="O776"/>
      <c r="P776"/>
      <c r="Q776"/>
      <c r="R776"/>
      <c r="S776"/>
      <c r="T776"/>
      <c r="U776"/>
      <c r="V776"/>
      <c r="W776"/>
      <c r="X776"/>
      <c r="Y776"/>
    </row>
    <row r="777" spans="5:25" x14ac:dyDescent="0.35">
      <c r="E777"/>
      <c r="F777"/>
      <c r="G777"/>
      <c r="H777"/>
      <c r="I777"/>
      <c r="J777"/>
      <c r="K777"/>
      <c r="L777"/>
      <c r="M777"/>
      <c r="N777"/>
      <c r="O777"/>
      <c r="P777"/>
      <c r="Q777"/>
      <c r="R777"/>
      <c r="S777"/>
      <c r="T777"/>
      <c r="U777"/>
      <c r="V777"/>
      <c r="W777"/>
      <c r="X777"/>
      <c r="Y777"/>
    </row>
    <row r="778" spans="5:25" x14ac:dyDescent="0.35">
      <c r="E778"/>
      <c r="F778"/>
      <c r="G778"/>
      <c r="H778"/>
      <c r="I778"/>
      <c r="J778"/>
      <c r="K778"/>
      <c r="L778"/>
      <c r="M778"/>
      <c r="N778"/>
      <c r="O778"/>
      <c r="P778"/>
      <c r="Q778"/>
      <c r="R778"/>
      <c r="S778"/>
      <c r="T778"/>
      <c r="U778"/>
      <c r="V778"/>
      <c r="W778"/>
      <c r="X778"/>
      <c r="Y778"/>
    </row>
    <row r="779" spans="5:25" x14ac:dyDescent="0.35">
      <c r="E779"/>
      <c r="F779"/>
      <c r="G779"/>
      <c r="H779"/>
      <c r="I779"/>
      <c r="J779"/>
      <c r="K779"/>
      <c r="L779"/>
      <c r="M779"/>
      <c r="N779"/>
      <c r="O779"/>
      <c r="P779"/>
      <c r="Q779"/>
      <c r="R779"/>
      <c r="S779"/>
      <c r="T779"/>
      <c r="U779"/>
      <c r="V779"/>
      <c r="W779"/>
      <c r="X779"/>
      <c r="Y779"/>
    </row>
    <row r="780" spans="5:25" x14ac:dyDescent="0.35">
      <c r="E780"/>
      <c r="F780"/>
      <c r="G780"/>
      <c r="H780"/>
      <c r="I780"/>
      <c r="J780"/>
      <c r="K780"/>
      <c r="L780"/>
      <c r="M780"/>
      <c r="N780"/>
      <c r="O780"/>
      <c r="P780"/>
      <c r="Q780"/>
      <c r="R780"/>
      <c r="S780"/>
      <c r="T780"/>
      <c r="U780"/>
      <c r="V780"/>
      <c r="W780"/>
      <c r="X780"/>
      <c r="Y780"/>
    </row>
    <row r="781" spans="5:25" x14ac:dyDescent="0.35">
      <c r="E781"/>
      <c r="F781"/>
      <c r="G781"/>
      <c r="H781"/>
      <c r="I781"/>
      <c r="J781"/>
      <c r="K781"/>
      <c r="L781"/>
      <c r="M781"/>
      <c r="N781"/>
      <c r="O781"/>
      <c r="P781"/>
      <c r="Q781"/>
      <c r="R781"/>
      <c r="S781"/>
      <c r="T781"/>
      <c r="U781"/>
      <c r="V781"/>
      <c r="W781"/>
      <c r="X781"/>
      <c r="Y781"/>
    </row>
    <row r="782" spans="5:25" x14ac:dyDescent="0.35">
      <c r="E782"/>
      <c r="F782"/>
      <c r="G782"/>
      <c r="H782"/>
      <c r="I782"/>
      <c r="J782"/>
      <c r="K782"/>
      <c r="L782"/>
      <c r="M782"/>
      <c r="N782"/>
      <c r="O782"/>
      <c r="P782"/>
      <c r="Q782"/>
      <c r="R782"/>
      <c r="S782"/>
      <c r="T782"/>
      <c r="U782"/>
      <c r="V782"/>
      <c r="W782"/>
      <c r="X782"/>
      <c r="Y782"/>
    </row>
    <row r="783" spans="5:25" x14ac:dyDescent="0.35">
      <c r="E783"/>
      <c r="F783"/>
      <c r="G783"/>
      <c r="H783"/>
      <c r="I783"/>
      <c r="J783"/>
      <c r="K783"/>
      <c r="L783"/>
      <c r="M783"/>
      <c r="N783"/>
      <c r="O783"/>
      <c r="P783"/>
      <c r="Q783"/>
      <c r="R783"/>
      <c r="S783"/>
      <c r="T783"/>
      <c r="U783"/>
      <c r="V783"/>
      <c r="W783"/>
      <c r="X783"/>
      <c r="Y783"/>
    </row>
    <row r="784" spans="5:25" x14ac:dyDescent="0.35">
      <c r="E784"/>
      <c r="F784"/>
      <c r="G784"/>
      <c r="H784"/>
      <c r="I784"/>
      <c r="J784"/>
      <c r="K784"/>
      <c r="L784"/>
      <c r="M784"/>
      <c r="N784"/>
      <c r="O784"/>
      <c r="P784"/>
      <c r="Q784"/>
      <c r="R784"/>
      <c r="S784"/>
      <c r="T784"/>
      <c r="U784"/>
      <c r="V784"/>
      <c r="W784"/>
      <c r="X784"/>
      <c r="Y784"/>
    </row>
    <row r="785" spans="5:25" x14ac:dyDescent="0.35">
      <c r="E785"/>
      <c r="F785"/>
      <c r="G785"/>
      <c r="H785"/>
      <c r="I785"/>
      <c r="J785"/>
      <c r="K785"/>
      <c r="L785"/>
      <c r="M785"/>
      <c r="N785"/>
      <c r="O785"/>
      <c r="P785"/>
      <c r="Q785"/>
      <c r="R785"/>
      <c r="S785"/>
      <c r="T785"/>
      <c r="U785"/>
      <c r="V785"/>
      <c r="W785"/>
      <c r="X785"/>
      <c r="Y785"/>
    </row>
    <row r="786" spans="5:25" x14ac:dyDescent="0.35">
      <c r="E786"/>
      <c r="F786"/>
      <c r="G786"/>
      <c r="H786"/>
      <c r="I786"/>
      <c r="J786"/>
      <c r="K786"/>
      <c r="L786"/>
      <c r="M786"/>
      <c r="N786"/>
      <c r="O786"/>
      <c r="P786"/>
      <c r="Q786"/>
      <c r="R786"/>
      <c r="S786"/>
      <c r="T786"/>
      <c r="U786"/>
      <c r="V786"/>
      <c r="W786"/>
      <c r="X786"/>
      <c r="Y786"/>
    </row>
    <row r="787" spans="5:25" x14ac:dyDescent="0.35">
      <c r="E787"/>
      <c r="F787"/>
      <c r="G787"/>
      <c r="H787"/>
      <c r="I787"/>
      <c r="J787"/>
      <c r="K787"/>
      <c r="L787"/>
      <c r="M787"/>
      <c r="N787"/>
      <c r="O787"/>
      <c r="P787"/>
      <c r="Q787"/>
      <c r="R787"/>
      <c r="S787"/>
      <c r="T787"/>
      <c r="U787"/>
      <c r="V787"/>
      <c r="W787"/>
      <c r="X787"/>
      <c r="Y787"/>
    </row>
    <row r="788" spans="5:25" x14ac:dyDescent="0.35">
      <c r="E788"/>
      <c r="F788"/>
      <c r="G788"/>
      <c r="H788"/>
      <c r="I788"/>
      <c r="J788"/>
      <c r="K788"/>
      <c r="L788"/>
      <c r="M788"/>
      <c r="N788"/>
      <c r="O788"/>
      <c r="P788"/>
      <c r="Q788"/>
      <c r="R788"/>
      <c r="S788"/>
      <c r="T788"/>
      <c r="U788"/>
      <c r="V788"/>
      <c r="W788"/>
      <c r="X788"/>
      <c r="Y788"/>
    </row>
    <row r="789" spans="5:25" x14ac:dyDescent="0.35">
      <c r="E789"/>
      <c r="F789"/>
      <c r="G789"/>
      <c r="H789"/>
      <c r="I789"/>
      <c r="J789"/>
      <c r="K789"/>
      <c r="L789"/>
      <c r="M789"/>
      <c r="N789"/>
      <c r="O789"/>
      <c r="P789"/>
      <c r="Q789"/>
      <c r="R789"/>
      <c r="S789"/>
      <c r="T789"/>
      <c r="U789"/>
      <c r="V789"/>
      <c r="W789"/>
      <c r="X789"/>
      <c r="Y789"/>
    </row>
    <row r="790" spans="5:25" x14ac:dyDescent="0.35">
      <c r="E790"/>
      <c r="F790"/>
      <c r="G790"/>
      <c r="H790"/>
      <c r="I790"/>
      <c r="J790"/>
      <c r="K790"/>
      <c r="L790"/>
      <c r="M790"/>
      <c r="N790"/>
      <c r="O790"/>
      <c r="P790"/>
      <c r="Q790"/>
      <c r="R790"/>
      <c r="S790"/>
      <c r="T790"/>
      <c r="U790"/>
      <c r="V790"/>
      <c r="W790"/>
      <c r="X790"/>
      <c r="Y790"/>
    </row>
    <row r="791" spans="5:25" x14ac:dyDescent="0.35">
      <c r="E791"/>
      <c r="F791"/>
      <c r="G791"/>
      <c r="H791"/>
      <c r="I791"/>
      <c r="J791"/>
      <c r="K791"/>
      <c r="L791"/>
      <c r="M791"/>
      <c r="N791"/>
      <c r="O791"/>
      <c r="P791"/>
      <c r="Q791"/>
      <c r="R791"/>
      <c r="S791"/>
      <c r="T791"/>
      <c r="U791"/>
      <c r="V791"/>
      <c r="W791"/>
      <c r="X791"/>
      <c r="Y791"/>
    </row>
    <row r="792" spans="5:25" x14ac:dyDescent="0.35">
      <c r="E792"/>
      <c r="F792"/>
      <c r="G792"/>
      <c r="H792"/>
      <c r="I792"/>
      <c r="J792"/>
      <c r="K792"/>
      <c r="L792"/>
      <c r="M792"/>
      <c r="N792"/>
      <c r="O792"/>
      <c r="P792"/>
      <c r="Q792"/>
      <c r="R792"/>
      <c r="S792"/>
      <c r="T792"/>
      <c r="U792"/>
      <c r="V792"/>
      <c r="W792"/>
      <c r="X792"/>
      <c r="Y792"/>
    </row>
    <row r="793" spans="5:25" x14ac:dyDescent="0.35">
      <c r="E793"/>
      <c r="F793"/>
      <c r="G793"/>
      <c r="H793"/>
      <c r="I793"/>
      <c r="J793"/>
      <c r="K793"/>
      <c r="L793"/>
      <c r="M793"/>
      <c r="N793"/>
      <c r="O793"/>
      <c r="P793"/>
      <c r="Q793"/>
      <c r="R793"/>
      <c r="S793"/>
      <c r="T793"/>
      <c r="U793"/>
      <c r="V793"/>
      <c r="W793"/>
      <c r="X793"/>
      <c r="Y793"/>
    </row>
    <row r="794" spans="5:25" x14ac:dyDescent="0.35">
      <c r="E794"/>
      <c r="F794"/>
      <c r="G794"/>
      <c r="H794"/>
      <c r="I794"/>
      <c r="J794"/>
      <c r="K794"/>
      <c r="L794"/>
      <c r="M794"/>
      <c r="N794"/>
      <c r="O794"/>
      <c r="P794"/>
      <c r="Q794"/>
      <c r="R794"/>
      <c r="S794"/>
      <c r="T794"/>
      <c r="U794"/>
      <c r="V794"/>
      <c r="W794"/>
      <c r="X794"/>
      <c r="Y794"/>
    </row>
    <row r="795" spans="5:25" x14ac:dyDescent="0.35">
      <c r="E795"/>
      <c r="F795"/>
      <c r="G795"/>
      <c r="H795"/>
      <c r="I795"/>
      <c r="J795"/>
      <c r="K795"/>
      <c r="L795"/>
      <c r="M795"/>
      <c r="N795"/>
      <c r="O795"/>
      <c r="P795"/>
      <c r="Q795"/>
      <c r="R795"/>
      <c r="S795"/>
      <c r="T795"/>
      <c r="U795"/>
      <c r="V795"/>
      <c r="W795"/>
      <c r="X795"/>
      <c r="Y795"/>
    </row>
    <row r="796" spans="5:25" x14ac:dyDescent="0.35">
      <c r="E796"/>
      <c r="F796"/>
      <c r="G796"/>
      <c r="H796"/>
      <c r="I796"/>
      <c r="J796"/>
      <c r="K796"/>
      <c r="L796"/>
      <c r="M796"/>
      <c r="N796"/>
      <c r="O796"/>
      <c r="P796"/>
      <c r="Q796"/>
      <c r="R796"/>
      <c r="S796"/>
      <c r="T796"/>
      <c r="U796"/>
      <c r="V796"/>
      <c r="W796"/>
      <c r="X796"/>
      <c r="Y796"/>
    </row>
    <row r="797" spans="5:25" x14ac:dyDescent="0.35">
      <c r="E797"/>
      <c r="F797"/>
      <c r="G797"/>
      <c r="H797"/>
      <c r="I797"/>
      <c r="J797"/>
      <c r="K797"/>
      <c r="L797"/>
      <c r="M797"/>
      <c r="N797"/>
      <c r="O797"/>
      <c r="P797"/>
      <c r="Q797"/>
      <c r="R797"/>
      <c r="S797"/>
      <c r="T797"/>
      <c r="U797"/>
      <c r="V797"/>
      <c r="W797"/>
      <c r="X797"/>
      <c r="Y797"/>
    </row>
    <row r="798" spans="5:25" x14ac:dyDescent="0.35">
      <c r="E798"/>
      <c r="F798"/>
      <c r="G798"/>
      <c r="H798"/>
      <c r="I798"/>
      <c r="J798"/>
      <c r="K798"/>
      <c r="L798"/>
      <c r="M798"/>
      <c r="N798"/>
      <c r="O798"/>
      <c r="P798"/>
      <c r="Q798"/>
      <c r="R798"/>
      <c r="S798"/>
      <c r="T798"/>
      <c r="U798"/>
      <c r="V798"/>
      <c r="W798"/>
      <c r="X798"/>
      <c r="Y798"/>
    </row>
    <row r="799" spans="5:25" x14ac:dyDescent="0.35">
      <c r="E799"/>
      <c r="F799"/>
      <c r="G799"/>
      <c r="H799"/>
      <c r="I799"/>
      <c r="J799"/>
      <c r="K799"/>
      <c r="L799"/>
      <c r="M799"/>
      <c r="N799"/>
      <c r="O799"/>
      <c r="P799"/>
      <c r="Q799"/>
      <c r="R799"/>
      <c r="S799"/>
      <c r="T799"/>
      <c r="U799"/>
      <c r="V799"/>
      <c r="W799"/>
      <c r="X799"/>
      <c r="Y799"/>
    </row>
    <row r="800" spans="5:25" x14ac:dyDescent="0.35">
      <c r="E800"/>
      <c r="F800"/>
      <c r="G800"/>
      <c r="H800"/>
      <c r="I800"/>
      <c r="J800"/>
      <c r="K800"/>
      <c r="L800"/>
      <c r="M800"/>
      <c r="N800"/>
      <c r="O800"/>
      <c r="P800"/>
      <c r="Q800"/>
      <c r="R800"/>
      <c r="S800"/>
      <c r="T800"/>
      <c r="U800"/>
      <c r="V800"/>
      <c r="W800"/>
      <c r="X800"/>
      <c r="Y800"/>
    </row>
    <row r="801" spans="5:25" x14ac:dyDescent="0.35">
      <c r="E801"/>
      <c r="F801"/>
      <c r="G801"/>
      <c r="H801"/>
      <c r="I801"/>
      <c r="J801"/>
      <c r="K801"/>
      <c r="L801"/>
      <c r="M801"/>
      <c r="N801"/>
      <c r="O801"/>
      <c r="P801"/>
      <c r="Q801"/>
      <c r="R801"/>
      <c r="S801"/>
      <c r="T801"/>
      <c r="U801"/>
      <c r="V801"/>
      <c r="W801"/>
      <c r="X801"/>
      <c r="Y801"/>
    </row>
    <row r="802" spans="5:25" x14ac:dyDescent="0.35">
      <c r="E802"/>
      <c r="F802"/>
      <c r="G802"/>
      <c r="H802"/>
      <c r="I802"/>
      <c r="J802"/>
      <c r="K802"/>
      <c r="L802"/>
      <c r="M802"/>
      <c r="N802"/>
      <c r="O802"/>
      <c r="P802"/>
      <c r="Q802"/>
      <c r="R802"/>
      <c r="S802"/>
      <c r="T802"/>
      <c r="U802"/>
      <c r="V802"/>
      <c r="W802"/>
      <c r="X802"/>
      <c r="Y802"/>
    </row>
    <row r="803" spans="5:25" x14ac:dyDescent="0.35">
      <c r="E803"/>
      <c r="F803"/>
      <c r="G803"/>
      <c r="H803"/>
      <c r="I803"/>
      <c r="J803"/>
      <c r="K803"/>
      <c r="L803"/>
      <c r="M803"/>
      <c r="N803"/>
      <c r="O803"/>
      <c r="P803"/>
      <c r="Q803"/>
      <c r="R803"/>
      <c r="S803"/>
      <c r="T803"/>
      <c r="U803"/>
      <c r="V803"/>
      <c r="W803"/>
      <c r="X803"/>
      <c r="Y803"/>
    </row>
    <row r="804" spans="5:25" x14ac:dyDescent="0.35">
      <c r="E804"/>
      <c r="F804"/>
      <c r="G804"/>
      <c r="H804"/>
      <c r="I804"/>
      <c r="J804"/>
      <c r="K804"/>
      <c r="L804"/>
      <c r="M804"/>
      <c r="N804"/>
      <c r="O804"/>
      <c r="P804"/>
      <c r="Q804"/>
      <c r="R804"/>
      <c r="S804"/>
      <c r="T804"/>
      <c r="U804"/>
      <c r="V804"/>
      <c r="W804"/>
      <c r="X804"/>
      <c r="Y804"/>
    </row>
    <row r="805" spans="5:25" x14ac:dyDescent="0.35">
      <c r="E805"/>
      <c r="F805"/>
      <c r="G805"/>
      <c r="H805"/>
      <c r="I805"/>
      <c r="J805"/>
      <c r="K805"/>
      <c r="L805"/>
      <c r="M805"/>
      <c r="N805"/>
      <c r="O805"/>
      <c r="P805"/>
      <c r="Q805"/>
      <c r="R805"/>
      <c r="S805"/>
      <c r="T805"/>
      <c r="U805"/>
      <c r="V805"/>
      <c r="W805"/>
      <c r="X805"/>
      <c r="Y805"/>
    </row>
    <row r="806" spans="5:25" x14ac:dyDescent="0.35">
      <c r="E806"/>
      <c r="F806"/>
      <c r="G806"/>
      <c r="H806"/>
      <c r="I806"/>
      <c r="J806"/>
      <c r="K806"/>
      <c r="L806"/>
      <c r="M806"/>
      <c r="N806"/>
      <c r="O806"/>
      <c r="P806"/>
      <c r="Q806"/>
      <c r="R806"/>
      <c r="S806"/>
      <c r="T806"/>
      <c r="U806"/>
      <c r="V806"/>
      <c r="W806"/>
      <c r="X806"/>
      <c r="Y806"/>
    </row>
    <row r="807" spans="5:25" x14ac:dyDescent="0.35">
      <c r="E807"/>
      <c r="F807"/>
      <c r="G807"/>
      <c r="H807"/>
      <c r="I807"/>
      <c r="J807"/>
      <c r="K807"/>
      <c r="L807"/>
      <c r="M807"/>
      <c r="N807"/>
      <c r="O807"/>
      <c r="P807"/>
      <c r="Q807"/>
      <c r="R807"/>
      <c r="S807"/>
      <c r="T807"/>
      <c r="U807"/>
      <c r="V807"/>
      <c r="W807"/>
      <c r="X807"/>
      <c r="Y807"/>
    </row>
    <row r="808" spans="5:25" x14ac:dyDescent="0.35">
      <c r="E808"/>
      <c r="F808"/>
      <c r="G808"/>
      <c r="H808"/>
      <c r="I808"/>
      <c r="J808"/>
      <c r="K808"/>
      <c r="L808"/>
      <c r="M808"/>
      <c r="N808"/>
      <c r="O808"/>
      <c r="P808"/>
      <c r="Q808"/>
      <c r="R808"/>
      <c r="S808"/>
      <c r="T808"/>
      <c r="U808"/>
      <c r="V808"/>
      <c r="W808"/>
      <c r="X808"/>
      <c r="Y808"/>
    </row>
    <row r="809" spans="5:25" x14ac:dyDescent="0.35">
      <c r="E809"/>
      <c r="F809"/>
      <c r="G809"/>
      <c r="H809"/>
      <c r="I809"/>
      <c r="J809"/>
      <c r="K809"/>
      <c r="L809"/>
      <c r="M809"/>
      <c r="N809"/>
      <c r="O809"/>
      <c r="P809"/>
      <c r="Q809"/>
      <c r="R809"/>
      <c r="S809"/>
      <c r="T809"/>
      <c r="U809"/>
      <c r="V809"/>
      <c r="W809"/>
      <c r="X809"/>
      <c r="Y809"/>
    </row>
    <row r="810" spans="5:25" x14ac:dyDescent="0.35">
      <c r="E810"/>
      <c r="F810"/>
      <c r="G810"/>
      <c r="H810"/>
      <c r="I810"/>
      <c r="J810"/>
      <c r="K810"/>
      <c r="L810"/>
      <c r="M810"/>
      <c r="N810"/>
      <c r="O810"/>
      <c r="P810"/>
      <c r="Q810"/>
      <c r="R810"/>
      <c r="S810"/>
      <c r="T810"/>
      <c r="U810"/>
      <c r="V810"/>
      <c r="W810"/>
      <c r="X810"/>
      <c r="Y810"/>
    </row>
    <row r="811" spans="5:25" x14ac:dyDescent="0.35">
      <c r="E811"/>
      <c r="F811"/>
      <c r="G811"/>
      <c r="H811"/>
      <c r="I811"/>
      <c r="J811"/>
      <c r="K811"/>
      <c r="L811"/>
      <c r="M811"/>
      <c r="N811"/>
      <c r="O811"/>
      <c r="P811"/>
      <c r="Q811"/>
      <c r="R811"/>
      <c r="S811"/>
      <c r="T811"/>
      <c r="U811"/>
      <c r="V811"/>
      <c r="W811"/>
      <c r="X811"/>
      <c r="Y811"/>
    </row>
    <row r="812" spans="5:25" x14ac:dyDescent="0.35">
      <c r="E812"/>
      <c r="F812"/>
      <c r="G812"/>
      <c r="H812"/>
      <c r="I812"/>
      <c r="J812"/>
      <c r="K812"/>
      <c r="L812"/>
      <c r="M812"/>
      <c r="N812"/>
      <c r="O812"/>
      <c r="P812"/>
      <c r="Q812"/>
      <c r="R812"/>
      <c r="S812"/>
      <c r="T812"/>
      <c r="U812"/>
      <c r="V812"/>
      <c r="W812"/>
      <c r="X812"/>
      <c r="Y812"/>
    </row>
    <row r="813" spans="5:25" x14ac:dyDescent="0.35">
      <c r="E813"/>
      <c r="F813"/>
      <c r="G813"/>
      <c r="H813"/>
      <c r="I813"/>
      <c r="J813"/>
      <c r="K813"/>
      <c r="L813"/>
      <c r="M813"/>
      <c r="N813"/>
      <c r="O813"/>
      <c r="P813"/>
      <c r="Q813"/>
      <c r="R813"/>
      <c r="S813"/>
      <c r="T813"/>
      <c r="U813"/>
      <c r="V813"/>
      <c r="W813"/>
      <c r="X813"/>
      <c r="Y813"/>
    </row>
    <row r="814" spans="5:25" x14ac:dyDescent="0.35">
      <c r="E814"/>
      <c r="F814"/>
      <c r="G814"/>
      <c r="H814"/>
      <c r="I814"/>
      <c r="J814"/>
      <c r="K814"/>
      <c r="L814"/>
      <c r="M814"/>
      <c r="N814"/>
      <c r="O814"/>
      <c r="P814"/>
      <c r="Q814"/>
      <c r="R814"/>
      <c r="S814"/>
      <c r="T814"/>
      <c r="U814"/>
      <c r="V814"/>
      <c r="W814"/>
      <c r="X814"/>
      <c r="Y814"/>
    </row>
    <row r="815" spans="5:25" x14ac:dyDescent="0.35">
      <c r="E815"/>
      <c r="F815"/>
      <c r="G815"/>
      <c r="H815"/>
      <c r="I815"/>
      <c r="J815"/>
      <c r="K815"/>
      <c r="L815"/>
      <c r="M815"/>
      <c r="N815"/>
      <c r="O815"/>
      <c r="P815"/>
      <c r="Q815"/>
      <c r="R815"/>
      <c r="S815"/>
      <c r="T815"/>
      <c r="U815"/>
      <c r="V815"/>
      <c r="W815"/>
      <c r="X815"/>
      <c r="Y815"/>
    </row>
    <row r="816" spans="5:25" x14ac:dyDescent="0.35">
      <c r="E816"/>
      <c r="F816"/>
      <c r="G816"/>
      <c r="H816"/>
      <c r="I816"/>
      <c r="J816"/>
      <c r="K816"/>
      <c r="L816"/>
      <c r="M816"/>
      <c r="N816"/>
      <c r="O816"/>
      <c r="P816"/>
      <c r="Q816"/>
      <c r="R816"/>
      <c r="S816"/>
      <c r="T816"/>
      <c r="U816"/>
      <c r="V816"/>
      <c r="W816"/>
      <c r="X816"/>
      <c r="Y816"/>
    </row>
    <row r="817" spans="5:25" x14ac:dyDescent="0.35">
      <c r="E817"/>
      <c r="F817"/>
      <c r="G817"/>
      <c r="H817"/>
      <c r="I817"/>
      <c r="J817"/>
      <c r="K817"/>
      <c r="L817"/>
      <c r="M817"/>
      <c r="N817"/>
      <c r="O817"/>
      <c r="P817"/>
      <c r="Q817"/>
      <c r="R817"/>
      <c r="S817"/>
      <c r="T817"/>
      <c r="U817"/>
      <c r="V817"/>
      <c r="W817"/>
      <c r="X817"/>
      <c r="Y817"/>
    </row>
    <row r="818" spans="5:25" x14ac:dyDescent="0.35">
      <c r="E818"/>
      <c r="F818"/>
      <c r="G818"/>
      <c r="H818"/>
      <c r="I818"/>
      <c r="J818"/>
      <c r="K818"/>
      <c r="L818"/>
      <c r="M818"/>
      <c r="N818"/>
      <c r="O818"/>
      <c r="P818"/>
      <c r="Q818"/>
      <c r="R818"/>
      <c r="S818"/>
      <c r="T818"/>
      <c r="U818"/>
      <c r="V818"/>
      <c r="W818"/>
      <c r="X818"/>
      <c r="Y818"/>
    </row>
    <row r="819" spans="5:25" x14ac:dyDescent="0.35">
      <c r="E819"/>
      <c r="F819"/>
      <c r="G819"/>
      <c r="H819"/>
      <c r="I819"/>
      <c r="J819"/>
      <c r="K819"/>
      <c r="L819"/>
      <c r="M819"/>
      <c r="N819"/>
      <c r="O819"/>
      <c r="P819"/>
      <c r="Q819"/>
      <c r="R819"/>
      <c r="S819"/>
      <c r="T819"/>
      <c r="U819"/>
      <c r="V819"/>
      <c r="W819"/>
      <c r="X819"/>
      <c r="Y819"/>
    </row>
    <row r="820" spans="5:25" x14ac:dyDescent="0.35">
      <c r="E820"/>
      <c r="F820"/>
      <c r="G820"/>
      <c r="H820"/>
      <c r="I820"/>
      <c r="J820"/>
      <c r="K820"/>
      <c r="L820"/>
      <c r="M820"/>
      <c r="N820"/>
      <c r="O820"/>
      <c r="P820"/>
      <c r="Q820"/>
      <c r="R820"/>
      <c r="S820"/>
      <c r="T820"/>
      <c r="U820"/>
      <c r="V820"/>
      <c r="W820"/>
      <c r="X820"/>
      <c r="Y820"/>
    </row>
    <row r="821" spans="5:25" x14ac:dyDescent="0.35">
      <c r="E821"/>
      <c r="F821"/>
      <c r="G821"/>
      <c r="H821"/>
      <c r="I821"/>
      <c r="J821"/>
      <c r="K821"/>
      <c r="L821"/>
      <c r="M821"/>
      <c r="N821"/>
      <c r="O821"/>
      <c r="P821"/>
      <c r="Q821"/>
      <c r="R821"/>
      <c r="S821"/>
      <c r="T821"/>
      <c r="U821"/>
      <c r="V821"/>
      <c r="W821"/>
      <c r="X821"/>
      <c r="Y821"/>
    </row>
    <row r="822" spans="5:25" x14ac:dyDescent="0.35">
      <c r="E822"/>
      <c r="F822"/>
      <c r="G822"/>
      <c r="H822"/>
      <c r="I822"/>
      <c r="J822"/>
      <c r="K822"/>
      <c r="L822"/>
      <c r="M822"/>
      <c r="N822"/>
      <c r="O822"/>
      <c r="P822"/>
      <c r="Q822"/>
      <c r="R822"/>
      <c r="S822"/>
      <c r="T822"/>
      <c r="U822"/>
      <c r="V822"/>
      <c r="W822"/>
      <c r="X822"/>
      <c r="Y822"/>
    </row>
    <row r="823" spans="5:25" x14ac:dyDescent="0.35">
      <c r="E823"/>
      <c r="F823"/>
      <c r="G823"/>
      <c r="H823"/>
      <c r="I823"/>
      <c r="J823"/>
      <c r="K823"/>
      <c r="L823"/>
      <c r="M823"/>
      <c r="N823"/>
      <c r="O823"/>
      <c r="P823"/>
      <c r="Q823"/>
      <c r="R823"/>
      <c r="S823"/>
      <c r="T823"/>
      <c r="U823"/>
      <c r="V823"/>
      <c r="W823"/>
      <c r="X823"/>
      <c r="Y823"/>
    </row>
    <row r="824" spans="5:25" x14ac:dyDescent="0.35">
      <c r="E824"/>
      <c r="F824"/>
      <c r="G824"/>
      <c r="H824"/>
      <c r="I824"/>
      <c r="J824"/>
      <c r="K824"/>
      <c r="L824"/>
      <c r="M824"/>
      <c r="N824"/>
      <c r="O824"/>
      <c r="P824"/>
      <c r="Q824"/>
      <c r="R824"/>
      <c r="S824"/>
      <c r="T824"/>
      <c r="U824"/>
      <c r="V824"/>
      <c r="W824"/>
      <c r="X824"/>
      <c r="Y824"/>
    </row>
    <row r="825" spans="5:25" x14ac:dyDescent="0.35">
      <c r="E825"/>
      <c r="F825"/>
      <c r="G825"/>
      <c r="H825"/>
      <c r="I825"/>
      <c r="J825"/>
      <c r="K825"/>
      <c r="L825"/>
      <c r="M825"/>
      <c r="N825"/>
      <c r="O825"/>
      <c r="P825"/>
      <c r="Q825"/>
      <c r="R825"/>
      <c r="S825"/>
      <c r="T825"/>
      <c r="U825"/>
      <c r="V825"/>
      <c r="W825"/>
      <c r="X825"/>
      <c r="Y825"/>
    </row>
    <row r="826" spans="5:25" x14ac:dyDescent="0.35">
      <c r="E826"/>
      <c r="F826"/>
      <c r="G826"/>
      <c r="H826"/>
      <c r="I826"/>
      <c r="J826"/>
      <c r="K826"/>
      <c r="L826"/>
      <c r="M826"/>
      <c r="N826"/>
      <c r="O826"/>
      <c r="P826"/>
      <c r="Q826"/>
      <c r="R826"/>
      <c r="S826"/>
      <c r="T826"/>
      <c r="U826"/>
      <c r="V826"/>
      <c r="W826"/>
      <c r="X826"/>
      <c r="Y826"/>
    </row>
    <row r="827" spans="5:25" x14ac:dyDescent="0.35">
      <c r="E827"/>
      <c r="F827"/>
      <c r="G827"/>
      <c r="H827"/>
      <c r="I827"/>
      <c r="J827"/>
      <c r="K827"/>
      <c r="L827"/>
      <c r="M827"/>
      <c r="N827"/>
      <c r="O827"/>
      <c r="P827"/>
      <c r="Q827"/>
      <c r="R827"/>
      <c r="S827"/>
      <c r="T827"/>
      <c r="U827"/>
      <c r="V827"/>
      <c r="W827"/>
      <c r="X827"/>
      <c r="Y827"/>
    </row>
    <row r="828" spans="5:25" x14ac:dyDescent="0.35">
      <c r="E828"/>
      <c r="F828"/>
      <c r="G828"/>
      <c r="H828"/>
      <c r="I828"/>
      <c r="J828"/>
      <c r="K828"/>
      <c r="L828"/>
      <c r="M828"/>
      <c r="N828"/>
      <c r="O828"/>
      <c r="P828"/>
      <c r="Q828"/>
      <c r="R828"/>
      <c r="S828"/>
      <c r="T828"/>
      <c r="U828"/>
      <c r="V828"/>
      <c r="W828"/>
      <c r="X828"/>
      <c r="Y828"/>
    </row>
    <row r="829" spans="5:25" x14ac:dyDescent="0.35">
      <c r="E829"/>
      <c r="F829"/>
      <c r="G829"/>
      <c r="H829"/>
      <c r="I829"/>
      <c r="J829"/>
      <c r="K829"/>
      <c r="L829"/>
      <c r="M829"/>
      <c r="N829"/>
      <c r="O829"/>
      <c r="P829"/>
      <c r="Q829"/>
      <c r="R829"/>
      <c r="S829"/>
      <c r="T829"/>
      <c r="U829"/>
      <c r="V829"/>
      <c r="W829"/>
      <c r="X829"/>
      <c r="Y829"/>
    </row>
    <row r="830" spans="5:25" x14ac:dyDescent="0.35">
      <c r="E830"/>
      <c r="F830"/>
      <c r="G830"/>
      <c r="H830"/>
      <c r="I830"/>
      <c r="J830"/>
      <c r="K830"/>
      <c r="L830"/>
      <c r="M830"/>
      <c r="N830"/>
      <c r="O830"/>
      <c r="P830"/>
      <c r="Q830"/>
      <c r="R830"/>
      <c r="S830"/>
      <c r="T830"/>
      <c r="U830"/>
      <c r="V830"/>
      <c r="W830"/>
      <c r="X830"/>
      <c r="Y830"/>
    </row>
    <row r="831" spans="5:25" x14ac:dyDescent="0.35">
      <c r="E831"/>
      <c r="F831"/>
      <c r="G831"/>
      <c r="H831"/>
      <c r="I831"/>
      <c r="J831"/>
      <c r="K831"/>
      <c r="L831"/>
      <c r="M831"/>
      <c r="N831"/>
      <c r="O831"/>
      <c r="P831"/>
      <c r="Q831"/>
      <c r="R831"/>
      <c r="S831"/>
      <c r="T831"/>
      <c r="U831"/>
      <c r="V831"/>
      <c r="W831"/>
      <c r="X831"/>
      <c r="Y831"/>
    </row>
    <row r="832" spans="5:25" x14ac:dyDescent="0.35">
      <c r="E832"/>
      <c r="F832"/>
      <c r="G832"/>
      <c r="H832"/>
      <c r="I832"/>
      <c r="J832"/>
      <c r="K832"/>
      <c r="L832"/>
      <c r="M832"/>
      <c r="N832"/>
      <c r="O832"/>
      <c r="P832"/>
      <c r="Q832"/>
      <c r="R832"/>
      <c r="S832"/>
      <c r="T832"/>
      <c r="U832"/>
      <c r="V832"/>
      <c r="W832"/>
      <c r="X832"/>
      <c r="Y832"/>
    </row>
    <row r="833" spans="5:25" x14ac:dyDescent="0.35">
      <c r="E833"/>
      <c r="F833"/>
      <c r="G833"/>
      <c r="H833"/>
      <c r="I833"/>
      <c r="J833"/>
      <c r="K833"/>
      <c r="L833"/>
      <c r="M833"/>
      <c r="N833"/>
      <c r="O833"/>
      <c r="P833"/>
      <c r="Q833"/>
      <c r="R833"/>
      <c r="S833"/>
      <c r="T833"/>
      <c r="U833"/>
      <c r="V833"/>
      <c r="W833"/>
      <c r="X833"/>
      <c r="Y833"/>
    </row>
    <row r="834" spans="5:25" x14ac:dyDescent="0.35">
      <c r="E834"/>
      <c r="F834"/>
      <c r="G834"/>
      <c r="H834"/>
      <c r="I834"/>
      <c r="J834"/>
      <c r="K834"/>
      <c r="L834"/>
      <c r="M834"/>
      <c r="N834"/>
      <c r="O834"/>
      <c r="P834"/>
      <c r="Q834"/>
      <c r="R834"/>
      <c r="S834"/>
      <c r="T834"/>
      <c r="U834"/>
      <c r="V834"/>
      <c r="W834"/>
      <c r="X834"/>
      <c r="Y834"/>
    </row>
    <row r="835" spans="5:25" x14ac:dyDescent="0.35">
      <c r="E835"/>
      <c r="F835"/>
      <c r="G835"/>
      <c r="H835"/>
      <c r="I835"/>
      <c r="J835"/>
      <c r="K835"/>
      <c r="L835"/>
      <c r="M835"/>
      <c r="N835"/>
      <c r="O835"/>
      <c r="P835"/>
      <c r="Q835"/>
      <c r="R835"/>
      <c r="S835"/>
      <c r="T835"/>
      <c r="U835"/>
      <c r="V835"/>
      <c r="W835"/>
      <c r="X835"/>
      <c r="Y835"/>
    </row>
    <row r="836" spans="5:25" x14ac:dyDescent="0.35">
      <c r="E836"/>
      <c r="F836"/>
      <c r="G836"/>
      <c r="H836"/>
      <c r="I836"/>
      <c r="J836"/>
      <c r="K836"/>
      <c r="L836"/>
      <c r="M836"/>
      <c r="N836"/>
      <c r="O836"/>
      <c r="P836"/>
      <c r="Q836"/>
      <c r="R836"/>
      <c r="S836"/>
      <c r="T836"/>
      <c r="U836"/>
      <c r="V836"/>
      <c r="W836"/>
      <c r="X836"/>
      <c r="Y836"/>
    </row>
    <row r="837" spans="5:25" x14ac:dyDescent="0.35">
      <c r="E837"/>
      <c r="F837"/>
      <c r="G837"/>
      <c r="H837"/>
      <c r="I837"/>
      <c r="J837"/>
      <c r="K837"/>
      <c r="L837"/>
      <c r="M837"/>
      <c r="N837"/>
      <c r="O837"/>
      <c r="P837"/>
      <c r="Q837"/>
      <c r="R837"/>
      <c r="S837"/>
      <c r="T837"/>
      <c r="U837"/>
      <c r="V837"/>
      <c r="W837"/>
      <c r="X837"/>
      <c r="Y837"/>
    </row>
    <row r="838" spans="5:25" x14ac:dyDescent="0.35">
      <c r="E838"/>
      <c r="F838"/>
      <c r="G838"/>
      <c r="H838"/>
      <c r="I838"/>
      <c r="J838"/>
      <c r="K838"/>
      <c r="L838"/>
      <c r="M838"/>
      <c r="N838"/>
      <c r="O838"/>
      <c r="P838"/>
      <c r="Q838"/>
      <c r="R838"/>
      <c r="S838"/>
      <c r="T838"/>
      <c r="U838"/>
      <c r="V838"/>
      <c r="W838"/>
      <c r="X838"/>
      <c r="Y838"/>
    </row>
    <row r="839" spans="5:25" x14ac:dyDescent="0.35">
      <c r="E839"/>
      <c r="F839"/>
      <c r="G839"/>
      <c r="H839"/>
      <c r="I839"/>
      <c r="J839"/>
      <c r="K839"/>
      <c r="L839"/>
      <c r="M839"/>
      <c r="N839"/>
      <c r="O839"/>
      <c r="P839"/>
      <c r="Q839"/>
      <c r="R839"/>
      <c r="S839"/>
      <c r="T839"/>
      <c r="U839"/>
      <c r="V839"/>
      <c r="W839"/>
      <c r="X839"/>
      <c r="Y839"/>
    </row>
    <row r="840" spans="5:25" x14ac:dyDescent="0.35">
      <c r="E840"/>
      <c r="F840"/>
      <c r="G840"/>
      <c r="H840"/>
      <c r="I840"/>
      <c r="J840"/>
      <c r="K840"/>
      <c r="L840"/>
      <c r="M840"/>
      <c r="N840"/>
      <c r="O840"/>
      <c r="P840"/>
      <c r="Q840"/>
      <c r="R840"/>
      <c r="S840"/>
      <c r="T840"/>
      <c r="U840"/>
      <c r="V840"/>
      <c r="W840"/>
      <c r="X840"/>
      <c r="Y840"/>
    </row>
    <row r="841" spans="5:25" x14ac:dyDescent="0.35">
      <c r="E841"/>
      <c r="F841"/>
      <c r="G841"/>
      <c r="H841"/>
      <c r="I841"/>
      <c r="J841"/>
      <c r="K841"/>
      <c r="L841"/>
      <c r="M841"/>
      <c r="N841"/>
      <c r="O841"/>
      <c r="P841"/>
      <c r="Q841"/>
      <c r="R841"/>
      <c r="S841"/>
      <c r="T841"/>
      <c r="U841"/>
      <c r="V841"/>
      <c r="W841"/>
      <c r="X841"/>
      <c r="Y841"/>
    </row>
    <row r="842" spans="5:25" x14ac:dyDescent="0.35">
      <c r="E842"/>
      <c r="F842"/>
      <c r="G842"/>
      <c r="H842"/>
      <c r="I842"/>
      <c r="J842"/>
      <c r="K842"/>
      <c r="L842"/>
      <c r="M842"/>
      <c r="N842"/>
      <c r="O842"/>
      <c r="P842"/>
      <c r="Q842"/>
      <c r="R842"/>
      <c r="S842"/>
      <c r="T842"/>
      <c r="U842"/>
      <c r="V842"/>
      <c r="W842"/>
      <c r="X842"/>
      <c r="Y842"/>
    </row>
    <row r="843" spans="5:25" x14ac:dyDescent="0.35">
      <c r="E843"/>
      <c r="F843"/>
      <c r="G843"/>
      <c r="H843"/>
      <c r="I843"/>
      <c r="J843"/>
      <c r="K843"/>
      <c r="L843"/>
      <c r="M843"/>
      <c r="N843"/>
      <c r="O843"/>
      <c r="P843"/>
      <c r="Q843"/>
      <c r="R843"/>
      <c r="S843"/>
      <c r="T843"/>
      <c r="U843"/>
      <c r="V843"/>
      <c r="W843"/>
      <c r="X843"/>
      <c r="Y843"/>
    </row>
    <row r="844" spans="5:25" x14ac:dyDescent="0.35">
      <c r="E844"/>
      <c r="F844"/>
      <c r="G844"/>
      <c r="H844"/>
      <c r="I844"/>
      <c r="J844"/>
      <c r="K844"/>
      <c r="L844"/>
      <c r="M844"/>
      <c r="N844"/>
      <c r="O844"/>
      <c r="P844"/>
      <c r="Q844"/>
      <c r="R844"/>
      <c r="S844"/>
      <c r="T844"/>
      <c r="U844"/>
      <c r="V844"/>
      <c r="W844"/>
      <c r="X844"/>
      <c r="Y844"/>
    </row>
    <row r="845" spans="5:25" x14ac:dyDescent="0.35">
      <c r="E845"/>
      <c r="F845"/>
      <c r="G845"/>
      <c r="H845"/>
      <c r="I845"/>
      <c r="J845"/>
      <c r="K845"/>
      <c r="L845"/>
      <c r="M845"/>
      <c r="N845"/>
      <c r="O845"/>
      <c r="P845"/>
      <c r="Q845"/>
      <c r="R845"/>
      <c r="S845"/>
      <c r="T845"/>
      <c r="U845"/>
      <c r="V845"/>
      <c r="W845"/>
      <c r="X845"/>
      <c r="Y845"/>
    </row>
    <row r="846" spans="5:25" x14ac:dyDescent="0.35">
      <c r="E846"/>
      <c r="F846"/>
      <c r="G846"/>
      <c r="H846"/>
      <c r="I846"/>
      <c r="J846"/>
      <c r="K846"/>
      <c r="L846"/>
      <c r="M846"/>
      <c r="N846"/>
      <c r="O846"/>
      <c r="P846"/>
      <c r="Q846"/>
      <c r="R846"/>
      <c r="S846"/>
      <c r="T846"/>
      <c r="U846"/>
      <c r="V846"/>
      <c r="W846"/>
      <c r="X846"/>
      <c r="Y846"/>
    </row>
    <row r="847" spans="5:25" x14ac:dyDescent="0.35">
      <c r="E847"/>
      <c r="F847"/>
      <c r="G847"/>
      <c r="H847"/>
      <c r="I847"/>
      <c r="J847"/>
      <c r="K847"/>
      <c r="L847"/>
      <c r="M847"/>
      <c r="N847"/>
      <c r="O847"/>
      <c r="P847"/>
      <c r="Q847"/>
      <c r="R847"/>
      <c r="S847"/>
      <c r="T847"/>
      <c r="U847"/>
      <c r="V847"/>
      <c r="W847"/>
      <c r="X847"/>
      <c r="Y847"/>
    </row>
    <row r="848" spans="5:25" x14ac:dyDescent="0.35">
      <c r="E848"/>
      <c r="F848"/>
      <c r="G848"/>
      <c r="H848"/>
      <c r="I848"/>
      <c r="J848"/>
      <c r="K848"/>
      <c r="L848"/>
      <c r="M848"/>
      <c r="N848"/>
      <c r="O848"/>
      <c r="P848"/>
      <c r="Q848"/>
      <c r="R848"/>
      <c r="S848"/>
      <c r="T848"/>
      <c r="U848"/>
      <c r="V848"/>
      <c r="W848"/>
      <c r="X848"/>
      <c r="Y848"/>
    </row>
    <row r="849" spans="5:25" x14ac:dyDescent="0.35">
      <c r="E849"/>
      <c r="F849"/>
      <c r="G849"/>
      <c r="H849"/>
      <c r="I849"/>
      <c r="J849"/>
      <c r="K849"/>
      <c r="L849"/>
      <c r="M849"/>
      <c r="N849"/>
      <c r="O849"/>
      <c r="P849"/>
      <c r="Q849"/>
      <c r="R849"/>
      <c r="S849"/>
      <c r="T849"/>
      <c r="U849"/>
      <c r="V849"/>
      <c r="W849"/>
      <c r="X849"/>
      <c r="Y849"/>
    </row>
    <row r="850" spans="5:25" x14ac:dyDescent="0.35">
      <c r="E850"/>
      <c r="F850"/>
      <c r="G850"/>
      <c r="H850"/>
      <c r="I850"/>
      <c r="J850"/>
      <c r="K850"/>
      <c r="L850"/>
      <c r="M850"/>
      <c r="N850"/>
      <c r="O850"/>
      <c r="P850"/>
      <c r="Q850"/>
      <c r="R850"/>
      <c r="S850"/>
      <c r="T850"/>
      <c r="U850"/>
      <c r="V850"/>
      <c r="W850"/>
      <c r="X850"/>
      <c r="Y850"/>
    </row>
    <row r="851" spans="5:25" x14ac:dyDescent="0.35">
      <c r="E851"/>
      <c r="F851"/>
      <c r="G851"/>
      <c r="H851"/>
      <c r="I851"/>
      <c r="J851"/>
      <c r="K851"/>
      <c r="L851"/>
      <c r="M851"/>
      <c r="N851"/>
      <c r="O851"/>
      <c r="P851"/>
      <c r="Q851"/>
      <c r="R851"/>
      <c r="S851"/>
      <c r="T851"/>
      <c r="U851"/>
      <c r="V851"/>
      <c r="W851"/>
      <c r="X851"/>
      <c r="Y851"/>
    </row>
    <row r="852" spans="5:25" x14ac:dyDescent="0.35">
      <c r="E852"/>
      <c r="F852"/>
      <c r="G852"/>
      <c r="H852"/>
      <c r="I852"/>
      <c r="J852"/>
      <c r="K852"/>
      <c r="L852"/>
      <c r="M852"/>
      <c r="N852"/>
      <c r="O852"/>
      <c r="P852"/>
      <c r="Q852"/>
      <c r="R852"/>
      <c r="S852"/>
      <c r="T852"/>
      <c r="U852"/>
      <c r="V852"/>
      <c r="W852"/>
      <c r="X852"/>
      <c r="Y852"/>
    </row>
    <row r="853" spans="5:25" x14ac:dyDescent="0.35">
      <c r="E853"/>
      <c r="F853"/>
      <c r="G853"/>
      <c r="H853"/>
      <c r="I853"/>
      <c r="J853"/>
      <c r="K853"/>
      <c r="L853"/>
      <c r="M853"/>
      <c r="N853"/>
      <c r="O853"/>
      <c r="P853"/>
      <c r="Q853"/>
      <c r="R853"/>
      <c r="S853"/>
      <c r="T853"/>
      <c r="U853"/>
      <c r="V853"/>
      <c r="W853"/>
      <c r="X853"/>
      <c r="Y853"/>
    </row>
    <row r="854" spans="5:25" x14ac:dyDescent="0.35">
      <c r="E854"/>
      <c r="F854"/>
      <c r="G854"/>
      <c r="H854"/>
      <c r="I854"/>
      <c r="J854"/>
      <c r="K854"/>
      <c r="L854"/>
      <c r="M854"/>
      <c r="N854"/>
      <c r="O854"/>
      <c r="P854"/>
      <c r="Q854"/>
      <c r="R854"/>
      <c r="S854"/>
      <c r="T854"/>
      <c r="U854"/>
      <c r="V854"/>
      <c r="W854"/>
      <c r="X854"/>
      <c r="Y854"/>
    </row>
    <row r="855" spans="5:25" x14ac:dyDescent="0.35">
      <c r="E855"/>
      <c r="F855"/>
      <c r="G855"/>
      <c r="H855"/>
      <c r="I855"/>
      <c r="J855"/>
      <c r="K855"/>
      <c r="L855"/>
      <c r="M855"/>
      <c r="N855"/>
      <c r="O855"/>
      <c r="P855"/>
      <c r="Q855"/>
      <c r="R855"/>
      <c r="S855"/>
      <c r="T855"/>
      <c r="U855"/>
      <c r="V855"/>
      <c r="W855"/>
      <c r="X855"/>
      <c r="Y855"/>
    </row>
    <row r="856" spans="5:25" x14ac:dyDescent="0.35">
      <c r="E856"/>
      <c r="F856"/>
      <c r="G856"/>
      <c r="H856"/>
      <c r="I856"/>
      <c r="J856"/>
      <c r="K856"/>
      <c r="L856"/>
      <c r="M856"/>
      <c r="N856"/>
      <c r="O856"/>
      <c r="P856"/>
      <c r="Q856"/>
      <c r="R856"/>
      <c r="S856"/>
      <c r="T856"/>
      <c r="U856"/>
      <c r="V856"/>
      <c r="W856"/>
      <c r="X856"/>
      <c r="Y856"/>
    </row>
    <row r="857" spans="5:25" x14ac:dyDescent="0.35">
      <c r="E857"/>
      <c r="F857"/>
      <c r="G857"/>
      <c r="H857"/>
      <c r="I857"/>
      <c r="J857"/>
      <c r="K857"/>
      <c r="L857"/>
      <c r="M857"/>
      <c r="N857"/>
      <c r="O857"/>
      <c r="P857"/>
      <c r="Q857"/>
      <c r="R857"/>
      <c r="S857"/>
      <c r="T857"/>
      <c r="U857"/>
      <c r="V857"/>
      <c r="W857"/>
      <c r="X857"/>
      <c r="Y857"/>
    </row>
    <row r="858" spans="5:25" x14ac:dyDescent="0.35">
      <c r="E858"/>
      <c r="F858"/>
      <c r="G858"/>
      <c r="H858"/>
      <c r="I858"/>
      <c r="J858"/>
      <c r="K858"/>
      <c r="L858"/>
      <c r="M858"/>
      <c r="N858"/>
      <c r="O858"/>
      <c r="P858"/>
      <c r="Q858"/>
      <c r="R858"/>
      <c r="S858"/>
      <c r="T858"/>
      <c r="U858"/>
      <c r="V858"/>
      <c r="W858"/>
      <c r="X858"/>
      <c r="Y858"/>
    </row>
    <row r="859" spans="5:25" x14ac:dyDescent="0.35">
      <c r="E859"/>
      <c r="F859"/>
      <c r="G859"/>
      <c r="H859"/>
      <c r="I859"/>
      <c r="J859"/>
      <c r="K859"/>
      <c r="L859"/>
      <c r="M859"/>
      <c r="N859"/>
      <c r="O859"/>
      <c r="P859"/>
      <c r="Q859"/>
      <c r="R859"/>
      <c r="S859"/>
      <c r="T859"/>
      <c r="U859"/>
      <c r="V859"/>
      <c r="W859"/>
      <c r="X859"/>
      <c r="Y859"/>
    </row>
    <row r="860" spans="5:25" x14ac:dyDescent="0.35">
      <c r="E860"/>
      <c r="F860"/>
      <c r="G860"/>
      <c r="H860"/>
      <c r="I860"/>
      <c r="J860"/>
      <c r="K860"/>
      <c r="L860"/>
      <c r="M860"/>
      <c r="N860"/>
      <c r="O860"/>
      <c r="P860"/>
      <c r="Q860"/>
      <c r="R860"/>
      <c r="S860"/>
      <c r="T860"/>
      <c r="U860"/>
      <c r="V860"/>
      <c r="W860"/>
      <c r="X860"/>
      <c r="Y860"/>
    </row>
    <row r="861" spans="5:25" x14ac:dyDescent="0.35">
      <c r="E861"/>
      <c r="F861"/>
      <c r="G861"/>
      <c r="H861"/>
      <c r="I861"/>
      <c r="J861"/>
      <c r="K861"/>
      <c r="L861"/>
      <c r="M861"/>
      <c r="N861"/>
      <c r="O861"/>
      <c r="P861"/>
      <c r="Q861"/>
      <c r="R861"/>
      <c r="S861"/>
      <c r="T861"/>
      <c r="U861"/>
      <c r="V861"/>
      <c r="W861"/>
      <c r="X861"/>
      <c r="Y861"/>
    </row>
    <row r="862" spans="5:25" x14ac:dyDescent="0.35">
      <c r="E862"/>
      <c r="F862"/>
      <c r="G862"/>
      <c r="H862"/>
      <c r="I862"/>
      <c r="J862"/>
      <c r="K862"/>
      <c r="L862"/>
      <c r="M862"/>
      <c r="N862"/>
      <c r="O862"/>
      <c r="P862"/>
      <c r="Q862"/>
      <c r="R862"/>
      <c r="S862"/>
      <c r="T862"/>
      <c r="U862"/>
      <c r="V862"/>
      <c r="W862"/>
      <c r="X862"/>
      <c r="Y862"/>
    </row>
    <row r="863" spans="5:25" x14ac:dyDescent="0.35">
      <c r="E863"/>
      <c r="F863"/>
      <c r="G863"/>
      <c r="H863"/>
      <c r="I863"/>
      <c r="J863"/>
      <c r="K863"/>
      <c r="L863"/>
      <c r="M863"/>
      <c r="N863"/>
      <c r="O863"/>
      <c r="P863"/>
      <c r="Q863"/>
      <c r="R863"/>
      <c r="S863"/>
      <c r="T863"/>
      <c r="U863"/>
      <c r="V863"/>
      <c r="W863"/>
      <c r="X863"/>
      <c r="Y863"/>
    </row>
    <row r="864" spans="5:25" x14ac:dyDescent="0.35">
      <c r="E864"/>
      <c r="F864"/>
      <c r="G864"/>
      <c r="H864"/>
      <c r="I864"/>
      <c r="J864"/>
      <c r="K864"/>
      <c r="L864"/>
      <c r="M864"/>
      <c r="N864"/>
      <c r="O864"/>
      <c r="P864"/>
      <c r="Q864"/>
      <c r="R864"/>
      <c r="S864"/>
      <c r="T864"/>
      <c r="U864"/>
      <c r="V864"/>
      <c r="W864"/>
      <c r="X864"/>
      <c r="Y864"/>
    </row>
    <row r="865" spans="5:25" x14ac:dyDescent="0.35">
      <c r="E865"/>
      <c r="F865"/>
      <c r="G865"/>
      <c r="H865"/>
      <c r="I865"/>
      <c r="J865"/>
      <c r="K865"/>
      <c r="L865"/>
      <c r="M865"/>
      <c r="N865"/>
      <c r="O865"/>
      <c r="P865"/>
      <c r="Q865"/>
      <c r="R865"/>
      <c r="S865"/>
      <c r="T865"/>
      <c r="U865"/>
      <c r="V865"/>
      <c r="W865"/>
      <c r="X865"/>
      <c r="Y865"/>
    </row>
    <row r="866" spans="5:25" x14ac:dyDescent="0.35">
      <c r="E866"/>
      <c r="F866"/>
      <c r="G866"/>
      <c r="H866"/>
      <c r="I866"/>
      <c r="J866"/>
      <c r="K866"/>
      <c r="L866"/>
      <c r="M866"/>
      <c r="N866"/>
      <c r="O866"/>
      <c r="P866"/>
      <c r="Q866"/>
      <c r="R866"/>
      <c r="S866"/>
      <c r="T866"/>
      <c r="U866"/>
      <c r="V866"/>
      <c r="W866"/>
      <c r="X866"/>
      <c r="Y866"/>
    </row>
    <row r="867" spans="5:25" x14ac:dyDescent="0.35">
      <c r="E867"/>
      <c r="F867"/>
      <c r="G867"/>
      <c r="H867"/>
      <c r="I867"/>
      <c r="J867"/>
      <c r="K867"/>
      <c r="L867"/>
      <c r="M867"/>
      <c r="N867"/>
      <c r="O867"/>
      <c r="P867"/>
      <c r="Q867"/>
      <c r="R867"/>
      <c r="S867"/>
      <c r="T867"/>
      <c r="U867"/>
      <c r="V867"/>
      <c r="W867"/>
      <c r="X867"/>
      <c r="Y867"/>
    </row>
    <row r="868" spans="5:25" x14ac:dyDescent="0.35">
      <c r="E868"/>
      <c r="F868"/>
      <c r="G868"/>
      <c r="H868"/>
      <c r="I868"/>
      <c r="J868"/>
      <c r="K868"/>
      <c r="L868"/>
      <c r="M868"/>
      <c r="N868"/>
      <c r="O868"/>
      <c r="P868"/>
      <c r="Q868"/>
      <c r="R868"/>
      <c r="S868"/>
      <c r="T868"/>
      <c r="U868"/>
      <c r="V868"/>
      <c r="W868"/>
      <c r="X868"/>
      <c r="Y868"/>
    </row>
    <row r="869" spans="5:25" x14ac:dyDescent="0.35">
      <c r="E869"/>
      <c r="F869"/>
      <c r="G869"/>
      <c r="H869"/>
      <c r="I869"/>
      <c r="J869"/>
      <c r="K869"/>
      <c r="L869"/>
      <c r="M869"/>
      <c r="N869"/>
      <c r="O869"/>
      <c r="P869"/>
      <c r="Q869"/>
      <c r="R869"/>
      <c r="S869"/>
      <c r="T869"/>
      <c r="U869"/>
      <c r="V869"/>
      <c r="W869"/>
      <c r="X869"/>
      <c r="Y869"/>
    </row>
    <row r="870" spans="5:25" x14ac:dyDescent="0.35">
      <c r="E870"/>
      <c r="F870"/>
      <c r="G870"/>
      <c r="H870"/>
      <c r="I870"/>
      <c r="J870"/>
      <c r="K870"/>
      <c r="L870"/>
      <c r="M870"/>
      <c r="N870"/>
      <c r="O870"/>
      <c r="P870"/>
      <c r="Q870"/>
      <c r="R870"/>
      <c r="S870"/>
      <c r="T870"/>
      <c r="U870"/>
      <c r="V870"/>
      <c r="W870"/>
      <c r="X870"/>
      <c r="Y870"/>
    </row>
    <row r="871" spans="5:25" x14ac:dyDescent="0.35">
      <c r="E871"/>
      <c r="F871"/>
      <c r="G871"/>
      <c r="H871"/>
      <c r="I871"/>
      <c r="J871"/>
      <c r="K871"/>
      <c r="L871"/>
      <c r="M871"/>
      <c r="N871"/>
      <c r="O871"/>
      <c r="P871"/>
      <c r="Q871"/>
      <c r="R871"/>
      <c r="S871"/>
      <c r="T871"/>
      <c r="U871"/>
      <c r="V871"/>
      <c r="W871"/>
      <c r="X871"/>
      <c r="Y871"/>
    </row>
    <row r="872" spans="5:25" x14ac:dyDescent="0.35">
      <c r="E872"/>
      <c r="F872"/>
      <c r="G872"/>
      <c r="H872"/>
      <c r="I872"/>
      <c r="J872"/>
      <c r="K872"/>
      <c r="L872"/>
      <c r="M872"/>
      <c r="N872"/>
      <c r="O872"/>
      <c r="P872"/>
      <c r="Q872"/>
      <c r="R872"/>
      <c r="S872"/>
      <c r="T872"/>
      <c r="U872"/>
      <c r="V872"/>
      <c r="W872"/>
      <c r="X872"/>
      <c r="Y872"/>
    </row>
    <row r="873" spans="5:25" x14ac:dyDescent="0.35">
      <c r="E873"/>
      <c r="F873"/>
      <c r="G873"/>
      <c r="H873"/>
      <c r="I873"/>
      <c r="J873"/>
      <c r="K873"/>
      <c r="L873"/>
      <c r="M873"/>
      <c r="N873"/>
      <c r="O873"/>
      <c r="P873"/>
      <c r="Q873"/>
      <c r="R873"/>
      <c r="S873"/>
      <c r="T873"/>
      <c r="U873"/>
      <c r="V873"/>
      <c r="W873"/>
      <c r="X873"/>
      <c r="Y873"/>
    </row>
  </sheetData>
  <dataValidations count="1">
    <dataValidation type="list" allowBlank="1" showInputMessage="1" showErrorMessage="1" sqref="C2:C10" xr:uid="{00000000-0002-0000-0300-000000000000}">
      <formula1>"Yes,No,Unsure, Not Answered"</formula1>
    </dataValidation>
  </dataValidations>
  <hyperlinks>
    <hyperlink ref="E2" location="Results!A1" display="Results" xr:uid="{00000000-0004-0000-0300-000000000000}"/>
    <hyperlink ref="E5" location="'School Climate &amp; Culture'!A1" display="School Climate &amp; Culture" xr:uid="{00000000-0004-0000-0300-000001000000}"/>
  </hyperlinks>
  <pageMargins left="0.7" right="0.7" top="0.75" bottom="0.75" header="0.3" footer="0.3"/>
  <pageSetup paperSize="5" scale="61"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pageSetUpPr fitToPage="1"/>
  </sheetPr>
  <dimension ref="A1:T61"/>
  <sheetViews>
    <sheetView showGridLines="0" zoomScale="104" zoomScaleNormal="104" workbookViewId="0"/>
  </sheetViews>
  <sheetFormatPr defaultRowHeight="14.5" x14ac:dyDescent="0.35"/>
  <cols>
    <col min="1" max="1" width="8" customWidth="1"/>
    <col min="2" max="2" width="65.453125" style="1" customWidth="1"/>
    <col min="3" max="3" width="18.453125" customWidth="1"/>
    <col min="4" max="4" width="65.453125" customWidth="1"/>
    <col min="5" max="5" width="16.453125" customWidth="1"/>
  </cols>
  <sheetData>
    <row r="1" spans="1:20" ht="15" thickBot="1" x14ac:dyDescent="0.4">
      <c r="A1" s="159" t="s">
        <v>28</v>
      </c>
      <c r="B1" s="160" t="s">
        <v>6</v>
      </c>
      <c r="C1" s="160" t="s">
        <v>18</v>
      </c>
      <c r="D1" s="160" t="s">
        <v>19</v>
      </c>
      <c r="E1" s="160" t="s">
        <v>181</v>
      </c>
      <c r="F1" s="9"/>
      <c r="G1" s="9"/>
      <c r="H1" s="9"/>
      <c r="I1" s="9"/>
      <c r="J1" s="9"/>
      <c r="K1" s="9"/>
      <c r="L1" s="9"/>
      <c r="M1" s="9"/>
      <c r="N1" s="9"/>
      <c r="O1" s="9"/>
      <c r="P1" s="9"/>
      <c r="Q1" s="9"/>
      <c r="R1" s="9"/>
      <c r="S1" s="9"/>
      <c r="T1" s="9"/>
    </row>
    <row r="2" spans="1:20" ht="32.15" customHeight="1" thickTop="1" thickBot="1" x14ac:dyDescent="0.4">
      <c r="A2" s="69">
        <v>1</v>
      </c>
      <c r="B2" s="70" t="s">
        <v>29</v>
      </c>
      <c r="C2" s="71" t="s">
        <v>182</v>
      </c>
      <c r="D2" s="67" t="str">
        <f>IF(OR(C2="No", C2="Unsure"),"Develop and communicate clear, specific behavioral and academic expectations with rubrics at each level of the school system.","")</f>
        <v/>
      </c>
      <c r="E2" s="87" t="s">
        <v>20</v>
      </c>
      <c r="F2" s="9"/>
      <c r="G2" s="9"/>
      <c r="H2" s="9"/>
      <c r="I2" s="9"/>
      <c r="J2" s="9"/>
      <c r="K2" s="9"/>
      <c r="L2" s="9"/>
      <c r="M2" s="9"/>
      <c r="N2" s="9"/>
      <c r="O2" s="9"/>
      <c r="P2" s="9"/>
      <c r="Q2" s="9"/>
      <c r="R2" s="9"/>
      <c r="S2" s="9"/>
      <c r="T2" s="9"/>
    </row>
    <row r="3" spans="1:20" ht="32.15" customHeight="1" thickTop="1" thickBot="1" x14ac:dyDescent="0.4">
      <c r="A3" s="69">
        <v>2</v>
      </c>
      <c r="B3" s="70" t="s">
        <v>30</v>
      </c>
      <c r="C3" s="71" t="s">
        <v>182</v>
      </c>
      <c r="D3" s="67" t="str">
        <f>IF(OR(C3="No", C3="Unsure"),"Create structured relationship-building activities such as mentoring programs, advisory periods, or regular check-ins between students and staff.","")</f>
        <v/>
      </c>
      <c r="E3" s="9"/>
      <c r="F3" s="9"/>
      <c r="G3" s="9"/>
      <c r="H3" s="9"/>
      <c r="I3" s="9"/>
      <c r="J3" s="9"/>
      <c r="K3" s="9"/>
      <c r="L3" s="9"/>
      <c r="M3" s="9"/>
      <c r="N3" s="9"/>
      <c r="O3" s="9"/>
      <c r="P3" s="9"/>
      <c r="Q3" s="9"/>
      <c r="R3" s="9"/>
      <c r="S3" s="9"/>
      <c r="T3" s="9"/>
    </row>
    <row r="4" spans="1:20" ht="32.15" customHeight="1" thickTop="1" thickBot="1" x14ac:dyDescent="0.4">
      <c r="A4" s="69">
        <v>3</v>
      </c>
      <c r="B4" s="70" t="s">
        <v>31</v>
      </c>
      <c r="C4" s="71" t="s">
        <v>182</v>
      </c>
      <c r="D4" s="67" t="str">
        <f>IF(OR(C4="No", C4="Unsure"),"Conduct an environmental audit and redesign physical and social spaces to promote engagement, safety, and academic focus.","")</f>
        <v/>
      </c>
      <c r="E4" s="88"/>
      <c r="F4" s="9"/>
      <c r="G4" s="9"/>
      <c r="H4" s="9"/>
      <c r="I4" s="9"/>
      <c r="J4" s="9"/>
      <c r="K4" s="9"/>
      <c r="L4" s="9"/>
      <c r="M4" s="9"/>
      <c r="N4" s="9"/>
      <c r="O4" s="9"/>
      <c r="P4" s="9"/>
      <c r="Q4" s="9"/>
      <c r="R4" s="9"/>
      <c r="S4" s="9"/>
      <c r="T4" s="9"/>
    </row>
    <row r="5" spans="1:20" ht="32.15" customHeight="1" thickTop="1" thickBot="1" x14ac:dyDescent="0.4">
      <c r="A5" s="69">
        <v>4</v>
      </c>
      <c r="B5" s="70" t="s">
        <v>32</v>
      </c>
      <c r="C5" s="71" t="s">
        <v>182</v>
      </c>
      <c r="D5" s="67" t="str">
        <f>IF(OR(C5="No", C5="Unsure"),"Integrate social-emotional learning and positive behavior expectations into curriculum and all school programming.","")</f>
        <v/>
      </c>
      <c r="E5" s="89" t="s">
        <v>33</v>
      </c>
      <c r="F5" s="9"/>
      <c r="G5" s="9"/>
      <c r="H5" s="9"/>
      <c r="I5" s="9"/>
      <c r="J5" s="9"/>
      <c r="K5" s="9"/>
      <c r="L5" s="9"/>
      <c r="M5" s="9"/>
      <c r="N5" s="9"/>
      <c r="O5" s="9"/>
      <c r="P5" s="9"/>
      <c r="Q5" s="9"/>
      <c r="R5" s="9"/>
      <c r="S5" s="9"/>
      <c r="T5" s="9"/>
    </row>
    <row r="6" spans="1:20" ht="32.15" customHeight="1" thickTop="1" thickBot="1" x14ac:dyDescent="0.4">
      <c r="A6" s="69">
        <v>5</v>
      </c>
      <c r="B6" s="70" t="s">
        <v>34</v>
      </c>
      <c r="C6" s="71" t="s">
        <v>182</v>
      </c>
      <c r="D6" s="67" t="str">
        <f>IF(OR(C6="No", C6="Unsure"),"Schedule regular events, activities, and structured time for meaningful interactions between students and staff members.","")</f>
        <v/>
      </c>
      <c r="E6" s="9"/>
      <c r="F6" s="9"/>
      <c r="G6" s="9"/>
      <c r="H6" s="9"/>
      <c r="I6" s="9"/>
      <c r="J6" s="9"/>
      <c r="K6" s="9"/>
      <c r="L6" s="9"/>
      <c r="M6" s="9"/>
      <c r="N6" s="9"/>
      <c r="O6" s="9"/>
      <c r="P6" s="9"/>
      <c r="Q6" s="9"/>
      <c r="R6" s="9"/>
      <c r="S6" s="9"/>
      <c r="T6" s="9"/>
    </row>
    <row r="7" spans="1:20" ht="32.15" customHeight="1" thickTop="1" thickBot="1" x14ac:dyDescent="0.4">
      <c r="A7" s="69">
        <v>6</v>
      </c>
      <c r="B7" s="70" t="s">
        <v>35</v>
      </c>
      <c r="C7" s="71" t="s">
        <v>182</v>
      </c>
      <c r="D7" s="67" t="str">
        <f>IF(OR(C7="No", C7="Unsure"),"Establish formal feedback mechanisms such as surveys, focus groups, or suggestion systems to gather input from all stakeholders.","")</f>
        <v/>
      </c>
      <c r="E7" s="88"/>
      <c r="F7" s="9"/>
      <c r="G7" s="9"/>
      <c r="H7" s="9"/>
      <c r="I7" s="9"/>
      <c r="J7" s="9"/>
      <c r="K7" s="9"/>
      <c r="L7" s="9"/>
      <c r="M7" s="9"/>
      <c r="N7" s="9"/>
      <c r="O7" s="9"/>
      <c r="P7" s="9"/>
      <c r="Q7" s="9"/>
      <c r="R7" s="9"/>
      <c r="S7" s="9"/>
      <c r="T7" s="9"/>
    </row>
    <row r="8" spans="1:20" ht="33" customHeight="1" thickTop="1" thickBot="1" x14ac:dyDescent="0.4">
      <c r="A8" s="69">
        <v>7</v>
      </c>
      <c r="B8" s="70" t="s">
        <v>36</v>
      </c>
      <c r="C8" s="71" t="s">
        <v>182</v>
      </c>
      <c r="D8" s="67" t="str">
        <f>IF(OR(C8="No", C8="Unsure"),"Implement systematic data collection processes to regularly assess school climate through multiple measures and stakeholder input. Consider using NJSCI.","")</f>
        <v/>
      </c>
      <c r="E8" s="89" t="s">
        <v>37</v>
      </c>
      <c r="F8" s="9"/>
      <c r="G8" s="9"/>
      <c r="H8" s="9"/>
      <c r="I8" s="9"/>
      <c r="J8" s="9"/>
      <c r="K8" s="9"/>
      <c r="L8" s="9"/>
      <c r="M8" s="9"/>
      <c r="N8" s="9"/>
      <c r="O8" s="9"/>
      <c r="P8" s="9"/>
      <c r="Q8" s="9"/>
      <c r="R8" s="9"/>
      <c r="S8" s="9"/>
      <c r="T8" s="9"/>
    </row>
    <row r="9" spans="1:20" ht="32.15" customHeight="1" thickTop="1" thickBot="1" x14ac:dyDescent="0.4">
      <c r="A9" s="69">
        <v>8</v>
      </c>
      <c r="B9" s="70" t="s">
        <v>38</v>
      </c>
      <c r="C9" s="71" t="s">
        <v>182</v>
      </c>
      <c r="D9" s="67" t="str">
        <f>IF(OR(C9="No", C9="Unsure"),"Create an action planning process that uses feedback data to make specific improvements and communicate changes back to stakeholders.","")</f>
        <v/>
      </c>
      <c r="E9" s="9"/>
      <c r="F9" s="9"/>
      <c r="G9" s="9"/>
      <c r="H9" s="9"/>
      <c r="I9" s="9"/>
      <c r="J9" s="9"/>
      <c r="K9" s="9"/>
      <c r="L9" s="9"/>
      <c r="M9" s="9"/>
      <c r="N9" s="9"/>
      <c r="O9" s="9"/>
      <c r="P9" s="9"/>
      <c r="Q9" s="9"/>
      <c r="R9" s="9"/>
      <c r="S9" s="9"/>
      <c r="T9" s="9"/>
    </row>
    <row r="10" spans="1:20" ht="15" hidden="1" thickTop="1" x14ac:dyDescent="0.35">
      <c r="A10" s="9"/>
      <c r="B10" s="10"/>
      <c r="C10" s="9"/>
      <c r="D10" s="9"/>
      <c r="E10" s="9"/>
      <c r="F10" s="9"/>
      <c r="G10" s="9"/>
      <c r="H10" s="9"/>
      <c r="I10" s="9"/>
      <c r="J10" s="9"/>
      <c r="K10" s="9"/>
      <c r="L10" s="9"/>
      <c r="M10" s="9"/>
      <c r="N10" s="9"/>
      <c r="O10" s="9"/>
      <c r="P10" s="9"/>
      <c r="Q10" s="9"/>
      <c r="R10" s="9"/>
      <c r="S10" s="9"/>
      <c r="T10" s="9"/>
    </row>
    <row r="11" spans="1:20" ht="15" thickTop="1" x14ac:dyDescent="0.35">
      <c r="A11" s="9"/>
      <c r="B11" s="10"/>
      <c r="C11" s="9"/>
      <c r="D11" s="9"/>
      <c r="E11" s="9"/>
      <c r="F11" s="9"/>
      <c r="G11" s="9"/>
      <c r="H11" s="9"/>
      <c r="I11" s="9"/>
      <c r="J11" s="9"/>
      <c r="K11" s="9"/>
      <c r="L11" s="9"/>
      <c r="M11" s="9"/>
      <c r="N11" s="9"/>
      <c r="O11" s="9"/>
      <c r="P11" s="9"/>
      <c r="Q11" s="9"/>
      <c r="R11" s="9"/>
      <c r="S11" s="9"/>
      <c r="T11" s="9"/>
    </row>
    <row r="12" spans="1:20" x14ac:dyDescent="0.35">
      <c r="A12" s="9"/>
      <c r="B12" s="10"/>
      <c r="C12" s="9"/>
      <c r="D12" s="9"/>
      <c r="E12" s="9"/>
      <c r="F12" s="9"/>
      <c r="G12" s="9"/>
      <c r="H12" s="9"/>
      <c r="I12" s="9"/>
      <c r="J12" s="9"/>
      <c r="K12" s="9"/>
      <c r="L12" s="9"/>
      <c r="M12" s="9"/>
      <c r="N12" s="9"/>
      <c r="O12" s="9"/>
      <c r="P12" s="9"/>
      <c r="Q12" s="9"/>
      <c r="R12" s="9"/>
      <c r="S12" s="9"/>
      <c r="T12" s="9"/>
    </row>
    <row r="13" spans="1:20" x14ac:dyDescent="0.35">
      <c r="A13" s="9"/>
      <c r="B13" s="10"/>
      <c r="C13" s="9"/>
      <c r="D13" s="9"/>
      <c r="E13" s="9"/>
      <c r="F13" s="9"/>
      <c r="G13" s="9"/>
      <c r="H13" s="9"/>
      <c r="I13" s="9"/>
      <c r="J13" s="9"/>
      <c r="K13" s="9"/>
      <c r="L13" s="9"/>
      <c r="M13" s="9"/>
      <c r="N13" s="9"/>
      <c r="O13" s="9"/>
      <c r="P13" s="9"/>
      <c r="Q13" s="9"/>
      <c r="R13" s="9"/>
      <c r="S13" s="9"/>
      <c r="T13" s="9"/>
    </row>
    <row r="14" spans="1:20" x14ac:dyDescent="0.35">
      <c r="A14" s="9"/>
      <c r="B14" s="10"/>
      <c r="C14" s="9"/>
      <c r="D14" s="9"/>
      <c r="E14" s="9"/>
      <c r="F14" s="9"/>
      <c r="G14" s="9"/>
      <c r="H14" s="9"/>
      <c r="I14" s="9"/>
      <c r="J14" s="9"/>
      <c r="K14" s="9"/>
      <c r="L14" s="9"/>
      <c r="M14" s="9"/>
      <c r="N14" s="9"/>
      <c r="O14" s="9"/>
      <c r="P14" s="9"/>
      <c r="Q14" s="9"/>
      <c r="R14" s="9"/>
      <c r="S14" s="9"/>
      <c r="T14" s="9"/>
    </row>
    <row r="15" spans="1:20" x14ac:dyDescent="0.35">
      <c r="A15" s="9"/>
      <c r="B15" s="10"/>
      <c r="C15" s="9"/>
      <c r="D15" s="9"/>
      <c r="E15" s="9"/>
      <c r="F15" s="9"/>
      <c r="G15" s="9"/>
      <c r="H15" s="9"/>
      <c r="I15" s="9"/>
      <c r="J15" s="9"/>
      <c r="K15" s="9"/>
      <c r="L15" s="9"/>
      <c r="M15" s="9"/>
      <c r="N15" s="9"/>
      <c r="O15" s="9"/>
      <c r="P15" s="9"/>
      <c r="Q15" s="9"/>
      <c r="R15" s="9"/>
      <c r="S15" s="9"/>
      <c r="T15" s="9"/>
    </row>
    <row r="16" spans="1:20" x14ac:dyDescent="0.35">
      <c r="A16" s="9"/>
      <c r="B16" s="10"/>
      <c r="C16" s="9"/>
      <c r="D16" s="9"/>
      <c r="E16" s="9"/>
      <c r="F16" s="9"/>
      <c r="G16" s="9"/>
      <c r="H16" s="9"/>
      <c r="I16" s="9"/>
      <c r="J16" s="9"/>
      <c r="K16" s="9"/>
      <c r="L16" s="9"/>
      <c r="M16" s="9"/>
      <c r="N16" s="9"/>
      <c r="O16" s="9"/>
      <c r="P16" s="9"/>
      <c r="Q16" s="9"/>
      <c r="R16" s="9"/>
      <c r="S16" s="9"/>
      <c r="T16" s="9"/>
    </row>
    <row r="17" spans="1:20" x14ac:dyDescent="0.35">
      <c r="A17" s="9"/>
      <c r="B17" s="10"/>
      <c r="C17" s="9"/>
      <c r="D17" s="9"/>
      <c r="E17" s="9"/>
      <c r="F17" s="9"/>
      <c r="G17" s="9"/>
      <c r="H17" s="9"/>
      <c r="I17" s="9"/>
      <c r="J17" s="9"/>
      <c r="K17" s="9"/>
      <c r="L17" s="9"/>
      <c r="M17" s="9"/>
      <c r="N17" s="9"/>
      <c r="O17" s="9"/>
      <c r="P17" s="9"/>
      <c r="Q17" s="9"/>
      <c r="R17" s="9"/>
      <c r="S17" s="9"/>
      <c r="T17" s="9"/>
    </row>
    <row r="18" spans="1:20" x14ac:dyDescent="0.35">
      <c r="A18" s="9"/>
      <c r="B18" s="10"/>
      <c r="C18" s="9"/>
      <c r="D18" s="9"/>
      <c r="E18" s="9"/>
      <c r="F18" s="9"/>
      <c r="G18" s="9"/>
      <c r="H18" s="9"/>
      <c r="I18" s="9"/>
      <c r="J18" s="9"/>
      <c r="K18" s="9"/>
      <c r="L18" s="9"/>
      <c r="M18" s="9"/>
      <c r="N18" s="9"/>
      <c r="O18" s="9"/>
      <c r="P18" s="9"/>
      <c r="Q18" s="9"/>
      <c r="R18" s="9"/>
      <c r="S18" s="9"/>
      <c r="T18" s="9"/>
    </row>
    <row r="19" spans="1:20" x14ac:dyDescent="0.35">
      <c r="A19" s="9"/>
      <c r="B19" s="10"/>
      <c r="C19" s="9"/>
      <c r="D19" s="9"/>
      <c r="E19" s="9"/>
      <c r="F19" s="9"/>
      <c r="G19" s="9"/>
      <c r="H19" s="9"/>
      <c r="I19" s="9"/>
      <c r="J19" s="9"/>
      <c r="K19" s="9"/>
      <c r="L19" s="9"/>
      <c r="M19" s="9"/>
      <c r="N19" s="9"/>
      <c r="O19" s="9"/>
      <c r="P19" s="9"/>
      <c r="Q19" s="9"/>
      <c r="R19" s="9"/>
      <c r="S19" s="9"/>
      <c r="T19" s="9"/>
    </row>
    <row r="20" spans="1:20" x14ac:dyDescent="0.35">
      <c r="A20" s="9"/>
      <c r="B20" s="10"/>
      <c r="C20" s="9"/>
      <c r="D20" s="9"/>
      <c r="E20" s="9"/>
      <c r="F20" s="9"/>
      <c r="G20" s="9"/>
      <c r="H20" s="9"/>
      <c r="I20" s="9"/>
      <c r="J20" s="9"/>
      <c r="K20" s="9"/>
      <c r="L20" s="9"/>
      <c r="M20" s="9"/>
      <c r="N20" s="9"/>
      <c r="O20" s="9"/>
      <c r="P20" s="9"/>
      <c r="Q20" s="9"/>
      <c r="R20" s="9"/>
      <c r="S20" s="9"/>
      <c r="T20" s="9"/>
    </row>
    <row r="21" spans="1:20" x14ac:dyDescent="0.35">
      <c r="A21" s="9"/>
      <c r="B21" s="10"/>
      <c r="C21" s="9"/>
      <c r="D21" s="9"/>
      <c r="E21" s="9"/>
      <c r="F21" s="9"/>
      <c r="G21" s="9"/>
      <c r="H21" s="9"/>
      <c r="I21" s="9"/>
      <c r="J21" s="9"/>
      <c r="K21" s="9"/>
      <c r="L21" s="9"/>
      <c r="M21" s="9"/>
      <c r="N21" s="9"/>
      <c r="O21" s="9"/>
      <c r="P21" s="9"/>
      <c r="Q21" s="9"/>
      <c r="R21" s="9"/>
      <c r="S21" s="9"/>
      <c r="T21" s="9"/>
    </row>
    <row r="22" spans="1:20" x14ac:dyDescent="0.35">
      <c r="A22" s="9"/>
      <c r="B22" s="10"/>
      <c r="C22" s="9"/>
      <c r="D22" s="9"/>
      <c r="E22" s="9"/>
      <c r="F22" s="9"/>
      <c r="G22" s="9"/>
      <c r="H22" s="9"/>
      <c r="I22" s="9"/>
      <c r="J22" s="9"/>
      <c r="K22" s="9"/>
      <c r="L22" s="9"/>
      <c r="M22" s="9"/>
      <c r="N22" s="9"/>
      <c r="O22" s="9"/>
      <c r="P22" s="9"/>
      <c r="Q22" s="9"/>
      <c r="R22" s="9"/>
      <c r="S22" s="9"/>
      <c r="T22" s="9"/>
    </row>
    <row r="23" spans="1:20" x14ac:dyDescent="0.35">
      <c r="A23" s="9"/>
      <c r="B23" s="10"/>
      <c r="C23" s="9"/>
      <c r="D23" s="9"/>
      <c r="E23" s="9"/>
      <c r="F23" s="9"/>
      <c r="G23" s="9"/>
      <c r="H23" s="9"/>
      <c r="I23" s="9"/>
      <c r="J23" s="9"/>
      <c r="K23" s="9"/>
      <c r="L23" s="9"/>
      <c r="M23" s="9"/>
      <c r="N23" s="9"/>
      <c r="O23" s="9"/>
      <c r="P23" s="9"/>
      <c r="Q23" s="9"/>
      <c r="R23" s="9"/>
      <c r="S23" s="9"/>
      <c r="T23" s="9"/>
    </row>
    <row r="24" spans="1:20" s="9" customFormat="1" x14ac:dyDescent="0.35">
      <c r="B24" s="10"/>
    </row>
    <row r="25" spans="1:20" s="9" customFormat="1" x14ac:dyDescent="0.35">
      <c r="B25" s="10"/>
    </row>
    <row r="26" spans="1:20" s="9" customFormat="1" x14ac:dyDescent="0.35">
      <c r="B26" s="10"/>
    </row>
    <row r="27" spans="1:20" s="9" customFormat="1" x14ac:dyDescent="0.35">
      <c r="B27" s="10"/>
    </row>
    <row r="28" spans="1:20" s="9" customFormat="1" x14ac:dyDescent="0.35">
      <c r="B28" s="10"/>
    </row>
    <row r="29" spans="1:20" s="9" customFormat="1" x14ac:dyDescent="0.35">
      <c r="B29" s="10"/>
    </row>
    <row r="30" spans="1:20" s="9" customFormat="1" x14ac:dyDescent="0.35">
      <c r="B30" s="10"/>
    </row>
    <row r="31" spans="1:20" s="9" customFormat="1" x14ac:dyDescent="0.35">
      <c r="B31" s="10"/>
    </row>
    <row r="32" spans="1:20" s="9" customFormat="1" x14ac:dyDescent="0.35">
      <c r="B32" s="10"/>
    </row>
    <row r="33" spans="2:2" s="9" customFormat="1" x14ac:dyDescent="0.35">
      <c r="B33" s="10"/>
    </row>
    <row r="34" spans="2:2" s="9" customFormat="1" x14ac:dyDescent="0.35">
      <c r="B34" s="10"/>
    </row>
    <row r="35" spans="2:2" s="9" customFormat="1" x14ac:dyDescent="0.35">
      <c r="B35" s="10"/>
    </row>
    <row r="36" spans="2:2" s="9" customFormat="1" x14ac:dyDescent="0.35">
      <c r="B36" s="10"/>
    </row>
    <row r="37" spans="2:2" s="9" customFormat="1" x14ac:dyDescent="0.35">
      <c r="B37" s="10"/>
    </row>
    <row r="38" spans="2:2" s="9" customFormat="1" x14ac:dyDescent="0.35">
      <c r="B38" s="10"/>
    </row>
    <row r="39" spans="2:2" s="9" customFormat="1" x14ac:dyDescent="0.35">
      <c r="B39" s="10"/>
    </row>
    <row r="40" spans="2:2" s="9" customFormat="1" x14ac:dyDescent="0.35">
      <c r="B40" s="10"/>
    </row>
    <row r="41" spans="2:2" s="9" customFormat="1" x14ac:dyDescent="0.35">
      <c r="B41" s="10"/>
    </row>
    <row r="42" spans="2:2" s="9" customFormat="1" x14ac:dyDescent="0.35">
      <c r="B42" s="10"/>
    </row>
    <row r="43" spans="2:2" s="9" customFormat="1" x14ac:dyDescent="0.35">
      <c r="B43" s="10"/>
    </row>
    <row r="44" spans="2:2" s="9" customFormat="1" x14ac:dyDescent="0.35">
      <c r="B44" s="10"/>
    </row>
    <row r="45" spans="2:2" s="9" customFormat="1" x14ac:dyDescent="0.35">
      <c r="B45" s="10"/>
    </row>
    <row r="46" spans="2:2" s="9" customFormat="1" x14ac:dyDescent="0.35">
      <c r="B46" s="10"/>
    </row>
    <row r="47" spans="2:2" s="9" customFormat="1" x14ac:dyDescent="0.35">
      <c r="B47" s="10"/>
    </row>
    <row r="48" spans="2:2" s="9" customFormat="1" x14ac:dyDescent="0.35">
      <c r="B48" s="10"/>
    </row>
    <row r="49" spans="2:2" s="9" customFormat="1" x14ac:dyDescent="0.35">
      <c r="B49" s="10"/>
    </row>
    <row r="50" spans="2:2" s="9" customFormat="1" x14ac:dyDescent="0.35">
      <c r="B50" s="10"/>
    </row>
    <row r="51" spans="2:2" s="9" customFormat="1" x14ac:dyDescent="0.35">
      <c r="B51" s="10"/>
    </row>
    <row r="52" spans="2:2" s="9" customFormat="1" x14ac:dyDescent="0.35">
      <c r="B52" s="10"/>
    </row>
    <row r="53" spans="2:2" s="9" customFormat="1" x14ac:dyDescent="0.35">
      <c r="B53" s="10"/>
    </row>
    <row r="54" spans="2:2" s="9" customFormat="1" x14ac:dyDescent="0.35">
      <c r="B54" s="10"/>
    </row>
    <row r="55" spans="2:2" s="9" customFormat="1" x14ac:dyDescent="0.35">
      <c r="B55" s="10"/>
    </row>
    <row r="56" spans="2:2" s="9" customFormat="1" x14ac:dyDescent="0.35">
      <c r="B56" s="10"/>
    </row>
    <row r="57" spans="2:2" s="9" customFormat="1" x14ac:dyDescent="0.35">
      <c r="B57" s="10"/>
    </row>
    <row r="58" spans="2:2" s="9" customFormat="1" x14ac:dyDescent="0.35">
      <c r="B58" s="10"/>
    </row>
    <row r="59" spans="2:2" s="9" customFormat="1" x14ac:dyDescent="0.35">
      <c r="B59" s="10"/>
    </row>
    <row r="60" spans="2:2" s="9" customFormat="1" x14ac:dyDescent="0.35">
      <c r="B60" s="10"/>
    </row>
    <row r="61" spans="2:2" s="9" customFormat="1" x14ac:dyDescent="0.35">
      <c r="B61" s="10"/>
    </row>
  </sheetData>
  <dataValidations count="1">
    <dataValidation type="list" allowBlank="1" showInputMessage="1" showErrorMessage="1" sqref="C2:C9" xr:uid="{00000000-0002-0000-0400-000000000000}">
      <formula1>"Yes,No,Unsure, Not Answered"</formula1>
    </dataValidation>
  </dataValidations>
  <hyperlinks>
    <hyperlink ref="E2" location="Results!A1" display="Results" xr:uid="{00000000-0004-0000-0400-000000000000}"/>
    <hyperlink ref="E5" location="'Family &amp; Community Engagement'!A1" display="Family &amp; Community Engagement" xr:uid="{00000000-0004-0000-0400-000001000000}"/>
    <hyperlink ref="E8" location="'Effective District and School L'!A1" display="Effective District &amp; School Leadership" xr:uid="{00000000-0004-0000-0400-000002000000}"/>
  </hyperlinks>
  <pageMargins left="0.7" right="0.7" top="0.75" bottom="0.75" header="0.3" footer="0.3"/>
  <pageSetup paperSize="5" scale="52" fitToHeight="0" orientation="landscape"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pageSetUpPr fitToPage="1"/>
  </sheetPr>
  <dimension ref="A1:T27"/>
  <sheetViews>
    <sheetView showGridLines="0" zoomScale="104" zoomScaleNormal="104" workbookViewId="0"/>
  </sheetViews>
  <sheetFormatPr defaultRowHeight="14.5" x14ac:dyDescent="0.35"/>
  <cols>
    <col min="1" max="1" width="8" customWidth="1"/>
    <col min="2" max="2" width="71.26953125" style="1" customWidth="1"/>
    <col min="3" max="3" width="18.453125" customWidth="1"/>
    <col min="4" max="4" width="65.453125" customWidth="1"/>
    <col min="5" max="5" width="16.1796875" customWidth="1"/>
  </cols>
  <sheetData>
    <row r="1" spans="1:20" ht="15" thickBot="1" x14ac:dyDescent="0.4">
      <c r="A1" s="159" t="s">
        <v>28</v>
      </c>
      <c r="B1" s="160" t="s">
        <v>9</v>
      </c>
      <c r="C1" s="160" t="s">
        <v>18</v>
      </c>
      <c r="D1" s="160" t="s">
        <v>19</v>
      </c>
      <c r="E1" s="160" t="s">
        <v>181</v>
      </c>
      <c r="F1" s="9"/>
      <c r="G1" s="9"/>
      <c r="H1" s="9"/>
      <c r="I1" s="9"/>
      <c r="J1" s="9"/>
      <c r="K1" s="9"/>
      <c r="L1" s="9"/>
      <c r="M1" s="9"/>
      <c r="N1" s="9"/>
      <c r="O1" s="9"/>
      <c r="P1" s="9"/>
      <c r="Q1" s="9"/>
      <c r="R1" s="9"/>
      <c r="S1" s="9"/>
      <c r="T1" s="9"/>
    </row>
    <row r="2" spans="1:20" ht="32.15" customHeight="1" thickTop="1" thickBot="1" x14ac:dyDescent="0.4">
      <c r="A2" s="69">
        <v>1</v>
      </c>
      <c r="B2" s="70" t="s">
        <v>39</v>
      </c>
      <c r="C2" s="71" t="s">
        <v>182</v>
      </c>
      <c r="D2" s="67" t="str">
        <f>IF(OR(C2="No", C2="Unsure"),"Recruit and formally include family and community representatives on NJTSS planning committees with meaningful roles and decision-making authority.","")</f>
        <v/>
      </c>
      <c r="E2" s="87" t="s">
        <v>20</v>
      </c>
      <c r="F2" s="9"/>
      <c r="G2" s="9"/>
      <c r="H2" s="9"/>
      <c r="I2" s="9"/>
      <c r="J2" s="9"/>
      <c r="K2" s="9"/>
      <c r="L2" s="9"/>
      <c r="M2" s="9"/>
      <c r="N2" s="9"/>
      <c r="O2" s="9"/>
      <c r="P2" s="9"/>
      <c r="Q2" s="9"/>
      <c r="R2" s="9"/>
      <c r="S2" s="9"/>
      <c r="T2" s="9"/>
    </row>
    <row r="3" spans="1:20" ht="32.15" customHeight="1" thickTop="1" thickBot="1" x14ac:dyDescent="0.4">
      <c r="A3" s="69">
        <v>2</v>
      </c>
      <c r="B3" s="70" t="s">
        <v>127</v>
      </c>
      <c r="C3" s="71" t="s">
        <v>182</v>
      </c>
      <c r="D3" s="67" t="str">
        <f>IF(OR(C3="No", C3="Unsure"),"Develop and distribute clear, accessible information materials explaining NJTSS processes and benefits in families' preferred languages.","")</f>
        <v/>
      </c>
      <c r="E3" s="50"/>
      <c r="F3" s="9"/>
      <c r="G3" s="9"/>
      <c r="H3" s="9"/>
      <c r="I3" s="9"/>
      <c r="J3" s="9"/>
      <c r="K3" s="9"/>
      <c r="L3" s="9"/>
      <c r="M3" s="9"/>
      <c r="N3" s="9"/>
      <c r="O3" s="9"/>
      <c r="P3" s="9"/>
      <c r="Q3" s="9"/>
      <c r="R3" s="9"/>
      <c r="S3" s="9"/>
      <c r="T3" s="9"/>
    </row>
    <row r="4" spans="1:20" ht="32.15" customHeight="1" thickTop="1" thickBot="1" x14ac:dyDescent="0.4">
      <c r="A4" s="69">
        <v>3</v>
      </c>
      <c r="B4" s="70" t="s">
        <v>40</v>
      </c>
      <c r="C4" s="71" t="s">
        <v>182</v>
      </c>
      <c r="D4" s="131" t="str">
        <f>IF(OR(C4="No", C4="Unsure"),"Create multilingual communication protocols and culturally responsive materials for all assessment and intervention information shared with families.","")</f>
        <v/>
      </c>
      <c r="E4" s="142"/>
      <c r="F4" s="9"/>
      <c r="G4" s="9"/>
      <c r="H4" s="9"/>
      <c r="I4" s="9"/>
      <c r="J4" s="9"/>
      <c r="K4" s="9"/>
      <c r="L4" s="9"/>
      <c r="M4" s="9"/>
      <c r="N4" s="9"/>
      <c r="O4" s="9"/>
      <c r="P4" s="9"/>
      <c r="Q4" s="9"/>
      <c r="R4" s="9"/>
      <c r="S4" s="9"/>
      <c r="T4" s="9"/>
    </row>
    <row r="5" spans="1:20" ht="32.15" customHeight="1" thickTop="1" thickBot="1" x14ac:dyDescent="0.4">
      <c r="A5" s="69">
        <v>4</v>
      </c>
      <c r="B5" s="70" t="s">
        <v>41</v>
      </c>
      <c r="C5" s="71" t="s">
        <v>182</v>
      </c>
      <c r="D5" s="131" t="str">
        <f>IF(OR(C5="No", C5="Unsure"),"Establish regular data meetings where families review their child's progress data and contribute to intervention planning decisions.","")</f>
        <v/>
      </c>
      <c r="E5" s="143" t="s">
        <v>4</v>
      </c>
      <c r="F5" s="9"/>
      <c r="G5" s="9"/>
      <c r="H5" s="9"/>
      <c r="I5" s="9"/>
      <c r="J5" s="9"/>
      <c r="K5" s="9"/>
      <c r="L5" s="9"/>
      <c r="M5" s="9"/>
      <c r="N5" s="9"/>
      <c r="O5" s="9"/>
      <c r="P5" s="9"/>
      <c r="Q5" s="9"/>
      <c r="R5" s="9"/>
      <c r="S5" s="9"/>
      <c r="T5" s="9"/>
    </row>
    <row r="6" spans="1:20" ht="32.15" customHeight="1" thickTop="1" thickBot="1" x14ac:dyDescent="0.4">
      <c r="A6" s="69">
        <v>5</v>
      </c>
      <c r="B6" s="70" t="s">
        <v>42</v>
      </c>
      <c r="C6" s="71" t="s">
        <v>182</v>
      </c>
      <c r="D6" s="67" t="str">
        <f>IF(OR(C6="No", C6="Unsure"),"Provide professional development on UDL and culturally responsive practices and integrate these approaches into all NJTSS implementation protocols.","")</f>
        <v/>
      </c>
      <c r="E6" s="9"/>
      <c r="F6" s="9"/>
      <c r="G6" s="9"/>
      <c r="H6" s="9"/>
      <c r="I6" s="9"/>
      <c r="J6" s="9"/>
      <c r="K6" s="9"/>
      <c r="L6" s="9"/>
      <c r="M6" s="9"/>
      <c r="N6" s="9"/>
      <c r="O6" s="9"/>
      <c r="P6" s="9"/>
      <c r="Q6" s="9"/>
      <c r="R6" s="9"/>
      <c r="S6" s="9"/>
      <c r="T6" s="9"/>
    </row>
    <row r="7" spans="1:20" ht="32.15" customHeight="1" thickTop="1" thickBot="1" x14ac:dyDescent="0.4">
      <c r="A7" s="69">
        <v>6</v>
      </c>
      <c r="B7" s="70" t="s">
        <v>128</v>
      </c>
      <c r="C7" s="71" t="s">
        <v>182</v>
      </c>
      <c r="D7" s="67" t="str">
        <f>IF(OR(C7="No", C7="Unsure"),"Identify and establish formal partnerships with local organizations to provide additional intervention supports and resources.","")</f>
        <v/>
      </c>
      <c r="E7" s="88"/>
      <c r="F7" s="9"/>
      <c r="G7" s="9"/>
      <c r="H7" s="9"/>
      <c r="I7" s="9"/>
      <c r="J7" s="9"/>
      <c r="K7" s="9"/>
      <c r="L7" s="9"/>
      <c r="M7" s="9"/>
      <c r="N7" s="9"/>
      <c r="O7" s="9"/>
      <c r="P7" s="9"/>
      <c r="Q7" s="9"/>
      <c r="R7" s="9"/>
      <c r="S7" s="9"/>
      <c r="T7" s="9"/>
    </row>
    <row r="8" spans="1:20" ht="32.15" customHeight="1" thickTop="1" thickBot="1" x14ac:dyDescent="0.4">
      <c r="A8" s="69">
        <v>7</v>
      </c>
      <c r="B8" s="70" t="s">
        <v>43</v>
      </c>
      <c r="C8" s="71" t="s">
        <v>182</v>
      </c>
      <c r="D8" s="67" t="str">
        <f>IF(OR(C8="No", C8="Unsure"),"Develop agreements with community partners to deliver specific interventions based on identified student needs from assessment data.","")</f>
        <v/>
      </c>
      <c r="E8" s="96" t="s">
        <v>23</v>
      </c>
      <c r="F8" s="9"/>
      <c r="G8" s="9"/>
      <c r="H8" s="9"/>
      <c r="I8" s="9"/>
      <c r="J8" s="9"/>
      <c r="K8" s="9"/>
      <c r="L8" s="9"/>
      <c r="M8" s="9"/>
      <c r="N8" s="9"/>
      <c r="O8" s="9"/>
      <c r="P8" s="9"/>
      <c r="Q8" s="9"/>
      <c r="R8" s="9"/>
      <c r="S8" s="9"/>
      <c r="T8" s="9"/>
    </row>
    <row r="9" spans="1:20" ht="32.15" customHeight="1" thickTop="1" thickBot="1" x14ac:dyDescent="0.4">
      <c r="A9" s="69">
        <v>8</v>
      </c>
      <c r="B9" s="70" t="s">
        <v>44</v>
      </c>
      <c r="C9" s="71" t="s">
        <v>182</v>
      </c>
      <c r="D9" s="67" t="str">
        <f>IF(OR(C9="No", C9="Unsure"),"Create formal feedback mechanisms for families and community partners to review aggregate data and provide input on system improvements.","")</f>
        <v/>
      </c>
      <c r="E9" s="9"/>
      <c r="F9" s="9"/>
      <c r="G9" s="9"/>
      <c r="H9" s="9"/>
      <c r="I9" s="9"/>
      <c r="J9" s="9"/>
      <c r="K9" s="9"/>
      <c r="L9" s="9"/>
      <c r="M9" s="9"/>
      <c r="N9" s="9"/>
      <c r="O9" s="9"/>
      <c r="P9" s="9"/>
      <c r="Q9" s="9"/>
      <c r="R9" s="9"/>
      <c r="S9" s="9"/>
      <c r="T9" s="9"/>
    </row>
    <row r="10" spans="1:20" ht="32.15" customHeight="1" thickTop="1" thickBot="1" x14ac:dyDescent="0.4">
      <c r="A10" s="69">
        <v>9</v>
      </c>
      <c r="B10" s="70" t="s">
        <v>45</v>
      </c>
      <c r="C10" s="71" t="s">
        <v>182</v>
      </c>
      <c r="D10" s="67" t="str">
        <f>IF(OR(C10="No", C10="Unsure"),"Implement regular communication systems that both share information with families and actively seek their input and feedback.","")</f>
        <v/>
      </c>
      <c r="E10" s="9"/>
      <c r="F10" s="9"/>
      <c r="G10" s="9"/>
      <c r="H10" s="9"/>
      <c r="I10" s="9"/>
      <c r="J10" s="9"/>
      <c r="K10" s="9"/>
      <c r="L10" s="9"/>
      <c r="M10" s="9"/>
      <c r="N10" s="9"/>
      <c r="O10" s="9"/>
      <c r="P10" s="9"/>
      <c r="Q10" s="9"/>
      <c r="R10" s="9"/>
      <c r="S10" s="9"/>
      <c r="T10" s="9"/>
    </row>
    <row r="11" spans="1:20" ht="15" hidden="1" thickTop="1" x14ac:dyDescent="0.35">
      <c r="A11" s="9"/>
      <c r="B11" s="10"/>
      <c r="C11" s="9"/>
      <c r="D11" s="9"/>
      <c r="E11" s="9"/>
      <c r="F11" s="9"/>
      <c r="G11" s="9"/>
      <c r="H11" s="9"/>
      <c r="I11" s="9"/>
      <c r="J11" s="9"/>
      <c r="K11" s="9"/>
      <c r="L11" s="9"/>
      <c r="M11" s="9"/>
      <c r="N11" s="9"/>
      <c r="O11" s="9"/>
      <c r="P11" s="9"/>
      <c r="Q11" s="9"/>
      <c r="R11" s="9"/>
      <c r="S11" s="9"/>
      <c r="T11" s="9"/>
    </row>
    <row r="12" spans="1:20" ht="15" thickTop="1" x14ac:dyDescent="0.35">
      <c r="A12" s="9"/>
      <c r="B12" s="10"/>
      <c r="C12" s="9"/>
      <c r="D12" s="9"/>
      <c r="E12" s="9"/>
      <c r="F12" s="9"/>
      <c r="G12" s="9"/>
      <c r="H12" s="9"/>
      <c r="I12" s="9"/>
      <c r="J12" s="9"/>
      <c r="K12" s="9"/>
      <c r="L12" s="9"/>
      <c r="M12" s="9"/>
      <c r="N12" s="9"/>
      <c r="O12" s="9"/>
      <c r="P12" s="9"/>
      <c r="Q12" s="9"/>
      <c r="R12" s="9"/>
      <c r="S12" s="9"/>
      <c r="T12" s="9"/>
    </row>
    <row r="13" spans="1:20" x14ac:dyDescent="0.35">
      <c r="A13" s="9"/>
      <c r="B13" s="10"/>
      <c r="C13" s="9"/>
      <c r="D13" s="9"/>
      <c r="E13" s="9"/>
      <c r="F13" s="9"/>
      <c r="G13" s="9"/>
      <c r="H13" s="9"/>
      <c r="I13" s="9"/>
      <c r="J13" s="9"/>
      <c r="K13" s="9"/>
      <c r="L13" s="9"/>
      <c r="M13" s="9"/>
      <c r="N13" s="9"/>
      <c r="O13" s="9"/>
      <c r="P13" s="9"/>
      <c r="Q13" s="9"/>
      <c r="R13" s="9"/>
      <c r="S13" s="9"/>
      <c r="T13" s="9"/>
    </row>
    <row r="14" spans="1:20" x14ac:dyDescent="0.35">
      <c r="A14" s="9"/>
      <c r="B14" s="10"/>
      <c r="C14" s="9"/>
      <c r="D14" s="9"/>
      <c r="E14" s="9"/>
      <c r="F14" s="9"/>
      <c r="G14" s="9"/>
      <c r="H14" s="9"/>
      <c r="I14" s="9"/>
      <c r="J14" s="9"/>
      <c r="K14" s="9"/>
      <c r="L14" s="9"/>
      <c r="M14" s="9"/>
      <c r="N14" s="9"/>
      <c r="O14" s="9"/>
      <c r="P14" s="9"/>
      <c r="Q14" s="9"/>
      <c r="R14" s="9"/>
      <c r="S14" s="9"/>
      <c r="T14" s="9"/>
    </row>
    <row r="15" spans="1:20" x14ac:dyDescent="0.35">
      <c r="A15" s="9"/>
      <c r="B15" s="10"/>
      <c r="C15" s="9"/>
      <c r="D15" s="9"/>
      <c r="E15" s="9"/>
      <c r="F15" s="9"/>
      <c r="G15" s="9"/>
      <c r="H15" s="9"/>
      <c r="I15" s="9"/>
      <c r="J15" s="9"/>
      <c r="K15" s="9"/>
      <c r="L15" s="9"/>
      <c r="M15" s="9"/>
      <c r="N15" s="9"/>
      <c r="O15" s="9"/>
      <c r="P15" s="9"/>
      <c r="Q15" s="9"/>
      <c r="R15" s="9"/>
      <c r="S15" s="9"/>
      <c r="T15" s="9"/>
    </row>
    <row r="16" spans="1:20" x14ac:dyDescent="0.35">
      <c r="A16" s="9"/>
      <c r="B16" s="10"/>
      <c r="C16" s="9"/>
      <c r="D16" s="9"/>
      <c r="E16" s="9"/>
      <c r="F16" s="9"/>
      <c r="G16" s="9"/>
      <c r="H16" s="9"/>
      <c r="I16" s="9"/>
      <c r="J16" s="9"/>
      <c r="K16" s="9"/>
      <c r="L16" s="9"/>
      <c r="M16" s="9"/>
      <c r="N16" s="9"/>
      <c r="O16" s="9"/>
      <c r="P16" s="9"/>
      <c r="Q16" s="9"/>
      <c r="R16" s="9"/>
      <c r="S16" s="9"/>
      <c r="T16" s="9"/>
    </row>
    <row r="17" spans="1:20" x14ac:dyDescent="0.35">
      <c r="A17" s="9"/>
      <c r="B17" s="10"/>
      <c r="C17" s="9"/>
      <c r="D17" s="9"/>
      <c r="E17" s="9"/>
      <c r="F17" s="9"/>
      <c r="G17" s="9"/>
      <c r="H17" s="9"/>
      <c r="I17" s="9"/>
      <c r="J17" s="9"/>
      <c r="K17" s="9"/>
      <c r="L17" s="9"/>
      <c r="M17" s="9"/>
      <c r="N17" s="9"/>
      <c r="O17" s="9"/>
      <c r="P17" s="9"/>
      <c r="Q17" s="9"/>
      <c r="R17" s="9"/>
      <c r="S17" s="9"/>
      <c r="T17" s="9"/>
    </row>
    <row r="18" spans="1:20" x14ac:dyDescent="0.35">
      <c r="A18" s="9"/>
      <c r="B18" s="10"/>
      <c r="C18" s="9"/>
      <c r="D18" s="9"/>
      <c r="E18" s="9"/>
      <c r="F18" s="9"/>
      <c r="G18" s="9"/>
      <c r="H18" s="9"/>
      <c r="I18" s="9"/>
      <c r="J18" s="9"/>
      <c r="K18" s="9"/>
      <c r="L18" s="9"/>
      <c r="M18" s="9"/>
      <c r="N18" s="9"/>
      <c r="O18" s="9"/>
      <c r="P18" s="9"/>
      <c r="Q18" s="9"/>
      <c r="R18" s="9"/>
      <c r="S18" s="9"/>
      <c r="T18" s="9"/>
    </row>
    <row r="19" spans="1:20" x14ac:dyDescent="0.35">
      <c r="A19" s="9"/>
      <c r="B19" s="10"/>
      <c r="C19" s="9"/>
      <c r="D19" s="9"/>
      <c r="E19" s="9"/>
      <c r="F19" s="9"/>
      <c r="G19" s="9"/>
      <c r="H19" s="9"/>
      <c r="I19" s="9"/>
      <c r="J19" s="9"/>
      <c r="K19" s="9"/>
      <c r="L19" s="9"/>
      <c r="M19" s="9"/>
      <c r="N19" s="9"/>
      <c r="O19" s="9"/>
      <c r="P19" s="9"/>
      <c r="Q19" s="9"/>
      <c r="R19" s="9"/>
      <c r="S19" s="9"/>
      <c r="T19" s="9"/>
    </row>
    <row r="20" spans="1:20" x14ac:dyDescent="0.35">
      <c r="A20" s="9"/>
      <c r="B20" s="10"/>
      <c r="C20" s="9"/>
      <c r="D20" s="9"/>
      <c r="E20" s="9"/>
      <c r="F20" s="9"/>
      <c r="G20" s="9"/>
      <c r="H20" s="9"/>
      <c r="I20" s="9"/>
      <c r="J20" s="9"/>
      <c r="K20" s="9"/>
      <c r="L20" s="9"/>
      <c r="M20" s="9"/>
      <c r="N20" s="9"/>
      <c r="O20" s="9"/>
      <c r="P20" s="9"/>
      <c r="Q20" s="9"/>
      <c r="R20" s="9"/>
      <c r="S20" s="9"/>
      <c r="T20" s="9"/>
    </row>
    <row r="21" spans="1:20" x14ac:dyDescent="0.35">
      <c r="A21" s="9"/>
      <c r="B21" s="10"/>
      <c r="C21" s="9"/>
      <c r="D21" s="9"/>
      <c r="E21" s="9"/>
      <c r="F21" s="9"/>
      <c r="G21" s="9"/>
      <c r="H21" s="9"/>
      <c r="I21" s="9"/>
      <c r="J21" s="9"/>
      <c r="K21" s="9"/>
      <c r="L21" s="9"/>
      <c r="M21" s="9"/>
      <c r="N21" s="9"/>
      <c r="O21" s="9"/>
      <c r="P21" s="9"/>
      <c r="Q21" s="9"/>
      <c r="R21" s="9"/>
      <c r="S21" s="9"/>
      <c r="T21" s="9"/>
    </row>
    <row r="22" spans="1:20" x14ac:dyDescent="0.35">
      <c r="A22" s="9"/>
      <c r="B22" s="10"/>
      <c r="C22" s="9"/>
      <c r="D22" s="9"/>
      <c r="E22" s="9"/>
      <c r="F22" s="9"/>
      <c r="G22" s="9"/>
      <c r="H22" s="9"/>
      <c r="I22" s="9"/>
      <c r="J22" s="9"/>
      <c r="K22" s="9"/>
      <c r="L22" s="9"/>
      <c r="M22" s="9"/>
      <c r="N22" s="9"/>
      <c r="O22" s="9"/>
      <c r="P22" s="9"/>
      <c r="Q22" s="9"/>
      <c r="R22" s="9"/>
      <c r="S22" s="9"/>
      <c r="T22" s="9"/>
    </row>
    <row r="23" spans="1:20" x14ac:dyDescent="0.35">
      <c r="A23" s="9"/>
      <c r="B23" s="10"/>
      <c r="C23" s="9"/>
      <c r="D23" s="9"/>
      <c r="E23" s="9"/>
      <c r="F23" s="9"/>
      <c r="G23" s="9"/>
      <c r="H23" s="9"/>
      <c r="I23" s="9"/>
      <c r="J23" s="9"/>
      <c r="K23" s="9"/>
      <c r="L23" s="9"/>
      <c r="M23" s="9"/>
      <c r="N23" s="9"/>
      <c r="O23" s="9"/>
      <c r="P23" s="9"/>
      <c r="Q23" s="9"/>
      <c r="R23" s="9"/>
      <c r="S23" s="9"/>
      <c r="T23" s="9"/>
    </row>
    <row r="24" spans="1:20" x14ac:dyDescent="0.35">
      <c r="A24" s="9"/>
      <c r="B24" s="10"/>
      <c r="C24" s="9"/>
      <c r="D24" s="9"/>
      <c r="E24" s="9"/>
      <c r="F24" s="9"/>
      <c r="G24" s="9"/>
      <c r="H24" s="9"/>
      <c r="I24" s="9"/>
      <c r="J24" s="9"/>
      <c r="K24" s="9"/>
      <c r="L24" s="9"/>
      <c r="M24" s="9"/>
      <c r="N24" s="9"/>
      <c r="O24" s="9"/>
      <c r="P24" s="9"/>
      <c r="Q24" s="9"/>
      <c r="R24" s="9"/>
      <c r="S24" s="9"/>
      <c r="T24" s="9"/>
    </row>
    <row r="25" spans="1:20" x14ac:dyDescent="0.35">
      <c r="A25" s="9"/>
      <c r="B25" s="10"/>
      <c r="C25" s="9"/>
      <c r="D25" s="9"/>
      <c r="E25" s="9"/>
      <c r="F25" s="9"/>
      <c r="G25" s="9"/>
      <c r="H25" s="9"/>
      <c r="I25" s="9"/>
      <c r="J25" s="9"/>
      <c r="K25" s="9"/>
      <c r="L25" s="9"/>
      <c r="M25" s="9"/>
      <c r="N25" s="9"/>
      <c r="O25" s="9"/>
      <c r="P25" s="9"/>
      <c r="Q25" s="9"/>
      <c r="R25" s="9"/>
      <c r="S25" s="9"/>
      <c r="T25" s="9"/>
    </row>
    <row r="26" spans="1:20" x14ac:dyDescent="0.35">
      <c r="A26" s="9"/>
      <c r="B26" s="10"/>
      <c r="C26" s="9"/>
      <c r="D26" s="9"/>
      <c r="E26" s="9"/>
      <c r="F26" s="9"/>
      <c r="G26" s="9"/>
      <c r="H26" s="9"/>
      <c r="I26" s="9"/>
      <c r="J26" s="9"/>
      <c r="K26" s="9"/>
      <c r="L26" s="9"/>
      <c r="M26" s="9"/>
      <c r="N26" s="9"/>
      <c r="O26" s="9"/>
      <c r="P26" s="9"/>
      <c r="Q26" s="9"/>
      <c r="R26" s="9"/>
      <c r="S26" s="9"/>
      <c r="T26" s="9"/>
    </row>
    <row r="27" spans="1:20" x14ac:dyDescent="0.35">
      <c r="E27" s="9"/>
    </row>
  </sheetData>
  <dataValidations count="1">
    <dataValidation type="list" allowBlank="1" showInputMessage="1" showErrorMessage="1" sqref="C2:C10" xr:uid="{00000000-0002-0000-0500-000000000000}">
      <formula1>"Yes,No,Unsure, Not Answered"</formula1>
    </dataValidation>
  </dataValidations>
  <hyperlinks>
    <hyperlink ref="E2" location="Results!A1" display="Results" xr:uid="{00000000-0004-0000-0500-000000000000}"/>
    <hyperlink ref="E5" location="'Universal Screening'!A1" display="Universal Screening" xr:uid="{00000000-0004-0000-0500-000001000000}"/>
    <hyperlink ref="E8" location="'School Climate &amp; Culture'!A1" display="School Climate &amp; Culture" xr:uid="{00000000-0004-0000-0500-000002000000}"/>
  </hyperlinks>
  <pageMargins left="0.7" right="0.7" top="0.75" bottom="0.75" header="0.3" footer="0.3"/>
  <pageSetup paperSize="5" scale="50" fitToHeight="0" orientation="landscape" horizontalDpi="1200" verticalDpi="12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pageSetUpPr fitToPage="1"/>
  </sheetPr>
  <dimension ref="A1:T201"/>
  <sheetViews>
    <sheetView showGridLines="0" zoomScaleNormal="100" workbookViewId="0"/>
  </sheetViews>
  <sheetFormatPr defaultRowHeight="14.5" x14ac:dyDescent="0.35"/>
  <cols>
    <col min="1" max="1" width="7.26953125" customWidth="1"/>
    <col min="2" max="2" width="70.453125" style="1" customWidth="1"/>
    <col min="3" max="3" width="18.7265625" customWidth="1"/>
    <col min="4" max="4" width="74.1796875" customWidth="1"/>
    <col min="5" max="5" width="17.453125" customWidth="1"/>
  </cols>
  <sheetData>
    <row r="1" spans="1:20" ht="15" thickBot="1" x14ac:dyDescent="0.4">
      <c r="A1" s="161" t="s">
        <v>17</v>
      </c>
      <c r="B1" s="162" t="s">
        <v>4</v>
      </c>
      <c r="C1" s="162" t="s">
        <v>18</v>
      </c>
      <c r="D1" s="162" t="s">
        <v>46</v>
      </c>
      <c r="E1" s="162" t="s">
        <v>181</v>
      </c>
      <c r="F1" s="9"/>
      <c r="G1" s="9"/>
      <c r="H1" s="9"/>
      <c r="I1" s="9"/>
      <c r="J1" s="9"/>
      <c r="K1" s="9"/>
      <c r="L1" s="9"/>
      <c r="M1" s="9"/>
      <c r="N1" s="9"/>
      <c r="O1" s="9"/>
      <c r="P1" s="9"/>
      <c r="Q1" s="9"/>
      <c r="R1" s="9"/>
      <c r="S1" s="9"/>
      <c r="T1" s="9"/>
    </row>
    <row r="2" spans="1:20" ht="32.15" customHeight="1" thickTop="1" thickBot="1" x14ac:dyDescent="0.4">
      <c r="A2" s="73">
        <v>1</v>
      </c>
      <c r="B2" s="65" t="s">
        <v>106</v>
      </c>
      <c r="C2" s="71" t="s">
        <v>182</v>
      </c>
      <c r="D2" s="67" t="str">
        <f>IF(OR(C2="No", C2="Unsure"),"Implement a systematic process to assess every student in your school or district using standardized tools that compare individual performance against grade-level benchmarks.","")</f>
        <v/>
      </c>
      <c r="E2" s="91" t="s">
        <v>20</v>
      </c>
      <c r="F2" s="9"/>
      <c r="G2" s="9"/>
      <c r="H2" s="9"/>
      <c r="I2" s="9"/>
      <c r="J2" s="9"/>
      <c r="K2" s="9"/>
      <c r="L2" s="9"/>
      <c r="M2" s="9"/>
      <c r="N2" s="9"/>
      <c r="O2" s="9"/>
      <c r="P2" s="9"/>
      <c r="Q2" s="9"/>
      <c r="R2" s="9"/>
      <c r="S2" s="9"/>
      <c r="T2" s="9"/>
    </row>
    <row r="3" spans="1:20" ht="32.15" customHeight="1" thickTop="1" thickBot="1" x14ac:dyDescent="0.4">
      <c r="A3" s="73">
        <v>2</v>
      </c>
      <c r="B3" s="65" t="s">
        <v>47</v>
      </c>
      <c r="C3" s="71" t="s">
        <v>182</v>
      </c>
      <c r="D3" s="67" t="str">
        <f>IF(OR(C3="No", C3="Unsure"),"Establish a calendar with three screening windows (fall, winter, spring) to monitor student progress and identify changes in performance throughout the academic year.","")</f>
        <v/>
      </c>
      <c r="E3" s="9"/>
      <c r="F3" s="9"/>
      <c r="G3" s="9"/>
      <c r="H3" s="9"/>
      <c r="I3" s="9"/>
      <c r="J3" s="9"/>
      <c r="K3" s="9"/>
      <c r="L3" s="9"/>
      <c r="M3" s="9"/>
      <c r="N3" s="9"/>
      <c r="O3" s="9"/>
      <c r="P3" s="9"/>
      <c r="Q3" s="9"/>
      <c r="R3" s="9"/>
      <c r="S3" s="9"/>
      <c r="T3" s="9"/>
    </row>
    <row r="4" spans="1:20" ht="47.65" customHeight="1" thickTop="1" thickBot="1" x14ac:dyDescent="0.4">
      <c r="A4" s="73">
        <v>3</v>
      </c>
      <c r="B4" s="65" t="s">
        <v>48</v>
      </c>
      <c r="C4" s="71" t="s">
        <v>182</v>
      </c>
      <c r="D4" s="131" t="str">
        <f>IF(OR(C4="No", C4="Unsure"),"Select or adopt screening tools that focus on research-based predictive indicators like phonemic awareness, fluency, or social-emotional competencies rather than general achievement measures.","")</f>
        <v/>
      </c>
      <c r="E4" s="142"/>
      <c r="F4" s="9"/>
      <c r="G4" s="9"/>
      <c r="H4" s="9"/>
      <c r="I4" s="9"/>
      <c r="J4" s="9"/>
      <c r="K4" s="9"/>
      <c r="L4" s="9"/>
      <c r="M4" s="9"/>
      <c r="N4" s="9"/>
      <c r="O4" s="9"/>
      <c r="P4" s="9"/>
      <c r="Q4" s="9"/>
      <c r="R4" s="9"/>
      <c r="S4" s="9"/>
      <c r="T4" s="9"/>
    </row>
    <row r="5" spans="1:20" ht="32.15" customHeight="1" thickTop="1" thickBot="1" x14ac:dyDescent="0.4">
      <c r="A5" s="73">
        <v>4</v>
      </c>
      <c r="B5" s="65" t="s">
        <v>129</v>
      </c>
      <c r="C5" s="71" t="s">
        <v>182</v>
      </c>
      <c r="D5" s="131" t="str">
        <f>IF(OR(C5="No", C5="Unsure"),"Create clear cut-score criteria and data analysis procedures that categorize each student's performance as meeting, exceeding, or falling below established benchmarks.","")</f>
        <v/>
      </c>
      <c r="E5" s="143" t="s">
        <v>49</v>
      </c>
      <c r="F5" s="9"/>
      <c r="G5" s="9"/>
      <c r="H5" s="9"/>
      <c r="I5" s="9"/>
      <c r="J5" s="9"/>
      <c r="K5" s="9"/>
      <c r="L5" s="9"/>
      <c r="M5" s="9"/>
      <c r="N5" s="9"/>
      <c r="O5" s="9"/>
      <c r="P5" s="9"/>
      <c r="Q5" s="9"/>
      <c r="R5" s="9"/>
      <c r="S5" s="9"/>
      <c r="T5" s="9"/>
    </row>
    <row r="6" spans="1:20" ht="32.15" customHeight="1" thickTop="1" thickBot="1" x14ac:dyDescent="0.4">
      <c r="A6" s="73">
        <v>5</v>
      </c>
      <c r="B6" s="65" t="s">
        <v>50</v>
      </c>
      <c r="C6" s="71" t="s">
        <v>182</v>
      </c>
      <c r="D6" s="67" t="str">
        <f>IF(OR(C6="No", C6="Unsure"),"Develop decision-making protocols that use screening data to systematically identify students for Tier 2/3 interventions or advanced instructional opportunities.","")</f>
        <v/>
      </c>
      <c r="E6" s="38"/>
      <c r="F6" s="9"/>
      <c r="G6" s="9"/>
      <c r="H6" s="9"/>
      <c r="I6" s="9"/>
      <c r="J6" s="9"/>
      <c r="K6" s="9"/>
      <c r="L6" s="9"/>
      <c r="M6" s="9"/>
      <c r="N6" s="9"/>
      <c r="O6" s="9"/>
      <c r="P6" s="9"/>
      <c r="Q6" s="9"/>
      <c r="R6" s="9"/>
      <c r="S6" s="9"/>
      <c r="T6" s="9"/>
    </row>
    <row r="7" spans="1:20" ht="46.15" customHeight="1" thickTop="1" thickBot="1" x14ac:dyDescent="0.4">
      <c r="A7" s="73">
        <v>6</v>
      </c>
      <c r="B7" s="65" t="s">
        <v>130</v>
      </c>
      <c r="C7" s="71" t="s">
        <v>182</v>
      </c>
      <c r="D7" s="67" t="str">
        <f>IF(OR(C7="No", C7="Unsure"),"Research and select assessment instruments that have published psychometric properties demonstrating they accurately and consistently measure what they claim to measure.","")</f>
        <v/>
      </c>
      <c r="E7" s="90"/>
      <c r="F7" s="9"/>
      <c r="G7" s="9"/>
      <c r="H7" s="9"/>
      <c r="I7" s="9"/>
      <c r="J7" s="9"/>
      <c r="K7" s="9"/>
      <c r="L7" s="9"/>
      <c r="M7" s="9"/>
      <c r="N7" s="9"/>
      <c r="O7" s="9"/>
      <c r="P7" s="9"/>
      <c r="Q7" s="9"/>
      <c r="R7" s="9"/>
      <c r="S7" s="9"/>
      <c r="T7" s="9"/>
    </row>
    <row r="8" spans="1:20" ht="30" thickTop="1" thickBot="1" x14ac:dyDescent="0.4">
      <c r="A8" s="73">
        <v>7</v>
      </c>
      <c r="B8" s="65" t="s">
        <v>51</v>
      </c>
      <c r="C8" s="71" t="s">
        <v>182</v>
      </c>
      <c r="D8" s="67" t="str">
        <f>IF(OR(C8="No", C8="Unsure"),"Create clear cut-score criteria and data analysis procedures that categorize each student's performance as meeting, exceeding, or falling below established benchmarks.","")</f>
        <v/>
      </c>
      <c r="E8" s="98" t="s">
        <v>33</v>
      </c>
      <c r="F8" s="9"/>
      <c r="G8" s="9"/>
      <c r="H8" s="9"/>
      <c r="I8" s="9"/>
      <c r="J8" s="9"/>
      <c r="K8" s="9"/>
      <c r="L8" s="9"/>
      <c r="M8" s="9"/>
      <c r="N8" s="9"/>
      <c r="O8" s="9"/>
      <c r="P8" s="9"/>
      <c r="Q8" s="9"/>
      <c r="R8" s="9"/>
      <c r="S8" s="9"/>
      <c r="T8" s="9"/>
    </row>
    <row r="9" spans="1:20" ht="15" hidden="1" thickTop="1" x14ac:dyDescent="0.35">
      <c r="A9" s="9"/>
      <c r="B9" s="10"/>
      <c r="C9" s="9"/>
      <c r="D9" s="9"/>
      <c r="E9" s="9"/>
      <c r="F9" s="9"/>
      <c r="G9" s="9"/>
      <c r="H9" s="9"/>
      <c r="I9" s="9"/>
      <c r="J9" s="9"/>
      <c r="K9" s="9"/>
      <c r="L9" s="9"/>
      <c r="M9" s="9"/>
      <c r="N9" s="9"/>
      <c r="O9" s="9"/>
      <c r="P9" s="9"/>
      <c r="Q9" s="9"/>
      <c r="R9" s="9"/>
      <c r="S9" s="9"/>
      <c r="T9" s="9"/>
    </row>
    <row r="10" spans="1:20" ht="15" thickTop="1" x14ac:dyDescent="0.35">
      <c r="A10" s="9"/>
      <c r="B10" s="10"/>
      <c r="C10" s="9"/>
      <c r="D10" s="9"/>
      <c r="E10" s="9"/>
      <c r="F10" s="9"/>
      <c r="G10" s="9"/>
      <c r="H10" s="9"/>
      <c r="I10" s="9"/>
      <c r="J10" s="9"/>
      <c r="K10" s="9"/>
      <c r="L10" s="9"/>
      <c r="M10" s="9"/>
      <c r="N10" s="9"/>
      <c r="O10" s="9"/>
      <c r="P10" s="9"/>
      <c r="Q10" s="9"/>
      <c r="R10" s="9"/>
      <c r="S10" s="9"/>
      <c r="T10" s="9"/>
    </row>
    <row r="11" spans="1:20" x14ac:dyDescent="0.35">
      <c r="A11" s="9"/>
      <c r="B11" s="10"/>
      <c r="C11" s="9"/>
      <c r="D11" s="9"/>
      <c r="E11" s="9"/>
      <c r="F11" s="9"/>
      <c r="G11" s="9"/>
      <c r="H11" s="9"/>
      <c r="I11" s="9"/>
      <c r="J11" s="9"/>
      <c r="K11" s="9"/>
      <c r="L11" s="9"/>
      <c r="M11" s="9"/>
      <c r="N11" s="9"/>
      <c r="O11" s="9"/>
      <c r="P11" s="9"/>
      <c r="Q11" s="9"/>
      <c r="R11" s="9"/>
      <c r="S11" s="9"/>
      <c r="T11" s="9"/>
    </row>
    <row r="12" spans="1:20" x14ac:dyDescent="0.35">
      <c r="A12" s="9"/>
      <c r="B12" s="10"/>
      <c r="C12" s="9"/>
      <c r="D12" s="9"/>
      <c r="E12" s="9"/>
      <c r="F12" s="9"/>
      <c r="G12" s="9"/>
      <c r="H12" s="9"/>
      <c r="I12" s="9"/>
      <c r="J12" s="9"/>
      <c r="K12" s="9"/>
      <c r="L12" s="9"/>
      <c r="M12" s="9"/>
      <c r="N12" s="9"/>
      <c r="O12" s="9"/>
      <c r="P12" s="9"/>
      <c r="Q12" s="9"/>
      <c r="R12" s="9"/>
      <c r="S12" s="9"/>
      <c r="T12" s="9"/>
    </row>
    <row r="13" spans="1:20" x14ac:dyDescent="0.35">
      <c r="A13" s="9"/>
      <c r="B13" s="10"/>
      <c r="C13" s="9"/>
      <c r="D13" s="9"/>
      <c r="E13" s="9"/>
      <c r="F13" s="9"/>
      <c r="G13" s="9"/>
      <c r="H13" s="9"/>
      <c r="I13" s="9"/>
      <c r="J13" s="9"/>
      <c r="K13" s="9"/>
      <c r="L13" s="9"/>
      <c r="M13" s="9"/>
      <c r="N13" s="9"/>
      <c r="O13" s="9"/>
      <c r="P13" s="9"/>
      <c r="Q13" s="9"/>
      <c r="R13" s="9"/>
      <c r="S13" s="9"/>
      <c r="T13" s="9"/>
    </row>
    <row r="14" spans="1:20" x14ac:dyDescent="0.35">
      <c r="A14" s="9"/>
      <c r="B14" s="10"/>
      <c r="C14" s="9"/>
      <c r="D14" s="9"/>
      <c r="E14" s="9"/>
      <c r="F14" s="9"/>
      <c r="G14" s="9"/>
      <c r="H14" s="9"/>
      <c r="I14" s="9"/>
      <c r="J14" s="9"/>
      <c r="K14" s="9"/>
      <c r="L14" s="9"/>
      <c r="M14" s="9"/>
      <c r="N14" s="9"/>
      <c r="O14" s="9"/>
      <c r="P14" s="9"/>
      <c r="Q14" s="9"/>
      <c r="R14" s="9"/>
      <c r="S14" s="9"/>
      <c r="T14" s="9"/>
    </row>
    <row r="15" spans="1:20" x14ac:dyDescent="0.35">
      <c r="A15" s="9"/>
      <c r="B15" s="10"/>
      <c r="C15" s="9"/>
      <c r="D15" s="9"/>
      <c r="E15" s="9"/>
      <c r="F15" s="9"/>
      <c r="G15" s="9"/>
      <c r="H15" s="9"/>
      <c r="I15" s="9"/>
      <c r="J15" s="9"/>
      <c r="K15" s="9"/>
      <c r="L15" s="9"/>
      <c r="M15" s="9"/>
      <c r="N15" s="9"/>
      <c r="O15" s="9"/>
      <c r="P15" s="9"/>
      <c r="Q15" s="9"/>
      <c r="R15" s="9"/>
      <c r="S15" s="9"/>
      <c r="T15" s="9"/>
    </row>
    <row r="16" spans="1:20" x14ac:dyDescent="0.35">
      <c r="A16" s="9"/>
      <c r="B16" s="10"/>
      <c r="C16" s="9"/>
      <c r="D16" s="9"/>
      <c r="E16" s="9"/>
      <c r="F16" s="9"/>
      <c r="G16" s="9"/>
      <c r="H16" s="9"/>
      <c r="I16" s="9"/>
      <c r="J16" s="9"/>
      <c r="K16" s="9"/>
      <c r="L16" s="9"/>
      <c r="M16" s="9"/>
      <c r="N16" s="9"/>
      <c r="O16" s="9"/>
      <c r="P16" s="9"/>
      <c r="Q16" s="9"/>
      <c r="R16" s="9"/>
      <c r="S16" s="9"/>
      <c r="T16" s="9"/>
    </row>
    <row r="17" spans="1:20" x14ac:dyDescent="0.35">
      <c r="A17" s="9"/>
      <c r="B17" s="10"/>
      <c r="C17" s="9"/>
      <c r="D17" s="9"/>
      <c r="E17" s="9"/>
      <c r="F17" s="9"/>
      <c r="G17" s="9"/>
      <c r="H17" s="9"/>
      <c r="I17" s="9"/>
      <c r="J17" s="9"/>
      <c r="K17" s="9"/>
      <c r="L17" s="9"/>
      <c r="M17" s="9"/>
      <c r="N17" s="9"/>
      <c r="O17" s="9"/>
      <c r="P17" s="9"/>
      <c r="Q17" s="9"/>
      <c r="R17" s="9"/>
      <c r="S17" s="9"/>
      <c r="T17" s="9"/>
    </row>
    <row r="18" spans="1:20" x14ac:dyDescent="0.35">
      <c r="A18" s="9"/>
      <c r="B18" s="10"/>
      <c r="C18" s="9"/>
      <c r="D18" s="9"/>
      <c r="E18" s="9"/>
      <c r="F18" s="9"/>
      <c r="G18" s="9"/>
      <c r="H18" s="9"/>
      <c r="I18" s="9"/>
      <c r="J18" s="9"/>
      <c r="K18" s="9"/>
      <c r="L18" s="9"/>
      <c r="M18" s="9"/>
      <c r="N18" s="9"/>
      <c r="O18" s="9"/>
      <c r="P18" s="9"/>
      <c r="Q18" s="9"/>
      <c r="R18" s="9"/>
      <c r="S18" s="9"/>
      <c r="T18" s="9"/>
    </row>
    <row r="19" spans="1:20" s="9" customFormat="1" x14ac:dyDescent="0.35">
      <c r="B19" s="10"/>
    </row>
    <row r="20" spans="1:20" s="9" customFormat="1" x14ac:dyDescent="0.35">
      <c r="B20" s="10"/>
    </row>
    <row r="21" spans="1:20" s="9" customFormat="1" x14ac:dyDescent="0.35">
      <c r="B21" s="10"/>
    </row>
    <row r="22" spans="1:20" s="9" customFormat="1" x14ac:dyDescent="0.35">
      <c r="B22" s="10"/>
    </row>
    <row r="23" spans="1:20" s="9" customFormat="1" x14ac:dyDescent="0.35">
      <c r="B23" s="10"/>
    </row>
    <row r="24" spans="1:20" s="9" customFormat="1" x14ac:dyDescent="0.35">
      <c r="B24" s="10"/>
    </row>
    <row r="25" spans="1:20" s="9" customFormat="1" x14ac:dyDescent="0.35">
      <c r="B25" s="10"/>
    </row>
    <row r="26" spans="1:20" s="9" customFormat="1" x14ac:dyDescent="0.35">
      <c r="B26" s="10"/>
    </row>
    <row r="27" spans="1:20" s="9" customFormat="1" x14ac:dyDescent="0.35">
      <c r="B27" s="10"/>
    </row>
    <row r="28" spans="1:20" s="9" customFormat="1" x14ac:dyDescent="0.35">
      <c r="B28" s="10"/>
    </row>
    <row r="29" spans="1:20" s="9" customFormat="1" x14ac:dyDescent="0.35">
      <c r="B29" s="10"/>
    </row>
    <row r="30" spans="1:20" s="9" customFormat="1" x14ac:dyDescent="0.35">
      <c r="B30" s="10"/>
    </row>
    <row r="31" spans="1:20" s="9" customFormat="1" x14ac:dyDescent="0.35">
      <c r="B31" s="10"/>
    </row>
    <row r="32" spans="1:20" s="9" customFormat="1" x14ac:dyDescent="0.35">
      <c r="B32" s="10"/>
    </row>
    <row r="33" spans="2:2" s="9" customFormat="1" x14ac:dyDescent="0.35">
      <c r="B33" s="10"/>
    </row>
    <row r="34" spans="2:2" s="9" customFormat="1" x14ac:dyDescent="0.35">
      <c r="B34" s="10"/>
    </row>
    <row r="35" spans="2:2" s="9" customFormat="1" x14ac:dyDescent="0.35">
      <c r="B35" s="10"/>
    </row>
    <row r="36" spans="2:2" s="9" customFormat="1" x14ac:dyDescent="0.35">
      <c r="B36" s="10"/>
    </row>
    <row r="37" spans="2:2" s="9" customFormat="1" x14ac:dyDescent="0.35">
      <c r="B37" s="10"/>
    </row>
    <row r="38" spans="2:2" s="9" customFormat="1" x14ac:dyDescent="0.35">
      <c r="B38" s="10"/>
    </row>
    <row r="39" spans="2:2" s="9" customFormat="1" x14ac:dyDescent="0.35">
      <c r="B39" s="10"/>
    </row>
    <row r="40" spans="2:2" s="9" customFormat="1" x14ac:dyDescent="0.35">
      <c r="B40" s="10"/>
    </row>
    <row r="41" spans="2:2" s="9" customFormat="1" x14ac:dyDescent="0.35">
      <c r="B41" s="10"/>
    </row>
    <row r="42" spans="2:2" s="9" customFormat="1" x14ac:dyDescent="0.35">
      <c r="B42" s="10"/>
    </row>
    <row r="43" spans="2:2" s="9" customFormat="1" x14ac:dyDescent="0.35">
      <c r="B43" s="10"/>
    </row>
    <row r="44" spans="2:2" s="9" customFormat="1" x14ac:dyDescent="0.35">
      <c r="B44" s="10"/>
    </row>
    <row r="45" spans="2:2" s="9" customFormat="1" x14ac:dyDescent="0.35">
      <c r="B45" s="10"/>
    </row>
    <row r="46" spans="2:2" s="9" customFormat="1" x14ac:dyDescent="0.35">
      <c r="B46" s="10"/>
    </row>
    <row r="47" spans="2:2" s="9" customFormat="1" x14ac:dyDescent="0.35">
      <c r="B47" s="10"/>
    </row>
    <row r="48" spans="2:2" s="9" customFormat="1" x14ac:dyDescent="0.35">
      <c r="B48" s="10"/>
    </row>
    <row r="49" spans="2:2" s="9" customFormat="1" x14ac:dyDescent="0.35">
      <c r="B49" s="10"/>
    </row>
    <row r="50" spans="2:2" s="9" customFormat="1" x14ac:dyDescent="0.35">
      <c r="B50" s="10"/>
    </row>
    <row r="51" spans="2:2" s="9" customFormat="1" x14ac:dyDescent="0.35">
      <c r="B51" s="10"/>
    </row>
    <row r="52" spans="2:2" s="9" customFormat="1" x14ac:dyDescent="0.35">
      <c r="B52" s="10"/>
    </row>
    <row r="53" spans="2:2" s="9" customFormat="1" x14ac:dyDescent="0.35">
      <c r="B53" s="10"/>
    </row>
    <row r="54" spans="2:2" s="9" customFormat="1" x14ac:dyDescent="0.35">
      <c r="B54" s="10"/>
    </row>
    <row r="55" spans="2:2" s="9" customFormat="1" x14ac:dyDescent="0.35">
      <c r="B55" s="10"/>
    </row>
    <row r="56" spans="2:2" s="9" customFormat="1" x14ac:dyDescent="0.35">
      <c r="B56" s="10"/>
    </row>
    <row r="57" spans="2:2" s="9" customFormat="1" x14ac:dyDescent="0.35">
      <c r="B57" s="10"/>
    </row>
    <row r="58" spans="2:2" s="9" customFormat="1" x14ac:dyDescent="0.35">
      <c r="B58" s="10"/>
    </row>
    <row r="59" spans="2:2" s="9" customFormat="1" x14ac:dyDescent="0.35">
      <c r="B59" s="10"/>
    </row>
    <row r="60" spans="2:2" s="9" customFormat="1" x14ac:dyDescent="0.35">
      <c r="B60" s="10"/>
    </row>
    <row r="61" spans="2:2" s="9" customFormat="1" x14ac:dyDescent="0.35">
      <c r="B61" s="10"/>
    </row>
    <row r="62" spans="2:2" s="9" customFormat="1" x14ac:dyDescent="0.35">
      <c r="B62" s="10"/>
    </row>
    <row r="63" spans="2:2" s="9" customFormat="1" x14ac:dyDescent="0.35">
      <c r="B63" s="10"/>
    </row>
    <row r="64" spans="2:2" s="9" customFormat="1" x14ac:dyDescent="0.35">
      <c r="B64" s="10"/>
    </row>
    <row r="65" spans="2:2" s="9" customFormat="1" x14ac:dyDescent="0.35">
      <c r="B65" s="10"/>
    </row>
    <row r="66" spans="2:2" s="9" customFormat="1" x14ac:dyDescent="0.35">
      <c r="B66" s="10"/>
    </row>
    <row r="67" spans="2:2" s="9" customFormat="1" x14ac:dyDescent="0.35">
      <c r="B67" s="10"/>
    </row>
    <row r="68" spans="2:2" s="9" customFormat="1" x14ac:dyDescent="0.35">
      <c r="B68" s="10"/>
    </row>
    <row r="69" spans="2:2" s="9" customFormat="1" x14ac:dyDescent="0.35">
      <c r="B69" s="10"/>
    </row>
    <row r="70" spans="2:2" s="9" customFormat="1" x14ac:dyDescent="0.35">
      <c r="B70" s="10"/>
    </row>
    <row r="71" spans="2:2" s="9" customFormat="1" x14ac:dyDescent="0.35">
      <c r="B71" s="10"/>
    </row>
    <row r="72" spans="2:2" s="9" customFormat="1" x14ac:dyDescent="0.35">
      <c r="B72" s="10"/>
    </row>
    <row r="73" spans="2:2" s="9" customFormat="1" x14ac:dyDescent="0.35">
      <c r="B73" s="10"/>
    </row>
    <row r="74" spans="2:2" s="9" customFormat="1" x14ac:dyDescent="0.35">
      <c r="B74" s="10"/>
    </row>
    <row r="75" spans="2:2" s="9" customFormat="1" x14ac:dyDescent="0.35">
      <c r="B75" s="10"/>
    </row>
    <row r="76" spans="2:2" s="9" customFormat="1" x14ac:dyDescent="0.35">
      <c r="B76" s="10"/>
    </row>
    <row r="77" spans="2:2" s="9" customFormat="1" x14ac:dyDescent="0.35">
      <c r="B77" s="10"/>
    </row>
    <row r="78" spans="2:2" s="9" customFormat="1" x14ac:dyDescent="0.35">
      <c r="B78" s="10"/>
    </row>
    <row r="79" spans="2:2" s="9" customFormat="1" x14ac:dyDescent="0.35">
      <c r="B79" s="10"/>
    </row>
    <row r="80" spans="2:2" s="9" customFormat="1" x14ac:dyDescent="0.35">
      <c r="B80" s="10"/>
    </row>
    <row r="81" spans="2:2" s="9" customFormat="1" x14ac:dyDescent="0.35">
      <c r="B81" s="10"/>
    </row>
    <row r="82" spans="2:2" s="9" customFormat="1" x14ac:dyDescent="0.35">
      <c r="B82" s="10"/>
    </row>
    <row r="83" spans="2:2" s="9" customFormat="1" x14ac:dyDescent="0.35">
      <c r="B83" s="10"/>
    </row>
    <row r="84" spans="2:2" s="9" customFormat="1" x14ac:dyDescent="0.35">
      <c r="B84" s="10"/>
    </row>
    <row r="85" spans="2:2" s="9" customFormat="1" x14ac:dyDescent="0.35">
      <c r="B85" s="10"/>
    </row>
    <row r="86" spans="2:2" s="9" customFormat="1" x14ac:dyDescent="0.35">
      <c r="B86" s="10"/>
    </row>
    <row r="87" spans="2:2" s="9" customFormat="1" x14ac:dyDescent="0.35">
      <c r="B87" s="10"/>
    </row>
    <row r="88" spans="2:2" s="9" customFormat="1" x14ac:dyDescent="0.35">
      <c r="B88" s="10"/>
    </row>
    <row r="89" spans="2:2" s="9" customFormat="1" x14ac:dyDescent="0.35">
      <c r="B89" s="10"/>
    </row>
    <row r="90" spans="2:2" s="9" customFormat="1" x14ac:dyDescent="0.35">
      <c r="B90" s="10"/>
    </row>
    <row r="91" spans="2:2" s="9" customFormat="1" x14ac:dyDescent="0.35">
      <c r="B91" s="10"/>
    </row>
    <row r="92" spans="2:2" s="9" customFormat="1" x14ac:dyDescent="0.35">
      <c r="B92" s="10"/>
    </row>
    <row r="93" spans="2:2" s="9" customFormat="1" x14ac:dyDescent="0.35">
      <c r="B93" s="10"/>
    </row>
    <row r="94" spans="2:2" s="9" customFormat="1" x14ac:dyDescent="0.35">
      <c r="B94" s="10"/>
    </row>
    <row r="95" spans="2:2" s="9" customFormat="1" x14ac:dyDescent="0.35">
      <c r="B95" s="10"/>
    </row>
    <row r="96" spans="2:2" s="9" customFormat="1" x14ac:dyDescent="0.35">
      <c r="B96" s="10"/>
    </row>
    <row r="97" spans="2:2" s="9" customFormat="1" x14ac:dyDescent="0.35">
      <c r="B97" s="10"/>
    </row>
    <row r="98" spans="2:2" s="9" customFormat="1" x14ac:dyDescent="0.35">
      <c r="B98" s="10"/>
    </row>
    <row r="99" spans="2:2" s="9" customFormat="1" x14ac:dyDescent="0.35">
      <c r="B99" s="10"/>
    </row>
    <row r="100" spans="2:2" s="9" customFormat="1" x14ac:dyDescent="0.35">
      <c r="B100" s="10"/>
    </row>
    <row r="101" spans="2:2" s="9" customFormat="1" x14ac:dyDescent="0.35">
      <c r="B101" s="10"/>
    </row>
    <row r="102" spans="2:2" s="9" customFormat="1" x14ac:dyDescent="0.35">
      <c r="B102" s="10"/>
    </row>
    <row r="103" spans="2:2" s="9" customFormat="1" x14ac:dyDescent="0.35">
      <c r="B103" s="10"/>
    </row>
    <row r="104" spans="2:2" s="9" customFormat="1" x14ac:dyDescent="0.35">
      <c r="B104" s="10"/>
    </row>
    <row r="105" spans="2:2" s="9" customFormat="1" x14ac:dyDescent="0.35">
      <c r="B105" s="10"/>
    </row>
    <row r="106" spans="2:2" s="9" customFormat="1" x14ac:dyDescent="0.35">
      <c r="B106" s="10"/>
    </row>
    <row r="107" spans="2:2" s="9" customFormat="1" x14ac:dyDescent="0.35">
      <c r="B107" s="10"/>
    </row>
    <row r="108" spans="2:2" s="9" customFormat="1" x14ac:dyDescent="0.35">
      <c r="B108" s="10"/>
    </row>
    <row r="109" spans="2:2" s="9" customFormat="1" x14ac:dyDescent="0.35">
      <c r="B109" s="10"/>
    </row>
    <row r="110" spans="2:2" s="9" customFormat="1" x14ac:dyDescent="0.35">
      <c r="B110" s="10"/>
    </row>
    <row r="111" spans="2:2" s="9" customFormat="1" x14ac:dyDescent="0.35">
      <c r="B111" s="10"/>
    </row>
    <row r="112" spans="2:2" s="9" customFormat="1" x14ac:dyDescent="0.35">
      <c r="B112" s="10"/>
    </row>
    <row r="113" spans="2:2" s="9" customFormat="1" x14ac:dyDescent="0.35">
      <c r="B113" s="10"/>
    </row>
    <row r="114" spans="2:2" s="9" customFormat="1" x14ac:dyDescent="0.35">
      <c r="B114" s="10"/>
    </row>
    <row r="115" spans="2:2" s="9" customFormat="1" x14ac:dyDescent="0.35">
      <c r="B115" s="10"/>
    </row>
    <row r="116" spans="2:2" s="9" customFormat="1" x14ac:dyDescent="0.35">
      <c r="B116" s="10"/>
    </row>
    <row r="117" spans="2:2" s="9" customFormat="1" x14ac:dyDescent="0.35">
      <c r="B117" s="10"/>
    </row>
    <row r="118" spans="2:2" s="9" customFormat="1" x14ac:dyDescent="0.35">
      <c r="B118" s="10"/>
    </row>
    <row r="119" spans="2:2" s="9" customFormat="1" x14ac:dyDescent="0.35">
      <c r="B119" s="10"/>
    </row>
    <row r="120" spans="2:2" s="9" customFormat="1" x14ac:dyDescent="0.35">
      <c r="B120" s="10"/>
    </row>
    <row r="121" spans="2:2" s="9" customFormat="1" x14ac:dyDescent="0.35">
      <c r="B121" s="10"/>
    </row>
    <row r="122" spans="2:2" s="9" customFormat="1" x14ac:dyDescent="0.35">
      <c r="B122" s="10"/>
    </row>
    <row r="123" spans="2:2" s="9" customFormat="1" x14ac:dyDescent="0.35">
      <c r="B123" s="10"/>
    </row>
    <row r="124" spans="2:2" s="9" customFormat="1" x14ac:dyDescent="0.35">
      <c r="B124" s="10"/>
    </row>
    <row r="125" spans="2:2" s="9" customFormat="1" x14ac:dyDescent="0.35">
      <c r="B125" s="10"/>
    </row>
    <row r="126" spans="2:2" s="9" customFormat="1" x14ac:dyDescent="0.35">
      <c r="B126" s="10"/>
    </row>
    <row r="127" spans="2:2" s="9" customFormat="1" x14ac:dyDescent="0.35">
      <c r="B127" s="10"/>
    </row>
    <row r="128" spans="2:2" s="9" customFormat="1" x14ac:dyDescent="0.35">
      <c r="B128" s="10"/>
    </row>
    <row r="129" spans="2:2" s="9" customFormat="1" x14ac:dyDescent="0.35">
      <c r="B129" s="10"/>
    </row>
    <row r="130" spans="2:2" s="9" customFormat="1" x14ac:dyDescent="0.35">
      <c r="B130" s="10"/>
    </row>
    <row r="131" spans="2:2" s="9" customFormat="1" x14ac:dyDescent="0.35">
      <c r="B131" s="10"/>
    </row>
    <row r="132" spans="2:2" s="9" customFormat="1" x14ac:dyDescent="0.35">
      <c r="B132" s="10"/>
    </row>
    <row r="133" spans="2:2" s="9" customFormat="1" x14ac:dyDescent="0.35">
      <c r="B133" s="10"/>
    </row>
    <row r="134" spans="2:2" s="9" customFormat="1" x14ac:dyDescent="0.35">
      <c r="B134" s="10"/>
    </row>
    <row r="135" spans="2:2" s="9" customFormat="1" x14ac:dyDescent="0.35">
      <c r="B135" s="10"/>
    </row>
    <row r="136" spans="2:2" s="9" customFormat="1" x14ac:dyDescent="0.35">
      <c r="B136" s="10"/>
    </row>
    <row r="137" spans="2:2" s="9" customFormat="1" x14ac:dyDescent="0.35">
      <c r="B137" s="10"/>
    </row>
    <row r="138" spans="2:2" s="9" customFormat="1" x14ac:dyDescent="0.35">
      <c r="B138" s="10"/>
    </row>
    <row r="139" spans="2:2" s="9" customFormat="1" x14ac:dyDescent="0.35">
      <c r="B139" s="10"/>
    </row>
    <row r="140" spans="2:2" s="9" customFormat="1" x14ac:dyDescent="0.35">
      <c r="B140" s="10"/>
    </row>
    <row r="141" spans="2:2" s="9" customFormat="1" x14ac:dyDescent="0.35">
      <c r="B141" s="10"/>
    </row>
    <row r="142" spans="2:2" s="9" customFormat="1" x14ac:dyDescent="0.35">
      <c r="B142" s="10"/>
    </row>
    <row r="143" spans="2:2" s="9" customFormat="1" x14ac:dyDescent="0.35">
      <c r="B143" s="10"/>
    </row>
    <row r="144" spans="2:2" s="9" customFormat="1" x14ac:dyDescent="0.35">
      <c r="B144" s="10"/>
    </row>
    <row r="145" spans="2:2" s="9" customFormat="1" x14ac:dyDescent="0.35">
      <c r="B145" s="10"/>
    </row>
    <row r="146" spans="2:2" s="9" customFormat="1" x14ac:dyDescent="0.35">
      <c r="B146" s="10"/>
    </row>
    <row r="147" spans="2:2" s="9" customFormat="1" x14ac:dyDescent="0.35">
      <c r="B147" s="10"/>
    </row>
    <row r="148" spans="2:2" s="9" customFormat="1" x14ac:dyDescent="0.35">
      <c r="B148" s="10"/>
    </row>
    <row r="149" spans="2:2" s="9" customFormat="1" x14ac:dyDescent="0.35">
      <c r="B149" s="10"/>
    </row>
    <row r="150" spans="2:2" s="9" customFormat="1" x14ac:dyDescent="0.35">
      <c r="B150" s="10"/>
    </row>
    <row r="151" spans="2:2" s="9" customFormat="1" x14ac:dyDescent="0.35">
      <c r="B151" s="10"/>
    </row>
    <row r="152" spans="2:2" s="9" customFormat="1" x14ac:dyDescent="0.35">
      <c r="B152" s="10"/>
    </row>
    <row r="153" spans="2:2" s="9" customFormat="1" x14ac:dyDescent="0.35">
      <c r="B153" s="10"/>
    </row>
    <row r="154" spans="2:2" s="9" customFormat="1" x14ac:dyDescent="0.35">
      <c r="B154" s="10"/>
    </row>
    <row r="155" spans="2:2" s="9" customFormat="1" x14ac:dyDescent="0.35">
      <c r="B155" s="10"/>
    </row>
    <row r="156" spans="2:2" s="9" customFormat="1" x14ac:dyDescent="0.35">
      <c r="B156" s="10"/>
    </row>
    <row r="157" spans="2:2" s="9" customFormat="1" x14ac:dyDescent="0.35">
      <c r="B157" s="10"/>
    </row>
    <row r="158" spans="2:2" s="9" customFormat="1" x14ac:dyDescent="0.35">
      <c r="B158" s="10"/>
    </row>
    <row r="159" spans="2:2" s="9" customFormat="1" x14ac:dyDescent="0.35">
      <c r="B159" s="10"/>
    </row>
    <row r="160" spans="2:2" s="9" customFormat="1" x14ac:dyDescent="0.35">
      <c r="B160" s="10"/>
    </row>
    <row r="161" spans="2:2" s="9" customFormat="1" x14ac:dyDescent="0.35">
      <c r="B161" s="10"/>
    </row>
    <row r="162" spans="2:2" s="9" customFormat="1" x14ac:dyDescent="0.35">
      <c r="B162" s="10"/>
    </row>
    <row r="163" spans="2:2" s="9" customFormat="1" x14ac:dyDescent="0.35">
      <c r="B163" s="10"/>
    </row>
    <row r="164" spans="2:2" s="9" customFormat="1" x14ac:dyDescent="0.35">
      <c r="B164" s="10"/>
    </row>
    <row r="165" spans="2:2" s="9" customFormat="1" x14ac:dyDescent="0.35">
      <c r="B165" s="10"/>
    </row>
    <row r="166" spans="2:2" s="9" customFormat="1" x14ac:dyDescent="0.35">
      <c r="B166" s="10"/>
    </row>
    <row r="167" spans="2:2" s="9" customFormat="1" x14ac:dyDescent="0.35">
      <c r="B167" s="10"/>
    </row>
    <row r="168" spans="2:2" s="9" customFormat="1" x14ac:dyDescent="0.35">
      <c r="B168" s="10"/>
    </row>
    <row r="169" spans="2:2" s="9" customFormat="1" x14ac:dyDescent="0.35">
      <c r="B169" s="10"/>
    </row>
    <row r="170" spans="2:2" s="9" customFormat="1" x14ac:dyDescent="0.35">
      <c r="B170" s="10"/>
    </row>
    <row r="171" spans="2:2" s="9" customFormat="1" x14ac:dyDescent="0.35">
      <c r="B171" s="10"/>
    </row>
    <row r="172" spans="2:2" s="9" customFormat="1" x14ac:dyDescent="0.35">
      <c r="B172" s="10"/>
    </row>
    <row r="173" spans="2:2" s="9" customFormat="1" x14ac:dyDescent="0.35">
      <c r="B173" s="10"/>
    </row>
    <row r="174" spans="2:2" s="9" customFormat="1" x14ac:dyDescent="0.35">
      <c r="B174" s="10"/>
    </row>
    <row r="175" spans="2:2" s="9" customFormat="1" x14ac:dyDescent="0.35">
      <c r="B175" s="10"/>
    </row>
    <row r="176" spans="2:2" s="9" customFormat="1" x14ac:dyDescent="0.35">
      <c r="B176" s="10"/>
    </row>
    <row r="177" spans="2:2" s="9" customFormat="1" x14ac:dyDescent="0.35">
      <c r="B177" s="10"/>
    </row>
    <row r="178" spans="2:2" s="9" customFormat="1" x14ac:dyDescent="0.35">
      <c r="B178" s="10"/>
    </row>
    <row r="179" spans="2:2" s="9" customFormat="1" x14ac:dyDescent="0.35">
      <c r="B179" s="10"/>
    </row>
    <row r="180" spans="2:2" s="9" customFormat="1" x14ac:dyDescent="0.35">
      <c r="B180" s="10"/>
    </row>
    <row r="181" spans="2:2" s="9" customFormat="1" x14ac:dyDescent="0.35">
      <c r="B181" s="10"/>
    </row>
    <row r="182" spans="2:2" s="9" customFormat="1" x14ac:dyDescent="0.35">
      <c r="B182" s="10"/>
    </row>
    <row r="183" spans="2:2" s="9" customFormat="1" x14ac:dyDescent="0.35">
      <c r="B183" s="10"/>
    </row>
    <row r="184" spans="2:2" s="9" customFormat="1" x14ac:dyDescent="0.35">
      <c r="B184" s="10"/>
    </row>
    <row r="185" spans="2:2" s="9" customFormat="1" x14ac:dyDescent="0.35">
      <c r="B185" s="10"/>
    </row>
    <row r="186" spans="2:2" s="9" customFormat="1" x14ac:dyDescent="0.35">
      <c r="B186" s="10"/>
    </row>
    <row r="187" spans="2:2" s="9" customFormat="1" x14ac:dyDescent="0.35">
      <c r="B187" s="10"/>
    </row>
    <row r="188" spans="2:2" s="9" customFormat="1" x14ac:dyDescent="0.35">
      <c r="B188" s="10"/>
    </row>
    <row r="189" spans="2:2" s="9" customFormat="1" x14ac:dyDescent="0.35">
      <c r="B189" s="10"/>
    </row>
    <row r="190" spans="2:2" s="9" customFormat="1" x14ac:dyDescent="0.35">
      <c r="B190" s="10"/>
    </row>
    <row r="191" spans="2:2" s="9" customFormat="1" x14ac:dyDescent="0.35">
      <c r="B191" s="10"/>
    </row>
    <row r="192" spans="2:2" s="9" customFormat="1" x14ac:dyDescent="0.35">
      <c r="B192" s="10"/>
    </row>
    <row r="193" spans="2:2" s="9" customFormat="1" x14ac:dyDescent="0.35">
      <c r="B193" s="10"/>
    </row>
    <row r="194" spans="2:2" s="9" customFormat="1" x14ac:dyDescent="0.35">
      <c r="B194" s="10"/>
    </row>
    <row r="195" spans="2:2" s="9" customFormat="1" x14ac:dyDescent="0.35">
      <c r="B195" s="10"/>
    </row>
    <row r="196" spans="2:2" s="9" customFormat="1" x14ac:dyDescent="0.35">
      <c r="B196" s="10"/>
    </row>
    <row r="197" spans="2:2" s="9" customFormat="1" x14ac:dyDescent="0.35">
      <c r="B197" s="10"/>
    </row>
    <row r="198" spans="2:2" s="9" customFormat="1" x14ac:dyDescent="0.35">
      <c r="B198" s="10"/>
    </row>
    <row r="199" spans="2:2" s="9" customFormat="1" x14ac:dyDescent="0.35">
      <c r="B199" s="10"/>
    </row>
    <row r="200" spans="2:2" s="9" customFormat="1" x14ac:dyDescent="0.35">
      <c r="B200" s="10"/>
    </row>
    <row r="201" spans="2:2" s="9" customFormat="1" x14ac:dyDescent="0.35">
      <c r="B201" s="10"/>
    </row>
  </sheetData>
  <dataValidations count="1">
    <dataValidation type="list" allowBlank="1" showInputMessage="1" showErrorMessage="1" sqref="C2:C8" xr:uid="{00000000-0002-0000-0600-000000000000}">
      <formula1>"Yes,No,Unsure, Not Answered"</formula1>
    </dataValidation>
  </dataValidations>
  <hyperlinks>
    <hyperlink ref="E2" location="Results!A1" display="Results" xr:uid="{00000000-0004-0000-0600-000000000000}"/>
    <hyperlink ref="E5" location="'Data-Based Decision Making'!A1" display="Data-Based Decision Making" xr:uid="{00000000-0004-0000-0600-000001000000}"/>
    <hyperlink ref="E8" location="'Family &amp; Community Engagement'!A1" display="Family &amp; Community Engagement" xr:uid="{00000000-0004-0000-0600-000002000000}"/>
  </hyperlinks>
  <pageMargins left="0.7" right="0.7" top="0.75" bottom="0.75" header="0.3" footer="0.3"/>
  <pageSetup paperSize="5" scale="49" fitToHeight="0"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pageSetUpPr fitToPage="1"/>
  </sheetPr>
  <dimension ref="A1:T32"/>
  <sheetViews>
    <sheetView showGridLines="0" zoomScaleNormal="100" workbookViewId="0"/>
  </sheetViews>
  <sheetFormatPr defaultRowHeight="14.5" x14ac:dyDescent="0.35"/>
  <cols>
    <col min="1" max="1" width="7.26953125" customWidth="1"/>
    <col min="2" max="2" width="65.453125" style="1" customWidth="1"/>
    <col min="3" max="3" width="18.7265625" customWidth="1"/>
    <col min="4" max="4" width="74.7265625" customWidth="1"/>
    <col min="5" max="5" width="16.453125" customWidth="1"/>
  </cols>
  <sheetData>
    <row r="1" spans="1:20" ht="15" thickBot="1" x14ac:dyDescent="0.4">
      <c r="A1" s="164" t="s">
        <v>17</v>
      </c>
      <c r="B1" s="162" t="s">
        <v>7</v>
      </c>
      <c r="C1" s="162" t="s">
        <v>18</v>
      </c>
      <c r="D1" s="162" t="s">
        <v>19</v>
      </c>
      <c r="E1" s="162" t="s">
        <v>181</v>
      </c>
      <c r="F1" s="9"/>
      <c r="G1" s="9"/>
      <c r="H1" s="9"/>
      <c r="I1" s="9"/>
      <c r="J1" s="9"/>
      <c r="K1" s="9"/>
      <c r="L1" s="9"/>
      <c r="M1" s="9"/>
      <c r="N1" s="9"/>
      <c r="O1" s="9"/>
      <c r="P1" s="9"/>
      <c r="Q1" s="9"/>
      <c r="R1" s="9"/>
      <c r="S1" s="9"/>
      <c r="T1" s="9"/>
    </row>
    <row r="2" spans="1:20" ht="31.15" customHeight="1" thickTop="1" thickBot="1" x14ac:dyDescent="0.4">
      <c r="A2" s="74">
        <v>1</v>
      </c>
      <c r="B2" s="65" t="s">
        <v>135</v>
      </c>
      <c r="C2" s="71" t="s">
        <v>182</v>
      </c>
      <c r="D2" s="67" t="str">
        <f>IF(OR(C2="No", C2="Unsure"),"Establish a structured data analysis protocol with specific procedures, timelines, and forms for regularly examining student performance data to identify patterns and determine intervention needs.","")</f>
        <v/>
      </c>
      <c r="E2" s="87" t="s">
        <v>20</v>
      </c>
      <c r="F2" s="9"/>
      <c r="G2" s="9"/>
      <c r="H2" s="9"/>
      <c r="I2" s="9"/>
      <c r="J2" s="9"/>
      <c r="K2" s="9"/>
      <c r="L2" s="9"/>
      <c r="M2" s="9"/>
      <c r="N2" s="9"/>
      <c r="O2" s="9"/>
      <c r="P2" s="9"/>
      <c r="Q2" s="9"/>
      <c r="R2" s="9"/>
      <c r="S2" s="9"/>
      <c r="T2" s="9"/>
    </row>
    <row r="3" spans="1:20" s="9" customFormat="1" ht="42" customHeight="1" thickTop="1" thickBot="1" x14ac:dyDescent="0.4">
      <c r="A3" s="74">
        <v>2</v>
      </c>
      <c r="B3" s="65" t="s">
        <v>132</v>
      </c>
      <c r="C3" s="71" t="s">
        <v>182</v>
      </c>
      <c r="D3" s="114" t="str">
        <f>IF(OR(C3="No", C3="Unsure"),"Create a data-driven intervention selection process with a review committee that evaluates options based on student outcome data and research evidence before purchasing or implementing.","")</f>
        <v/>
      </c>
    </row>
    <row r="4" spans="1:20" ht="30" customHeight="1" thickTop="1" thickBot="1" x14ac:dyDescent="0.4">
      <c r="A4" s="74">
        <v>3</v>
      </c>
      <c r="B4" s="65" t="s">
        <v>133</v>
      </c>
      <c r="C4" s="71" t="s">
        <v>182</v>
      </c>
      <c r="D4" s="131" t="str">
        <f>IF(OR(C4="No", C4="Unsure"),"Establish monthly data review meetings where teams analyze multiple data sources using structured protocols to create individual student strength and need profiles.","")</f>
        <v/>
      </c>
      <c r="E4" s="142"/>
      <c r="F4" s="9"/>
      <c r="G4" s="9"/>
      <c r="H4" s="9"/>
      <c r="I4" s="9"/>
      <c r="J4" s="9"/>
      <c r="K4" s="9"/>
      <c r="L4" s="9"/>
      <c r="M4" s="9"/>
      <c r="N4" s="9"/>
      <c r="O4" s="9"/>
      <c r="P4" s="9"/>
      <c r="Q4" s="9"/>
      <c r="R4" s="9"/>
      <c r="S4" s="9"/>
      <c r="T4" s="9"/>
    </row>
    <row r="5" spans="1:20" ht="45.65" customHeight="1" thickTop="1" thickBot="1" x14ac:dyDescent="0.4">
      <c r="A5" s="74">
        <v>4</v>
      </c>
      <c r="B5" s="65" t="s">
        <v>134</v>
      </c>
      <c r="C5" s="71" t="s">
        <v>182</v>
      </c>
      <c r="D5" s="131" t="str">
        <f>IF(OR(C4="No", C4="Unsure"),"Develop an intervention matching matrix that systematically connects specific student needs to appropriate interventions based on assessment data rather than convenience or availability.","")</f>
        <v/>
      </c>
      <c r="E5" s="143" t="s">
        <v>10</v>
      </c>
      <c r="F5" s="9"/>
      <c r="G5" s="9"/>
      <c r="H5" s="9"/>
      <c r="I5" s="9"/>
      <c r="J5" s="9"/>
      <c r="K5" s="9"/>
      <c r="L5" s="9"/>
      <c r="M5" s="9"/>
      <c r="N5" s="9"/>
      <c r="O5" s="9"/>
      <c r="P5" s="9"/>
      <c r="Q5" s="9"/>
      <c r="R5" s="9"/>
      <c r="S5" s="9"/>
      <c r="T5" s="9"/>
    </row>
    <row r="6" spans="1:20" ht="45.65" customHeight="1" thickTop="1" thickBot="1" x14ac:dyDescent="0.4">
      <c r="A6" s="74">
        <v>5</v>
      </c>
      <c r="B6" s="65" t="s">
        <v>52</v>
      </c>
      <c r="C6" s="71" t="s">
        <v>182</v>
      </c>
      <c r="D6" s="67" t="str">
        <f>IF(OR(C6="No", C6="Unsure"),"Implement a tiered data review system with scheduled meetings at each level (building leadership, grade-level teams, classroom teachers, and individual student case conferences).","")</f>
        <v/>
      </c>
      <c r="E6" s="35"/>
      <c r="F6" s="9"/>
      <c r="G6" s="9"/>
      <c r="H6" s="9"/>
      <c r="I6" s="9"/>
      <c r="J6" s="9"/>
      <c r="K6" s="9"/>
      <c r="L6" s="9"/>
      <c r="M6" s="9"/>
      <c r="N6" s="9"/>
      <c r="O6" s="9"/>
      <c r="P6" s="9"/>
      <c r="Q6" s="9"/>
      <c r="R6" s="9"/>
      <c r="S6" s="9"/>
      <c r="T6" s="9"/>
    </row>
    <row r="7" spans="1:20" ht="29.65" customHeight="1" thickTop="1" thickBot="1" x14ac:dyDescent="0.4">
      <c r="A7" s="74">
        <v>6</v>
      </c>
      <c r="B7" s="65" t="s">
        <v>53</v>
      </c>
      <c r="C7" s="71" t="s">
        <v>182</v>
      </c>
      <c r="D7" s="131" t="str">
        <f>IF(OR(C7="No", C7="Unsure"),"Develop written criteria and cut-scores that specify exactly when students should receive interventions, change intervention intensity, or move between tiers of support.","")</f>
        <v/>
      </c>
      <c r="E7" s="145"/>
      <c r="F7" s="9"/>
      <c r="G7" s="9"/>
      <c r="H7" s="9"/>
      <c r="I7" s="9"/>
      <c r="J7" s="9"/>
      <c r="K7" s="9"/>
      <c r="L7" s="9"/>
      <c r="M7" s="9"/>
      <c r="N7" s="9"/>
      <c r="O7" s="9"/>
      <c r="P7" s="9"/>
      <c r="Q7" s="9"/>
      <c r="R7" s="9"/>
      <c r="S7" s="9"/>
      <c r="T7" s="9"/>
    </row>
    <row r="8" spans="1:20" ht="30" customHeight="1" thickTop="1" thickBot="1" x14ac:dyDescent="0.4">
      <c r="A8" s="74">
        <v>7</v>
      </c>
      <c r="B8" s="65" t="s">
        <v>54</v>
      </c>
      <c r="C8" s="71" t="s">
        <v>182</v>
      </c>
      <c r="D8" s="131" t="str">
        <f>IF(OR(C8="No", C8="Unsure"),"Establish specific data-based criteria (such as rate of improvement over time or benchmark attainment) that trigger decisions to increase or decrease intervention intensity.","")</f>
        <v/>
      </c>
      <c r="E8" s="143" t="s">
        <v>4</v>
      </c>
      <c r="F8" s="9"/>
      <c r="G8" s="9"/>
      <c r="H8" s="9"/>
      <c r="I8" s="9"/>
      <c r="J8" s="9"/>
      <c r="K8" s="9"/>
      <c r="L8" s="9"/>
      <c r="M8" s="9"/>
      <c r="N8" s="9"/>
      <c r="O8" s="9"/>
      <c r="P8" s="9"/>
      <c r="Q8" s="9"/>
      <c r="R8" s="9"/>
      <c r="S8" s="9"/>
      <c r="T8" s="9"/>
    </row>
    <row r="9" spans="1:20" ht="35.15" customHeight="1" thickTop="1" thickBot="1" x14ac:dyDescent="0.4">
      <c r="A9" s="74">
        <v>8</v>
      </c>
      <c r="B9" s="65" t="s">
        <v>109</v>
      </c>
      <c r="C9" s="71" t="s">
        <v>182</v>
      </c>
      <c r="D9" s="67" t="str">
        <f>IF(OR(C9="No", C9="Unsure"),"Implement data management system that centralizes student information and provides easy access to assessment results, intervention tracking, and progress monitoring data.","")</f>
        <v/>
      </c>
      <c r="E9" s="9"/>
      <c r="F9" s="9"/>
      <c r="G9" s="9"/>
      <c r="H9" s="9"/>
      <c r="I9" s="9"/>
      <c r="J9" s="9"/>
      <c r="K9" s="9"/>
      <c r="L9" s="9"/>
      <c r="M9" s="9"/>
      <c r="N9" s="9"/>
      <c r="O9" s="9"/>
      <c r="P9" s="9"/>
      <c r="Q9" s="9"/>
      <c r="R9" s="9"/>
      <c r="S9" s="9"/>
      <c r="T9" s="9"/>
    </row>
    <row r="10" spans="1:20" ht="44.5" thickTop="1" thickBot="1" x14ac:dyDescent="0.4">
      <c r="A10" s="74">
        <v>9</v>
      </c>
      <c r="B10" s="65" t="s">
        <v>131</v>
      </c>
      <c r="C10" s="71" t="s">
        <v>182</v>
      </c>
      <c r="D10" s="67" t="str">
        <f>IF(OR(C10="No", C10="Unsure"),"Provide professional development and establish team protocols that ensure data analysis skills and data-driven decision making occur consistently across grade levels, departments, and intervention teams.","")</f>
        <v/>
      </c>
      <c r="E10" s="9"/>
      <c r="F10" s="9"/>
      <c r="G10" s="9"/>
      <c r="H10" s="9"/>
      <c r="I10" s="9"/>
      <c r="J10" s="9"/>
      <c r="K10" s="9"/>
      <c r="L10" s="9"/>
      <c r="M10" s="9"/>
      <c r="N10" s="9"/>
      <c r="O10" s="9"/>
      <c r="P10" s="9"/>
      <c r="Q10" s="9"/>
      <c r="R10" s="9"/>
      <c r="S10" s="9"/>
      <c r="T10" s="9"/>
    </row>
    <row r="11" spans="1:20" ht="30" thickTop="1" thickBot="1" x14ac:dyDescent="0.4">
      <c r="A11" s="74">
        <v>10</v>
      </c>
      <c r="B11" s="1" t="s">
        <v>111</v>
      </c>
      <c r="C11" s="71" t="s">
        <v>182</v>
      </c>
      <c r="D11" s="113" t="str">
        <f>IF(OR(C11="No", C11="Unsure"),"Recommended action to go here.","")</f>
        <v/>
      </c>
      <c r="E11" s="9"/>
      <c r="F11" s="9"/>
      <c r="G11" s="9"/>
      <c r="H11" s="9"/>
      <c r="I11" s="9"/>
      <c r="J11" s="9"/>
      <c r="K11" s="9"/>
      <c r="L11" s="9"/>
      <c r="M11" s="9"/>
      <c r="N11" s="9"/>
      <c r="O11" s="9"/>
      <c r="P11" s="9"/>
      <c r="Q11" s="9"/>
      <c r="R11" s="9"/>
      <c r="S11" s="9"/>
      <c r="T11" s="9"/>
    </row>
    <row r="12" spans="1:20" ht="15" hidden="1" thickTop="1" x14ac:dyDescent="0.35">
      <c r="A12" s="9"/>
      <c r="B12" s="10"/>
      <c r="C12" s="9"/>
      <c r="D12" s="9"/>
      <c r="E12" s="9"/>
      <c r="F12" s="9"/>
      <c r="G12" s="9"/>
      <c r="H12" s="9"/>
      <c r="I12" s="9"/>
      <c r="J12" s="9"/>
      <c r="K12" s="9"/>
      <c r="L12" s="9"/>
      <c r="M12" s="9"/>
      <c r="N12" s="9"/>
      <c r="O12" s="9"/>
      <c r="P12" s="9"/>
      <c r="Q12" s="9"/>
      <c r="R12" s="9"/>
      <c r="S12" s="9"/>
      <c r="T12" s="9"/>
    </row>
    <row r="13" spans="1:20" ht="15" thickTop="1" x14ac:dyDescent="0.35">
      <c r="A13" s="9"/>
      <c r="B13" s="10"/>
      <c r="C13" s="9"/>
      <c r="D13" s="9"/>
      <c r="E13" s="9"/>
      <c r="F13" s="9"/>
      <c r="G13" s="9"/>
      <c r="H13" s="9"/>
      <c r="I13" s="9"/>
      <c r="J13" s="9"/>
      <c r="K13" s="9"/>
      <c r="L13" s="9"/>
      <c r="M13" s="9"/>
      <c r="N13" s="9"/>
      <c r="O13" s="9"/>
      <c r="P13" s="9"/>
      <c r="Q13" s="9"/>
      <c r="R13" s="9"/>
      <c r="S13" s="9"/>
      <c r="T13" s="9"/>
    </row>
    <row r="14" spans="1:20" x14ac:dyDescent="0.35">
      <c r="A14" s="9"/>
      <c r="B14" s="10"/>
      <c r="C14" s="9"/>
      <c r="D14" s="9"/>
      <c r="E14" s="9"/>
      <c r="F14" s="9"/>
      <c r="G14" s="9"/>
      <c r="H14" s="9"/>
      <c r="I14" s="9"/>
      <c r="J14" s="9"/>
      <c r="K14" s="9"/>
      <c r="L14" s="9"/>
      <c r="M14" s="9"/>
      <c r="N14" s="9"/>
      <c r="O14" s="9"/>
      <c r="P14" s="9"/>
      <c r="Q14" s="9"/>
      <c r="R14" s="9"/>
      <c r="S14" s="9"/>
      <c r="T14" s="9"/>
    </row>
    <row r="15" spans="1:20" x14ac:dyDescent="0.35">
      <c r="A15" s="9"/>
      <c r="B15" s="10"/>
      <c r="C15" s="9"/>
      <c r="D15" s="9"/>
      <c r="E15" s="9"/>
      <c r="F15" s="9"/>
      <c r="G15" s="9"/>
      <c r="H15" s="9"/>
      <c r="I15" s="9"/>
      <c r="J15" s="9"/>
      <c r="K15" s="9"/>
      <c r="L15" s="9"/>
      <c r="M15" s="9"/>
      <c r="N15" s="9"/>
      <c r="O15" s="9"/>
      <c r="P15" s="9"/>
      <c r="Q15" s="9"/>
      <c r="R15" s="9"/>
      <c r="S15" s="9"/>
      <c r="T15" s="9"/>
    </row>
    <row r="16" spans="1:20" x14ac:dyDescent="0.35">
      <c r="A16" s="9"/>
      <c r="B16" s="10"/>
      <c r="C16" s="9"/>
      <c r="D16" s="9"/>
      <c r="E16" s="9"/>
      <c r="F16" s="9"/>
      <c r="G16" s="9"/>
      <c r="H16" s="9"/>
      <c r="I16" s="9"/>
      <c r="J16" s="9"/>
      <c r="K16" s="9"/>
      <c r="L16" s="9"/>
      <c r="M16" s="9"/>
      <c r="N16" s="9"/>
      <c r="O16" s="9"/>
      <c r="P16" s="9"/>
      <c r="Q16" s="9"/>
      <c r="R16" s="9"/>
      <c r="S16" s="9"/>
      <c r="T16" s="9"/>
    </row>
    <row r="17" spans="1:20" x14ac:dyDescent="0.35">
      <c r="A17" s="9"/>
      <c r="B17" s="10"/>
      <c r="C17" s="9"/>
      <c r="D17" s="9"/>
      <c r="E17" s="9"/>
      <c r="F17" s="9"/>
      <c r="G17" s="9"/>
      <c r="H17" s="9"/>
      <c r="I17" s="9"/>
      <c r="J17" s="9"/>
      <c r="K17" s="9"/>
      <c r="L17" s="9"/>
      <c r="M17" s="9"/>
      <c r="N17" s="9"/>
      <c r="O17" s="9"/>
      <c r="P17" s="9"/>
      <c r="Q17" s="9"/>
      <c r="R17" s="9"/>
      <c r="S17" s="9"/>
      <c r="T17" s="9"/>
    </row>
    <row r="18" spans="1:20" x14ac:dyDescent="0.35">
      <c r="A18" s="9"/>
      <c r="B18" s="10"/>
      <c r="C18" s="9"/>
      <c r="D18" s="9"/>
      <c r="E18" s="9"/>
      <c r="F18" s="9"/>
      <c r="G18" s="9"/>
      <c r="H18" s="9"/>
      <c r="I18" s="9"/>
      <c r="J18" s="9"/>
      <c r="K18" s="9"/>
      <c r="L18" s="9"/>
      <c r="M18" s="9"/>
      <c r="N18" s="9"/>
      <c r="O18" s="9"/>
      <c r="P18" s="9"/>
      <c r="Q18" s="9"/>
      <c r="R18" s="9"/>
      <c r="S18" s="9"/>
      <c r="T18" s="9"/>
    </row>
    <row r="19" spans="1:20" x14ac:dyDescent="0.35">
      <c r="A19" s="9"/>
      <c r="B19" s="10"/>
      <c r="C19" s="9"/>
      <c r="D19" s="9"/>
      <c r="E19" s="9"/>
      <c r="F19" s="9"/>
      <c r="G19" s="9"/>
      <c r="H19" s="9"/>
      <c r="I19" s="9"/>
      <c r="J19" s="9"/>
      <c r="K19" s="9"/>
      <c r="L19" s="9"/>
      <c r="M19" s="9"/>
      <c r="N19" s="9"/>
      <c r="O19" s="9"/>
      <c r="P19" s="9"/>
      <c r="Q19" s="9"/>
      <c r="R19" s="9"/>
      <c r="S19" s="9"/>
      <c r="T19" s="9"/>
    </row>
    <row r="20" spans="1:20" x14ac:dyDescent="0.35">
      <c r="A20" s="9"/>
      <c r="B20" s="10"/>
      <c r="C20" s="9"/>
      <c r="D20" s="9"/>
      <c r="E20" s="9"/>
      <c r="F20" s="9"/>
      <c r="G20" s="9"/>
      <c r="H20" s="9"/>
      <c r="I20" s="9"/>
      <c r="J20" s="9"/>
      <c r="K20" s="9"/>
      <c r="L20" s="9"/>
      <c r="M20" s="9"/>
      <c r="N20" s="9"/>
      <c r="O20" s="9"/>
      <c r="P20" s="9"/>
      <c r="Q20" s="9"/>
      <c r="R20" s="9"/>
      <c r="S20" s="9"/>
      <c r="T20" s="9"/>
    </row>
    <row r="21" spans="1:20" x14ac:dyDescent="0.35">
      <c r="A21" s="9"/>
      <c r="B21" s="10"/>
      <c r="C21" s="9"/>
      <c r="D21" s="9"/>
      <c r="E21" s="9"/>
      <c r="F21" s="9"/>
      <c r="G21" s="9"/>
      <c r="H21" s="9"/>
      <c r="I21" s="9"/>
      <c r="J21" s="9"/>
      <c r="K21" s="9"/>
      <c r="L21" s="9"/>
      <c r="M21" s="9"/>
      <c r="N21" s="9"/>
      <c r="O21" s="9"/>
      <c r="P21" s="9"/>
      <c r="Q21" s="9"/>
      <c r="R21" s="9"/>
      <c r="S21" s="9"/>
      <c r="T21" s="9"/>
    </row>
    <row r="22" spans="1:20" x14ac:dyDescent="0.35">
      <c r="A22" s="9"/>
      <c r="B22" s="10"/>
      <c r="C22" s="9"/>
      <c r="D22" s="9"/>
      <c r="E22" s="9"/>
      <c r="F22" s="9"/>
      <c r="G22" s="9"/>
      <c r="H22" s="9"/>
      <c r="I22" s="9"/>
      <c r="J22" s="9"/>
      <c r="K22" s="9"/>
      <c r="L22" s="9"/>
      <c r="M22" s="9"/>
      <c r="N22" s="9"/>
      <c r="O22" s="9"/>
      <c r="P22" s="9"/>
      <c r="Q22" s="9"/>
      <c r="R22" s="9"/>
      <c r="S22" s="9"/>
      <c r="T22" s="9"/>
    </row>
    <row r="23" spans="1:20" x14ac:dyDescent="0.35">
      <c r="A23" s="9"/>
      <c r="B23" s="10"/>
      <c r="C23" s="9"/>
      <c r="D23" s="9"/>
      <c r="E23" s="9"/>
      <c r="F23" s="9"/>
      <c r="G23" s="9"/>
      <c r="H23" s="9"/>
      <c r="I23" s="9"/>
      <c r="J23" s="9"/>
      <c r="K23" s="9"/>
      <c r="L23" s="9"/>
      <c r="M23" s="9"/>
      <c r="N23" s="9"/>
      <c r="O23" s="9"/>
      <c r="P23" s="9"/>
      <c r="Q23" s="9"/>
      <c r="R23" s="9"/>
      <c r="S23" s="9"/>
      <c r="T23" s="9"/>
    </row>
    <row r="24" spans="1:20" x14ac:dyDescent="0.35">
      <c r="A24" s="9"/>
      <c r="B24" s="10"/>
      <c r="C24" s="9"/>
      <c r="D24" s="9"/>
      <c r="E24" s="9"/>
      <c r="F24" s="9"/>
      <c r="G24" s="9"/>
      <c r="H24" s="9"/>
      <c r="I24" s="9"/>
      <c r="J24" s="9"/>
      <c r="K24" s="9"/>
      <c r="L24" s="9"/>
      <c r="M24" s="9"/>
      <c r="N24" s="9"/>
      <c r="O24" s="9"/>
      <c r="P24" s="9"/>
      <c r="Q24" s="9"/>
      <c r="R24" s="9"/>
      <c r="S24" s="9"/>
      <c r="T24" s="9"/>
    </row>
    <row r="25" spans="1:20" x14ac:dyDescent="0.35">
      <c r="A25" s="9"/>
      <c r="B25" s="10"/>
      <c r="C25" s="9"/>
      <c r="D25" s="9"/>
      <c r="E25" s="9"/>
      <c r="F25" s="9"/>
      <c r="G25" s="9"/>
      <c r="H25" s="9"/>
      <c r="I25" s="9"/>
      <c r="J25" s="9"/>
      <c r="K25" s="9"/>
      <c r="L25" s="9"/>
      <c r="M25" s="9"/>
      <c r="N25" s="9"/>
      <c r="O25" s="9"/>
      <c r="P25" s="9"/>
      <c r="Q25" s="9"/>
      <c r="R25" s="9"/>
      <c r="S25" s="9"/>
      <c r="T25" s="9"/>
    </row>
    <row r="26" spans="1:20" x14ac:dyDescent="0.35">
      <c r="A26" s="9"/>
      <c r="B26" s="10"/>
      <c r="C26" s="9"/>
      <c r="D26" s="9"/>
      <c r="E26" s="9"/>
      <c r="F26" s="9"/>
      <c r="G26" s="9"/>
      <c r="H26" s="9"/>
      <c r="I26" s="9"/>
      <c r="J26" s="9"/>
      <c r="K26" s="9"/>
      <c r="L26" s="9"/>
      <c r="M26" s="9"/>
      <c r="N26" s="9"/>
      <c r="O26" s="9"/>
      <c r="P26" s="9"/>
      <c r="Q26" s="9"/>
      <c r="R26" s="9"/>
      <c r="S26" s="9"/>
      <c r="T26" s="9"/>
    </row>
    <row r="27" spans="1:20" x14ac:dyDescent="0.35">
      <c r="A27" s="9"/>
      <c r="B27" s="10"/>
      <c r="C27" s="9"/>
      <c r="D27" s="9"/>
      <c r="E27" s="9"/>
      <c r="F27" s="9"/>
      <c r="G27" s="9"/>
      <c r="H27" s="9"/>
      <c r="I27" s="9"/>
      <c r="J27" s="9"/>
      <c r="K27" s="9"/>
      <c r="L27" s="9"/>
      <c r="M27" s="9"/>
      <c r="N27" s="9"/>
      <c r="O27" s="9"/>
      <c r="P27" s="9"/>
      <c r="Q27" s="9"/>
      <c r="R27" s="9"/>
      <c r="S27" s="9"/>
      <c r="T27" s="9"/>
    </row>
    <row r="28" spans="1:20" x14ac:dyDescent="0.35">
      <c r="A28" s="9"/>
      <c r="B28" s="10"/>
      <c r="C28" s="9"/>
      <c r="D28" s="9"/>
      <c r="E28" s="9"/>
      <c r="F28" s="9"/>
      <c r="G28" s="9"/>
      <c r="H28" s="9"/>
      <c r="I28" s="9"/>
      <c r="J28" s="9"/>
      <c r="K28" s="9"/>
      <c r="L28" s="9"/>
      <c r="M28" s="9"/>
      <c r="N28" s="9"/>
      <c r="O28" s="9"/>
      <c r="P28" s="9"/>
      <c r="Q28" s="9"/>
      <c r="R28" s="9"/>
      <c r="S28" s="9"/>
      <c r="T28" s="9"/>
    </row>
    <row r="29" spans="1:20" x14ac:dyDescent="0.35">
      <c r="A29" s="9"/>
      <c r="B29" s="10"/>
      <c r="C29" s="9"/>
      <c r="D29" s="9"/>
      <c r="E29" s="9"/>
      <c r="F29" s="9"/>
      <c r="G29" s="9"/>
      <c r="H29" s="9"/>
      <c r="I29" s="9"/>
      <c r="J29" s="9"/>
      <c r="K29" s="9"/>
      <c r="L29" s="9"/>
      <c r="M29" s="9"/>
      <c r="N29" s="9"/>
      <c r="O29" s="9"/>
      <c r="P29" s="9"/>
      <c r="Q29" s="9"/>
      <c r="R29" s="9"/>
      <c r="S29" s="9"/>
      <c r="T29" s="9"/>
    </row>
    <row r="30" spans="1:20" x14ac:dyDescent="0.35">
      <c r="A30" s="9"/>
      <c r="B30" s="10"/>
      <c r="C30" s="9"/>
      <c r="D30" s="9"/>
      <c r="E30" s="9"/>
      <c r="F30" s="9"/>
      <c r="G30" s="9"/>
      <c r="H30" s="9"/>
      <c r="I30" s="9"/>
      <c r="J30" s="9"/>
      <c r="K30" s="9"/>
      <c r="L30" s="9"/>
      <c r="M30" s="9"/>
      <c r="N30" s="9"/>
      <c r="O30" s="9"/>
      <c r="P30" s="9"/>
      <c r="Q30" s="9"/>
      <c r="R30" s="9"/>
      <c r="S30" s="9"/>
      <c r="T30" s="9"/>
    </row>
    <row r="31" spans="1:20" x14ac:dyDescent="0.35">
      <c r="A31" s="9"/>
      <c r="B31" s="10"/>
      <c r="C31" s="9"/>
      <c r="D31" s="9"/>
    </row>
    <row r="32" spans="1:20" x14ac:dyDescent="0.35">
      <c r="A32" s="9"/>
      <c r="B32" s="10"/>
      <c r="C32" s="9"/>
      <c r="D32" s="9"/>
    </row>
  </sheetData>
  <dataConsolidate/>
  <dataValidations count="1">
    <dataValidation type="list" allowBlank="1" showInputMessage="1" showErrorMessage="1" sqref="C2:C11" xr:uid="{00000000-0002-0000-0700-000000000000}">
      <formula1>"Yes,No,Unsure, Not Answered"</formula1>
    </dataValidation>
  </dataValidations>
  <hyperlinks>
    <hyperlink ref="E2" location="Results!A1" display="Results" xr:uid="{00000000-0004-0000-0700-000000000000}"/>
    <hyperlink ref="E5" location="'Progress Monitoring'!A1" display="Progress Monitoring" xr:uid="{00000000-0004-0000-0700-000001000000}"/>
    <hyperlink ref="E8" location="'Universal Screening'!A1" display="Universal Screening" xr:uid="{00000000-0004-0000-0700-000002000000}"/>
  </hyperlinks>
  <pageMargins left="0.7" right="0.7" top="0.75" bottom="0.75" header="0.3" footer="0.3"/>
  <pageSetup paperSize="5" scale="50" fitToHeight="0" orientation="landscape" horizontalDpi="360" verticalDpi="36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7C80"/>
    <pageSetUpPr fitToPage="1"/>
  </sheetPr>
  <dimension ref="A1:T30"/>
  <sheetViews>
    <sheetView showGridLines="0" zoomScale="104" zoomScaleNormal="104" workbookViewId="0"/>
  </sheetViews>
  <sheetFormatPr defaultRowHeight="14.5" x14ac:dyDescent="0.35"/>
  <cols>
    <col min="1" max="1" width="7" customWidth="1"/>
    <col min="2" max="2" width="65.453125" style="1" customWidth="1"/>
    <col min="3" max="3" width="18.453125" customWidth="1"/>
    <col min="4" max="4" width="74.453125" customWidth="1"/>
    <col min="5" max="5" width="16.453125" customWidth="1"/>
  </cols>
  <sheetData>
    <row r="1" spans="1:20" ht="15" thickBot="1" x14ac:dyDescent="0.4">
      <c r="A1" s="161" t="s">
        <v>17</v>
      </c>
      <c r="B1" s="162" t="s">
        <v>10</v>
      </c>
      <c r="C1" s="165" t="s">
        <v>18</v>
      </c>
      <c r="D1" s="162" t="s">
        <v>19</v>
      </c>
      <c r="E1" s="162" t="s">
        <v>181</v>
      </c>
      <c r="F1" s="9"/>
      <c r="G1" s="9"/>
      <c r="H1" s="9"/>
      <c r="I1" s="9"/>
      <c r="J1" s="9"/>
      <c r="K1" s="9"/>
      <c r="L1" s="9"/>
      <c r="M1" s="9"/>
      <c r="N1" s="9"/>
      <c r="O1" s="9"/>
      <c r="P1" s="9"/>
      <c r="Q1" s="9"/>
      <c r="R1" s="9"/>
      <c r="S1" s="9"/>
      <c r="T1" s="9"/>
    </row>
    <row r="2" spans="1:20" ht="30" customHeight="1" thickTop="1" thickBot="1" x14ac:dyDescent="0.4">
      <c r="A2" s="74">
        <v>1</v>
      </c>
      <c r="B2" s="70" t="s">
        <v>55</v>
      </c>
      <c r="C2" s="71" t="s">
        <v>182</v>
      </c>
      <c r="D2" s="68" t="str">
        <f>IF(OR(C2="No", C2="Unsure"),"Implement a systematic progress monitoring schedule that uses brief, repeated assessments to track how students are responding to their current interventions.","")</f>
        <v/>
      </c>
      <c r="E2" s="91" t="s">
        <v>20</v>
      </c>
      <c r="F2" s="9"/>
      <c r="G2" s="9"/>
      <c r="H2" s="9"/>
      <c r="I2" s="9"/>
      <c r="J2" s="9"/>
      <c r="K2" s="9"/>
      <c r="L2" s="9"/>
      <c r="M2" s="9"/>
      <c r="N2" s="9"/>
      <c r="O2" s="9"/>
      <c r="P2" s="9"/>
      <c r="Q2" s="9"/>
      <c r="R2" s="9"/>
      <c r="S2" s="9"/>
      <c r="T2" s="9"/>
    </row>
    <row r="3" spans="1:20" ht="30" customHeight="1" thickTop="1" thickBot="1" x14ac:dyDescent="0.4">
      <c r="A3" s="74">
        <v>2</v>
      </c>
      <c r="B3" s="70" t="s">
        <v>56</v>
      </c>
      <c r="C3" s="71" t="s">
        <v>182</v>
      </c>
      <c r="D3" s="68" t="str">
        <f>IF(OR(C3="No", C3="Unsure"),"Establish progress monitoring protocols specifically for students in intensive interventions to evaluate whether the selected interventions are producing adequate growth.","")</f>
        <v/>
      </c>
      <c r="E3" s="9"/>
      <c r="F3" s="9"/>
      <c r="G3" s="9"/>
      <c r="H3" s="9"/>
      <c r="I3" s="9"/>
      <c r="J3" s="9"/>
      <c r="K3" s="9"/>
      <c r="L3" s="9"/>
      <c r="M3" s="9"/>
      <c r="N3" s="9"/>
      <c r="O3" s="9"/>
      <c r="P3" s="9"/>
      <c r="Q3" s="9"/>
      <c r="R3" s="9"/>
      <c r="S3" s="9"/>
      <c r="T3" s="9"/>
    </row>
    <row r="4" spans="1:20" ht="30" customHeight="1" thickTop="1" thickBot="1" x14ac:dyDescent="0.4">
      <c r="A4" s="74">
        <v>3</v>
      </c>
      <c r="B4" s="70" t="s">
        <v>57</v>
      </c>
      <c r="C4" s="71" t="s">
        <v>182</v>
      </c>
      <c r="D4" s="68" t="str">
        <f>IF(OR(C4="No", C4="Unsure"),"Create a weekly assessment schedule using parallel forms of the same measure to track student progress without practice effects or measurement fatigue.","")</f>
        <v/>
      </c>
      <c r="E4" s="92"/>
      <c r="F4" s="9"/>
      <c r="G4" s="9"/>
      <c r="H4" s="9"/>
      <c r="I4" s="9"/>
      <c r="J4" s="9"/>
      <c r="K4" s="9"/>
      <c r="L4" s="9"/>
      <c r="M4" s="9"/>
      <c r="N4" s="9"/>
      <c r="O4" s="9"/>
      <c r="P4" s="9"/>
      <c r="Q4" s="9"/>
      <c r="R4" s="9"/>
      <c r="S4" s="9"/>
      <c r="T4" s="9"/>
    </row>
    <row r="5" spans="1:20" ht="30" customHeight="1" thickTop="1" thickBot="1" x14ac:dyDescent="0.4">
      <c r="A5" s="74">
        <v>4</v>
      </c>
      <c r="B5" s="70" t="s">
        <v>107</v>
      </c>
      <c r="C5" s="71" t="s">
        <v>182</v>
      </c>
      <c r="D5" s="68" t="str">
        <f>IF(OR(C5="No", C5="Unsure"),"Develop written guidelines specifying the minimum number of progress monitoring data points needed before making decisions about intervention changes or tier movement.","")</f>
        <v/>
      </c>
      <c r="E5" s="99" t="s">
        <v>58</v>
      </c>
      <c r="F5" s="9"/>
      <c r="G5" s="9"/>
      <c r="H5" s="9"/>
      <c r="I5" s="9"/>
      <c r="J5" s="9"/>
      <c r="K5" s="9"/>
      <c r="L5" s="9"/>
      <c r="M5" s="9"/>
      <c r="N5" s="9"/>
      <c r="O5" s="9"/>
      <c r="P5" s="9"/>
      <c r="Q5" s="9"/>
      <c r="R5" s="9"/>
      <c r="S5" s="9"/>
      <c r="T5" s="9"/>
    </row>
    <row r="6" spans="1:20" ht="30" customHeight="1" thickTop="1" thickBot="1" x14ac:dyDescent="0.4">
      <c r="A6" s="74">
        <v>5</v>
      </c>
      <c r="B6" s="70" t="s">
        <v>59</v>
      </c>
      <c r="C6" s="71" t="s">
        <v>182</v>
      </c>
      <c r="D6" s="68" t="str">
        <f>IF(OR(C6="No", C6="Unsure"),"Select progress monitoring tools that consistently measure the same target skill using identical metrics to ensure accurate tracking of student growth over time.","")</f>
        <v/>
      </c>
      <c r="E6" s="9"/>
      <c r="F6" s="9"/>
      <c r="G6" s="9"/>
      <c r="H6" s="9"/>
      <c r="I6" s="9"/>
      <c r="J6" s="9"/>
      <c r="K6" s="9"/>
      <c r="L6" s="9"/>
      <c r="M6" s="9"/>
      <c r="N6" s="9"/>
      <c r="O6" s="9"/>
      <c r="P6" s="9"/>
      <c r="Q6" s="9"/>
      <c r="R6" s="9"/>
      <c r="S6" s="9"/>
      <c r="T6" s="9"/>
    </row>
    <row r="7" spans="1:20" s="9" customFormat="1" ht="30" customHeight="1" thickTop="1" thickBot="1" x14ac:dyDescent="0.4">
      <c r="A7" s="74">
        <v>6</v>
      </c>
      <c r="B7" s="70" t="s">
        <v>60</v>
      </c>
      <c r="C7" s="71" t="s">
        <v>182</v>
      </c>
      <c r="D7" s="144" t="str">
        <f>IF(OR(C7="No", C7="Unsure"),"Create data review procedures that use progress monitoring results to make specific modifications to intervention intensity, duration, or instructional approaches.","")</f>
        <v/>
      </c>
      <c r="E7" s="142"/>
    </row>
    <row r="8" spans="1:20" ht="46.15" customHeight="1" thickTop="1" thickBot="1" x14ac:dyDescent="0.4">
      <c r="A8" s="74">
        <v>7</v>
      </c>
      <c r="B8" s="70" t="s">
        <v>108</v>
      </c>
      <c r="C8" s="71" t="s">
        <v>182</v>
      </c>
      <c r="D8" s="144" t="str">
        <f>IF(OR(C8="No", C8="Unsure"),"Implement culturally and linguistically appropriate progress monitoring procedures for multilingual learners that distinguish between language acquisition needs and learning difficulties.","")</f>
        <v/>
      </c>
      <c r="E8" s="143" t="s">
        <v>49</v>
      </c>
      <c r="F8" s="9"/>
      <c r="G8" s="9"/>
      <c r="H8" s="9"/>
      <c r="I8" s="9"/>
      <c r="J8" s="9"/>
      <c r="K8" s="9"/>
      <c r="L8" s="9"/>
      <c r="M8" s="9"/>
      <c r="N8" s="9"/>
      <c r="O8" s="9"/>
      <c r="P8" s="9"/>
      <c r="Q8" s="9"/>
      <c r="R8" s="9"/>
      <c r="S8" s="9"/>
      <c r="T8" s="9"/>
    </row>
    <row r="9" spans="1:20" s="9" customFormat="1" ht="30" hidden="1" customHeight="1" thickTop="1" x14ac:dyDescent="0.35">
      <c r="B9" s="10"/>
    </row>
    <row r="10" spans="1:20" ht="30" customHeight="1" thickTop="1" x14ac:dyDescent="0.35">
      <c r="A10" s="9"/>
      <c r="B10" s="10"/>
      <c r="C10" s="9"/>
      <c r="D10" s="9"/>
      <c r="E10" s="9"/>
      <c r="F10" s="9"/>
      <c r="G10" s="9"/>
      <c r="H10" s="9"/>
      <c r="I10" s="9"/>
      <c r="J10" s="9"/>
      <c r="K10" s="9"/>
      <c r="L10" s="9"/>
      <c r="M10" s="9"/>
      <c r="N10" s="9"/>
      <c r="O10" s="9"/>
      <c r="P10" s="9"/>
      <c r="Q10" s="9"/>
      <c r="R10" s="9"/>
      <c r="S10" s="9"/>
      <c r="T10" s="9"/>
    </row>
    <row r="11" spans="1:20" x14ac:dyDescent="0.35">
      <c r="A11" s="9"/>
      <c r="B11" s="10"/>
      <c r="C11" s="9"/>
      <c r="D11" s="9"/>
      <c r="E11" s="9"/>
      <c r="F11" s="9"/>
      <c r="G11" s="9"/>
      <c r="H11" s="9"/>
      <c r="I11" s="9"/>
      <c r="J11" s="9"/>
      <c r="K11" s="9"/>
      <c r="L11" s="9"/>
      <c r="M11" s="9"/>
      <c r="N11" s="9"/>
      <c r="O11" s="9"/>
      <c r="P11" s="9"/>
      <c r="Q11" s="9"/>
      <c r="R11" s="9"/>
      <c r="S11" s="9"/>
      <c r="T11" s="9"/>
    </row>
    <row r="12" spans="1:20" x14ac:dyDescent="0.35">
      <c r="A12" s="9"/>
      <c r="B12" s="10"/>
      <c r="C12" s="9"/>
      <c r="D12" s="9"/>
      <c r="E12" s="9"/>
      <c r="F12" s="9"/>
      <c r="G12" s="9"/>
      <c r="H12" s="9"/>
      <c r="I12" s="9"/>
      <c r="J12" s="9"/>
      <c r="K12" s="9"/>
      <c r="L12" s="9"/>
      <c r="M12" s="9"/>
      <c r="N12" s="9"/>
      <c r="O12" s="9"/>
      <c r="P12" s="9"/>
      <c r="Q12" s="9"/>
      <c r="R12" s="9"/>
      <c r="S12" s="9"/>
      <c r="T12" s="9"/>
    </row>
    <row r="13" spans="1:20" x14ac:dyDescent="0.35">
      <c r="A13" s="9"/>
      <c r="B13" s="10"/>
      <c r="C13" s="9"/>
      <c r="D13" s="9"/>
      <c r="E13" s="9"/>
      <c r="F13" s="9"/>
      <c r="G13" s="9"/>
      <c r="H13" s="9"/>
      <c r="I13" s="9"/>
      <c r="J13" s="9"/>
      <c r="K13" s="9"/>
      <c r="L13" s="9"/>
      <c r="M13" s="9"/>
      <c r="N13" s="9"/>
      <c r="O13" s="9"/>
      <c r="P13" s="9"/>
      <c r="Q13" s="9"/>
      <c r="R13" s="9"/>
      <c r="S13" s="9"/>
      <c r="T13" s="9"/>
    </row>
    <row r="14" spans="1:20" x14ac:dyDescent="0.35">
      <c r="A14" s="9"/>
      <c r="B14" s="10"/>
      <c r="C14" s="9"/>
      <c r="D14" s="9"/>
      <c r="E14" s="9"/>
      <c r="F14" s="9"/>
      <c r="G14" s="9"/>
      <c r="H14" s="9"/>
      <c r="I14" s="9"/>
      <c r="J14" s="9"/>
      <c r="K14" s="9"/>
      <c r="L14" s="9"/>
      <c r="M14" s="9"/>
      <c r="N14" s="9"/>
      <c r="O14" s="9"/>
      <c r="P14" s="9"/>
      <c r="Q14" s="9"/>
      <c r="R14" s="9"/>
      <c r="S14" s="9"/>
      <c r="T14" s="9"/>
    </row>
    <row r="15" spans="1:20" x14ac:dyDescent="0.35">
      <c r="A15" s="9"/>
      <c r="B15" s="10"/>
      <c r="C15" s="9"/>
      <c r="D15" s="9"/>
      <c r="E15" s="9"/>
      <c r="F15" s="9"/>
      <c r="G15" s="9"/>
      <c r="H15" s="9"/>
      <c r="I15" s="9"/>
      <c r="J15" s="9"/>
      <c r="K15" s="9"/>
      <c r="L15" s="9"/>
      <c r="M15" s="9"/>
      <c r="N15" s="9"/>
      <c r="O15" s="9"/>
      <c r="P15" s="9"/>
      <c r="Q15" s="9"/>
      <c r="R15" s="9"/>
      <c r="S15" s="9"/>
      <c r="T15" s="9"/>
    </row>
    <row r="16" spans="1:20" x14ac:dyDescent="0.35">
      <c r="A16" s="9"/>
      <c r="B16" s="10"/>
      <c r="C16" s="9"/>
      <c r="D16" s="9"/>
      <c r="E16" s="9"/>
      <c r="F16" s="9"/>
      <c r="G16" s="9"/>
      <c r="H16" s="9"/>
      <c r="I16" s="9"/>
      <c r="J16" s="9"/>
      <c r="K16" s="9"/>
      <c r="L16" s="9"/>
      <c r="M16" s="9"/>
      <c r="N16" s="9"/>
      <c r="O16" s="9"/>
      <c r="P16" s="9"/>
      <c r="Q16" s="9"/>
      <c r="R16" s="9"/>
      <c r="S16" s="9"/>
      <c r="T16" s="9"/>
    </row>
    <row r="17" spans="1:20" x14ac:dyDescent="0.35">
      <c r="A17" s="9"/>
      <c r="B17" s="10"/>
      <c r="C17" s="9"/>
      <c r="D17" s="9"/>
      <c r="E17" s="9"/>
      <c r="F17" s="9"/>
      <c r="G17" s="9"/>
      <c r="H17" s="9"/>
      <c r="I17" s="9"/>
      <c r="J17" s="9"/>
      <c r="K17" s="9"/>
      <c r="L17" s="9"/>
      <c r="M17" s="9"/>
      <c r="N17" s="9"/>
      <c r="O17" s="9"/>
      <c r="P17" s="9"/>
      <c r="Q17" s="9"/>
      <c r="R17" s="9"/>
      <c r="S17" s="9"/>
      <c r="T17" s="9"/>
    </row>
    <row r="18" spans="1:20" x14ac:dyDescent="0.35">
      <c r="A18" s="9"/>
      <c r="B18" s="16"/>
      <c r="C18" s="9"/>
      <c r="D18" s="9"/>
      <c r="E18" s="9"/>
      <c r="F18" s="9"/>
      <c r="G18" s="9"/>
      <c r="H18" s="9"/>
      <c r="I18" s="9"/>
      <c r="J18" s="9"/>
      <c r="K18" s="9"/>
      <c r="L18" s="9"/>
      <c r="M18" s="9"/>
      <c r="N18" s="9"/>
      <c r="O18" s="9"/>
      <c r="P18" s="9"/>
      <c r="Q18" s="9"/>
      <c r="R18" s="9"/>
      <c r="S18" s="9"/>
      <c r="T18" s="9"/>
    </row>
    <row r="19" spans="1:20" x14ac:dyDescent="0.35">
      <c r="A19" s="9"/>
      <c r="B19" s="16"/>
      <c r="C19" s="9"/>
      <c r="D19" s="9"/>
      <c r="E19" s="9"/>
      <c r="F19" s="9"/>
      <c r="G19" s="9"/>
      <c r="H19" s="9"/>
      <c r="I19" s="9"/>
      <c r="J19" s="9"/>
      <c r="K19" s="9"/>
      <c r="L19" s="9"/>
      <c r="M19" s="9"/>
      <c r="N19" s="9"/>
      <c r="O19" s="9"/>
      <c r="P19" s="9"/>
      <c r="Q19" s="9"/>
      <c r="R19" s="9"/>
      <c r="S19" s="9"/>
      <c r="T19" s="9"/>
    </row>
    <row r="20" spans="1:20" x14ac:dyDescent="0.35">
      <c r="A20" s="9"/>
      <c r="B20" s="16"/>
      <c r="C20" s="9"/>
      <c r="D20" s="9"/>
      <c r="E20" s="9"/>
      <c r="F20" s="9"/>
      <c r="G20" s="9"/>
      <c r="H20" s="9"/>
      <c r="I20" s="9"/>
      <c r="J20" s="9"/>
      <c r="K20" s="9"/>
      <c r="L20" s="9"/>
      <c r="M20" s="9"/>
      <c r="N20" s="9"/>
      <c r="O20" s="9"/>
      <c r="P20" s="9"/>
      <c r="Q20" s="9"/>
      <c r="R20" s="9"/>
      <c r="S20" s="9"/>
      <c r="T20" s="9"/>
    </row>
    <row r="21" spans="1:20" x14ac:dyDescent="0.35">
      <c r="A21" s="9"/>
      <c r="B21" s="16"/>
      <c r="C21" s="9"/>
      <c r="D21" s="9"/>
      <c r="E21" s="9"/>
      <c r="F21" s="9"/>
      <c r="G21" s="9"/>
      <c r="H21" s="9"/>
      <c r="I21" s="9"/>
      <c r="J21" s="9"/>
      <c r="K21" s="9"/>
      <c r="L21" s="9"/>
      <c r="M21" s="9"/>
      <c r="N21" s="9"/>
      <c r="O21" s="9"/>
      <c r="P21" s="9"/>
      <c r="Q21" s="9"/>
      <c r="R21" s="9"/>
      <c r="S21" s="9"/>
      <c r="T21" s="9"/>
    </row>
    <row r="22" spans="1:20" x14ac:dyDescent="0.35">
      <c r="A22" s="9"/>
      <c r="B22" s="16"/>
      <c r="C22" s="9"/>
      <c r="D22" s="9"/>
      <c r="E22" s="9"/>
      <c r="F22" s="9"/>
      <c r="G22" s="9"/>
      <c r="H22" s="9"/>
      <c r="I22" s="9"/>
      <c r="J22" s="9"/>
      <c r="K22" s="9"/>
      <c r="L22" s="9"/>
      <c r="M22" s="9"/>
      <c r="N22" s="9"/>
      <c r="O22" s="9"/>
      <c r="P22" s="9"/>
      <c r="Q22" s="9"/>
      <c r="R22" s="9"/>
      <c r="S22" s="9"/>
      <c r="T22" s="9"/>
    </row>
    <row r="23" spans="1:20" x14ac:dyDescent="0.35">
      <c r="A23" s="9"/>
      <c r="B23" s="16"/>
      <c r="C23" s="9"/>
      <c r="D23" s="9"/>
      <c r="E23" s="9"/>
      <c r="F23" s="9"/>
      <c r="G23" s="9"/>
      <c r="H23" s="9"/>
      <c r="I23" s="9"/>
      <c r="J23" s="9"/>
      <c r="K23" s="9"/>
      <c r="L23" s="9"/>
      <c r="M23" s="9"/>
      <c r="N23" s="9"/>
      <c r="O23" s="9"/>
      <c r="P23" s="9"/>
      <c r="Q23" s="9"/>
      <c r="R23" s="9"/>
      <c r="S23" s="9"/>
      <c r="T23" s="9"/>
    </row>
    <row r="24" spans="1:20" x14ac:dyDescent="0.35">
      <c r="A24" s="9"/>
      <c r="B24" s="16"/>
      <c r="C24" s="9"/>
      <c r="D24" s="9"/>
      <c r="E24" s="9"/>
      <c r="F24" s="9"/>
      <c r="G24" s="9"/>
      <c r="H24" s="9"/>
      <c r="I24" s="9"/>
      <c r="J24" s="9"/>
      <c r="K24" s="9"/>
      <c r="L24" s="9"/>
      <c r="M24" s="9"/>
      <c r="N24" s="9"/>
      <c r="O24" s="9"/>
      <c r="P24" s="9"/>
      <c r="Q24" s="9"/>
      <c r="R24" s="9"/>
      <c r="S24" s="9"/>
      <c r="T24" s="9"/>
    </row>
    <row r="25" spans="1:20" x14ac:dyDescent="0.35">
      <c r="A25" s="9"/>
      <c r="B25" s="16"/>
      <c r="C25" s="9"/>
      <c r="D25" s="9"/>
      <c r="E25" s="9"/>
      <c r="F25" s="9"/>
      <c r="G25" s="9"/>
      <c r="H25" s="9"/>
      <c r="I25" s="9"/>
      <c r="J25" s="9"/>
      <c r="K25" s="9"/>
      <c r="L25" s="9"/>
      <c r="M25" s="9"/>
      <c r="N25" s="9"/>
      <c r="O25" s="9"/>
      <c r="P25" s="9"/>
      <c r="Q25" s="9"/>
      <c r="R25" s="9"/>
      <c r="S25" s="9"/>
      <c r="T25" s="9"/>
    </row>
    <row r="26" spans="1:20" x14ac:dyDescent="0.35">
      <c r="A26" s="9"/>
      <c r="B26" s="16"/>
      <c r="C26" s="9"/>
      <c r="D26" s="9"/>
      <c r="E26" s="9"/>
      <c r="F26" s="9"/>
      <c r="G26" s="9"/>
      <c r="H26" s="9"/>
      <c r="I26" s="9"/>
      <c r="J26" s="9"/>
      <c r="K26" s="9"/>
      <c r="L26" s="9"/>
      <c r="M26" s="9"/>
      <c r="N26" s="9"/>
      <c r="O26" s="9"/>
      <c r="P26" s="9"/>
      <c r="Q26" s="9"/>
      <c r="R26" s="9"/>
      <c r="S26" s="9"/>
      <c r="T26" s="9"/>
    </row>
    <row r="27" spans="1:20" x14ac:dyDescent="0.35">
      <c r="A27" s="9"/>
      <c r="B27" s="10"/>
      <c r="C27" s="9"/>
      <c r="D27" s="9"/>
      <c r="E27" s="9"/>
      <c r="F27" s="9"/>
      <c r="G27" s="9"/>
      <c r="H27" s="9"/>
      <c r="I27" s="9"/>
      <c r="J27" s="9"/>
      <c r="K27" s="9"/>
      <c r="L27" s="9"/>
      <c r="M27" s="9"/>
      <c r="N27" s="9"/>
      <c r="O27" s="9"/>
      <c r="P27" s="9"/>
      <c r="Q27" s="9"/>
      <c r="R27" s="9"/>
      <c r="S27" s="9"/>
      <c r="T27" s="9"/>
    </row>
    <row r="28" spans="1:20" x14ac:dyDescent="0.35">
      <c r="A28" s="9"/>
      <c r="B28" s="10"/>
      <c r="C28" s="9"/>
      <c r="D28" s="9"/>
      <c r="E28" s="9"/>
      <c r="F28" s="9"/>
      <c r="G28" s="9"/>
      <c r="H28" s="9"/>
      <c r="I28" s="9"/>
      <c r="J28" s="9"/>
      <c r="K28" s="9"/>
      <c r="L28" s="9"/>
      <c r="M28" s="9"/>
      <c r="N28" s="9"/>
      <c r="O28" s="9"/>
      <c r="P28" s="9"/>
      <c r="Q28" s="9"/>
      <c r="R28" s="9"/>
      <c r="S28" s="9"/>
      <c r="T28" s="9"/>
    </row>
    <row r="29" spans="1:20" x14ac:dyDescent="0.35">
      <c r="E29" s="9"/>
      <c r="F29" s="9"/>
      <c r="G29" s="9"/>
      <c r="H29" s="9"/>
      <c r="I29" s="9"/>
      <c r="J29" s="9"/>
      <c r="K29" s="9"/>
      <c r="L29" s="9"/>
      <c r="M29" s="9"/>
      <c r="N29" s="9"/>
      <c r="O29" s="9"/>
      <c r="P29" s="9"/>
      <c r="Q29" s="9"/>
      <c r="R29" s="9"/>
      <c r="S29" s="9"/>
      <c r="T29" s="9"/>
    </row>
    <row r="30" spans="1:20" x14ac:dyDescent="0.35">
      <c r="E30" s="9"/>
      <c r="F30" s="9"/>
      <c r="G30" s="9"/>
      <c r="H30" s="9"/>
      <c r="I30" s="9"/>
      <c r="J30" s="9"/>
      <c r="K30" s="9"/>
      <c r="L30" s="9"/>
      <c r="M30" s="9"/>
      <c r="N30" s="9"/>
      <c r="O30" s="9"/>
      <c r="P30" s="9"/>
      <c r="Q30" s="9"/>
      <c r="R30" s="9"/>
      <c r="S30" s="9"/>
      <c r="T30" s="9"/>
    </row>
  </sheetData>
  <dataValidations count="1">
    <dataValidation type="list" allowBlank="1" showInputMessage="1" showErrorMessage="1" sqref="C2:C8" xr:uid="{00000000-0002-0000-0800-000000000000}">
      <formula1>"Yes,No,Unsure, Not Answered"</formula1>
    </dataValidation>
  </dataValidations>
  <hyperlinks>
    <hyperlink ref="E2" location="Results!A1" display="Results" xr:uid="{00000000-0004-0000-0800-000000000000}"/>
    <hyperlink ref="E5" location="'High-quality learning environme'!A1" display="High Quality Environment" xr:uid="{00000000-0004-0000-0800-000001000000}"/>
    <hyperlink ref="E8" location="'Data-Based Decision Making'!A1" display="Data-Based Decision Making" xr:uid="{00000000-0004-0000-0800-000002000000}"/>
  </hyperlinks>
  <pageMargins left="0.7" right="0.7" top="0.75" bottom="0.75" header="0.3" footer="0.3"/>
  <pageSetup paperSize="5" scale="50"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Directions and User Guide</vt:lpstr>
      <vt:lpstr>Results</vt:lpstr>
      <vt:lpstr>Formulas</vt:lpstr>
      <vt:lpstr>Effective District and School L</vt:lpstr>
      <vt:lpstr>School Climate &amp; Culture</vt:lpstr>
      <vt:lpstr>Family &amp; Community Engagement</vt:lpstr>
      <vt:lpstr>Universal Screening</vt:lpstr>
      <vt:lpstr>Data-Based Decision Making</vt:lpstr>
      <vt:lpstr>Progress Monitoring</vt:lpstr>
      <vt:lpstr>High-quality learning environme</vt:lpstr>
      <vt:lpstr>Serving All Students</vt:lpstr>
      <vt:lpstr>Collaborative PS Teams</vt:lpstr>
      <vt:lpstr>Processes</vt:lpstr>
      <vt:lpstr>Staff Professional Development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NJ Department of Education</dc:creator>
  <cp:keywords/>
  <dc:description/>
  <cp:lastModifiedBy>O'Connor, Elizabeth</cp:lastModifiedBy>
  <cp:revision/>
  <cp:lastPrinted>2025-10-10T14:48:18Z</cp:lastPrinted>
  <dcterms:created xsi:type="dcterms:W3CDTF">2025-02-27T16:36:06Z</dcterms:created>
  <dcterms:modified xsi:type="dcterms:W3CDTF">2025-10-22T13:12:39Z</dcterms:modified>
  <cp:category/>
  <cp:contentStatus/>
</cp:coreProperties>
</file>