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8985" activeTab="0"/>
  </bookViews>
  <sheets>
    <sheet name="Rating Calculation" sheetId="1" r:id="rId1"/>
    <sheet name="DC-83" sheetId="2" r:id="rId2"/>
  </sheets>
  <definedNames>
    <definedName name="_xlnm.Print_Area" localSheetId="0">'Rating Calculation'!$A$1:$K$65</definedName>
  </definedNames>
  <calcPr fullCalcOnLoad="1"/>
</workbook>
</file>

<file path=xl/comments1.xml><?xml version="1.0" encoding="utf-8"?>
<comments xmlns="http://schemas.openxmlformats.org/spreadsheetml/2006/main">
  <authors>
    <author>mlopreato</author>
    <author>Sean Sheehy</author>
  </authors>
  <commentList>
    <comment ref="G3" authorId="0">
      <text>
        <r>
          <rPr>
            <sz val="8"/>
            <rFont val="Tahoma"/>
            <family val="2"/>
          </rPr>
          <t>Adjusted Percentage is automatically adjusted as a proportion of work done during the rating period.</t>
        </r>
      </text>
    </comment>
    <comment ref="J62" authorId="0">
      <text>
        <r>
          <rPr>
            <sz val="8"/>
            <rFont val="Tahoma"/>
            <family val="2"/>
          </rPr>
          <t>Overall rating cannot be less than 0.</t>
        </r>
      </text>
    </comment>
    <comment ref="J35" authorId="0">
      <text>
        <r>
          <rPr>
            <sz val="8"/>
            <rFont val="Tahoma"/>
            <family val="2"/>
          </rPr>
          <t>If any subcategory &lt; 3.0, then max. rating = 3.0.</t>
        </r>
      </text>
    </comment>
    <comment ref="H19" authorId="0">
      <text>
        <r>
          <rPr>
            <sz val="8"/>
            <rFont val="Tahoma"/>
            <family val="2"/>
          </rPr>
          <t>If the project does not require a rating for any subcategory during the rating period, enter NA for that subcategory.</t>
        </r>
      </text>
    </comment>
    <comment ref="J24" authorId="0">
      <text>
        <r>
          <rPr>
            <sz val="8"/>
            <rFont val="Tahoma"/>
            <family val="2"/>
          </rPr>
          <t>If any subcategory &lt; 3.0, then max. rating = 3.0.
If any two subcategory &lt; 2.0, then max. rating = 2.0.</t>
        </r>
      </text>
    </comment>
    <comment ref="H44" authorId="0">
      <text>
        <r>
          <rPr>
            <sz val="8"/>
            <rFont val="Tahoma"/>
            <family val="2"/>
          </rPr>
          <t>If any subcategory of Category I Quality/Contract Compliance is &lt; 3.0, then the Contractor is not to receive a rating &gt; 3.0 in this category.</t>
        </r>
      </text>
    </comment>
    <comment ref="E3" authorId="0">
      <text>
        <r>
          <rPr>
            <sz val="8"/>
            <rFont val="Tahoma"/>
            <family val="2"/>
          </rPr>
          <t>Enter to nearest 5% of work done in each subcategory during the rating period.</t>
        </r>
      </text>
    </comment>
    <comment ref="I48" authorId="1">
      <text>
        <r>
          <rPr>
            <sz val="8"/>
            <rFont val="Tahoma"/>
            <family val="2"/>
          </rPr>
          <t>If the Rating &lt;2, the Rating Value is assigned a negative value</t>
        </r>
      </text>
    </comment>
  </commentList>
</comments>
</file>

<file path=xl/sharedStrings.xml><?xml version="1.0" encoding="utf-8"?>
<sst xmlns="http://schemas.openxmlformats.org/spreadsheetml/2006/main" count="201" uniqueCount="101">
  <si>
    <t>Rating Calculation Sheet</t>
  </si>
  <si>
    <t>I.</t>
  </si>
  <si>
    <t>Rating</t>
  </si>
  <si>
    <t>Weighted Rating</t>
  </si>
  <si>
    <t>Total Category Rating</t>
  </si>
  <si>
    <t>II.</t>
  </si>
  <si>
    <t>III.</t>
  </si>
  <si>
    <t>IV.</t>
  </si>
  <si>
    <t>V.</t>
  </si>
  <si>
    <t>VI.</t>
  </si>
  <si>
    <t>RATING</t>
  </si>
  <si>
    <t>STANDARD FACTOR</t>
  </si>
  <si>
    <t>RATING VALUE</t>
  </si>
  <si>
    <t>FACTORED RATING</t>
  </si>
  <si>
    <t>Quality/Contract Compliance</t>
  </si>
  <si>
    <t>Administration</t>
  </si>
  <si>
    <t>Contractor Supervision</t>
  </si>
  <si>
    <t>Date:</t>
  </si>
  <si>
    <t>New Jersey Department of Transportation</t>
  </si>
  <si>
    <t>Contractor Performance Evaluation</t>
  </si>
  <si>
    <t>PROJECT</t>
  </si>
  <si>
    <t>Project Name</t>
  </si>
  <si>
    <t>CONTRACTOR</t>
  </si>
  <si>
    <t>ID Number</t>
  </si>
  <si>
    <t>Contractor (If Joint Venture, list each one)</t>
  </si>
  <si>
    <t>RATING PERIOD</t>
  </si>
  <si>
    <t>Report No.</t>
  </si>
  <si>
    <t>RATINGS:</t>
  </si>
  <si>
    <t>Category</t>
  </si>
  <si>
    <t>Factor</t>
  </si>
  <si>
    <t>Rating Value</t>
  </si>
  <si>
    <t>Factored Rating</t>
  </si>
  <si>
    <t>x</t>
  </si>
  <si>
    <t>=</t>
  </si>
  <si>
    <t>Contractor Rating (Sum of I-VI)</t>
  </si>
  <si>
    <t>Evaluate the Contractor's performance for:</t>
  </si>
  <si>
    <t>Quality/Contract Compliance - Category Weight 50%</t>
  </si>
  <si>
    <t>Percentage</t>
  </si>
  <si>
    <t>All other work not listed above</t>
  </si>
  <si>
    <t>Total category rating =</t>
  </si>
  <si>
    <t>Category Rating</t>
  </si>
  <si>
    <t>Progress Schedule - Category Weight 10%</t>
  </si>
  <si>
    <t>SIGNATURES</t>
  </si>
  <si>
    <t>RE:</t>
  </si>
  <si>
    <t>Signature</t>
  </si>
  <si>
    <t>Name (Print)</t>
  </si>
  <si>
    <t>Date</t>
  </si>
  <si>
    <t>Field</t>
  </si>
  <si>
    <t>Hidden</t>
  </si>
  <si>
    <t>Quality/ Contract Compliance</t>
  </si>
  <si>
    <t>Safety/Traffic Control</t>
  </si>
  <si>
    <t>Environmental Compliance</t>
  </si>
  <si>
    <t>Progress Schedule</t>
  </si>
  <si>
    <t>ADJUSTED 
FACTOR</t>
  </si>
  <si>
    <r>
      <rPr>
        <b/>
        <sz val="10"/>
        <color indexed="8"/>
        <rFont val="Calibri"/>
        <family val="2"/>
      </rPr>
      <t>Subcategory</t>
    </r>
    <r>
      <rPr>
        <sz val="10"/>
        <color indexed="8"/>
        <rFont val="Calibri"/>
        <family val="2"/>
      </rPr>
      <t xml:space="preserve"> (Major work elements)</t>
    </r>
  </si>
  <si>
    <t>Safety/Traffic Control - Category Weight 15%</t>
  </si>
  <si>
    <t>Environmental Compliance - Category Weight 10%</t>
  </si>
  <si>
    <t>Administration - Category Weight 10%</t>
  </si>
  <si>
    <t>Contractor Supervision - Category Weight 5%</t>
  </si>
  <si>
    <t>Manager</t>
  </si>
  <si>
    <r>
      <t>REMARKS</t>
    </r>
    <r>
      <rPr>
        <sz val="10"/>
        <color indexed="8"/>
        <rFont val="Calibri"/>
        <family val="2"/>
      </rPr>
      <t xml:space="preserve">  (attach additional sheets as necessary)</t>
    </r>
  </si>
  <si>
    <t>All other work</t>
  </si>
  <si>
    <t>Standard 
Percentage</t>
  </si>
  <si>
    <t>Percent of Category Done this Period</t>
  </si>
  <si>
    <t>Adjusted Percentage</t>
  </si>
  <si>
    <t>STD CATEGORY 
WEIGHT</t>
  </si>
  <si>
    <t>Progress Schedule                          [10%]</t>
  </si>
  <si>
    <t>Administration                                [10%]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</si>
  <si>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</si>
  <si>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</si>
  <si>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</si>
  <si>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</si>
  <si>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</si>
  <si>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</si>
  <si>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</si>
  <si>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</si>
  <si>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</si>
  <si>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Traffic Interference/Lane Occupancy</t>
  </si>
  <si>
    <t>Maintenance</t>
  </si>
  <si>
    <t>Safety</t>
  </si>
  <si>
    <t>Traffic Control</t>
  </si>
  <si>
    <t>Envir. Permits/SESC/Water Quality Control</t>
  </si>
  <si>
    <t>Schedule and schedule updates</t>
  </si>
  <si>
    <t>Project Progress</t>
  </si>
  <si>
    <t>EEO Training/Wage Rate Requirements</t>
  </si>
  <si>
    <t>Materials Documentation</t>
  </si>
  <si>
    <t>Supervision</t>
  </si>
  <si>
    <t>Safety/Traffic Control                     [15%]</t>
  </si>
  <si>
    <t>Environmental Compliance           [10%]</t>
  </si>
  <si>
    <t>Contractor Supervision                    [5%]</t>
  </si>
  <si>
    <t>Quality/Contract Compliance       [50%]</t>
  </si>
  <si>
    <t>DP File Number</t>
  </si>
  <si>
    <t>Environmental Permits/SESC/Water Quality Control</t>
  </si>
  <si>
    <t>EEO/ Training/ Wage Rate Requirements</t>
  </si>
  <si>
    <t>DP File No.:</t>
  </si>
  <si>
    <t>to</t>
  </si>
  <si>
    <t>Project Completed:</t>
  </si>
  <si>
    <r>
      <rPr>
        <sz val="11"/>
        <color theme="1"/>
        <rFont val="Calibri"/>
        <family val="2"/>
      </rPr>
      <t>From</t>
    </r>
    <r>
      <rPr>
        <b/>
        <sz val="11"/>
        <color indexed="8"/>
        <rFont val="Calibri"/>
        <family val="2"/>
      </rPr>
      <t xml:space="preserve">: </t>
    </r>
  </si>
  <si>
    <t>DC-83 (09/2015)</t>
  </si>
  <si>
    <t>Working / Shop Drawing Submissions</t>
  </si>
  <si>
    <t>DC-83 (01/2024)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</si>
</sst>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  <numFmt numFmtId="168" formatCode="[$-409]dd\-mmm\-yy;@"/>
    <numFmt numFmtId="169" formatCode="mm/dd/yy;@"/>
    <numFmt numFmtId="170" formatCode="[$-409]mmmm\ d\,\ yyyy;@"/>
    <numFmt numFmtId="171" formatCode="[$-409]d\-mmm\-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9" fontId="44" fillId="0" borderId="10" xfId="59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left" indent="1"/>
      <protection locked="0"/>
    </xf>
    <xf numFmtId="0" fontId="46" fillId="33" borderId="0" xfId="0" applyFont="1" applyFill="1" applyBorder="1" applyAlignment="1" applyProtection="1">
      <alignment horizontal="left" indent="1"/>
      <protection/>
    </xf>
    <xf numFmtId="9" fontId="44" fillId="33" borderId="10" xfId="59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9" applyNumberFormat="1" applyFont="1" applyFill="1" applyBorder="1" applyAlignment="1" applyProtection="1">
      <alignment horizontal="center"/>
      <protection locked="0"/>
    </xf>
    <xf numFmtId="49" fontId="44" fillId="0" borderId="0" xfId="0" applyNumberFormat="1" applyFont="1" applyFill="1" applyAlignment="1" applyProtection="1">
      <alignment horizontal="left" indent="1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44" fillId="0" borderId="12" xfId="0" applyNumberFormat="1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169" fontId="0" fillId="0" borderId="11" xfId="0" applyNumberFormat="1" applyBorder="1" applyAlignment="1" applyProtection="1">
      <alignment horizontal="center"/>
      <protection locked="0"/>
    </xf>
    <xf numFmtId="49" fontId="44" fillId="0" borderId="11" xfId="0" applyNumberFormat="1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44" fillId="0" borderId="0" xfId="0" applyFont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 horizontal="center"/>
      <protection/>
    </xf>
    <xf numFmtId="0" fontId="47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33" borderId="0" xfId="0" applyFont="1" applyFill="1" applyAlignment="1" applyProtection="1">
      <alignment horizontal="left" vertical="center" indent="3"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left" indent="1"/>
      <protection/>
    </xf>
    <xf numFmtId="9" fontId="0" fillId="33" borderId="10" xfId="59" applyFont="1" applyFill="1" applyBorder="1" applyAlignment="1" applyProtection="1">
      <alignment horizontal="center"/>
      <protection/>
    </xf>
    <xf numFmtId="2" fontId="0" fillId="33" borderId="10" xfId="59" applyNumberFormat="1" applyFont="1" applyFill="1" applyBorder="1" applyAlignment="1" applyProtection="1">
      <alignment horizontal="center"/>
      <protection/>
    </xf>
    <xf numFmtId="9" fontId="0" fillId="33" borderId="0" xfId="0" applyNumberForma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right" indent="1"/>
      <protection/>
    </xf>
    <xf numFmtId="2" fontId="0" fillId="34" borderId="22" xfId="0" applyNumberFormat="1" applyFill="1" applyBorder="1" applyAlignment="1" applyProtection="1">
      <alignment horizontal="center"/>
      <protection/>
    </xf>
    <xf numFmtId="9" fontId="0" fillId="33" borderId="23" xfId="59" applyFont="1" applyFill="1" applyBorder="1" applyAlignment="1" applyProtection="1">
      <alignment horizontal="center"/>
      <protection/>
    </xf>
    <xf numFmtId="9" fontId="0" fillId="33" borderId="24" xfId="59" applyFont="1" applyFill="1" applyBorder="1" applyAlignment="1" applyProtection="1">
      <alignment horizontal="center"/>
      <protection/>
    </xf>
    <xf numFmtId="9" fontId="0" fillId="33" borderId="25" xfId="59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wrapText="1"/>
      <protection/>
    </xf>
    <xf numFmtId="0" fontId="48" fillId="33" borderId="26" xfId="0" applyFont="1" applyFill="1" applyBorder="1" applyAlignment="1" applyProtection="1">
      <alignment horizontal="left" vertical="center" indent="1"/>
      <protection/>
    </xf>
    <xf numFmtId="0" fontId="48" fillId="33" borderId="27" xfId="0" applyFont="1" applyFill="1" applyBorder="1" applyAlignment="1" applyProtection="1">
      <alignment horizontal="left" vertical="center" indent="1"/>
      <protection/>
    </xf>
    <xf numFmtId="2" fontId="0" fillId="33" borderId="28" xfId="59" applyNumberFormat="1" applyFont="1" applyFill="1" applyBorder="1" applyAlignment="1" applyProtection="1">
      <alignment horizontal="center" vertical="center"/>
      <protection/>
    </xf>
    <xf numFmtId="9" fontId="0" fillId="33" borderId="28" xfId="59" applyFont="1" applyFill="1" applyBorder="1" applyAlignment="1" applyProtection="1">
      <alignment horizontal="center" vertical="center"/>
      <protection/>
    </xf>
    <xf numFmtId="164" fontId="0" fillId="33" borderId="28" xfId="59" applyNumberFormat="1" applyFont="1" applyFill="1" applyBorder="1" applyAlignment="1" applyProtection="1">
      <alignment horizontal="center" vertical="center"/>
      <protection/>
    </xf>
    <xf numFmtId="164" fontId="0" fillId="33" borderId="29" xfId="59" applyNumberFormat="1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left" vertical="center" indent="1"/>
      <protection/>
    </xf>
    <xf numFmtId="0" fontId="48" fillId="33" borderId="21" xfId="0" applyFont="1" applyFill="1" applyBorder="1" applyAlignment="1" applyProtection="1">
      <alignment horizontal="left" vertical="center" indent="1"/>
      <protection/>
    </xf>
    <xf numFmtId="2" fontId="0" fillId="33" borderId="25" xfId="59" applyNumberFormat="1" applyFont="1" applyFill="1" applyBorder="1" applyAlignment="1" applyProtection="1">
      <alignment horizontal="center" vertical="center"/>
      <protection/>
    </xf>
    <xf numFmtId="9" fontId="0" fillId="33" borderId="25" xfId="59" applyFont="1" applyFill="1" applyBorder="1" applyAlignment="1" applyProtection="1">
      <alignment horizontal="center" vertical="center"/>
      <protection/>
    </xf>
    <xf numFmtId="164" fontId="0" fillId="33" borderId="25" xfId="59" applyNumberFormat="1" applyFont="1" applyFill="1" applyBorder="1" applyAlignment="1" applyProtection="1">
      <alignment horizontal="center" vertical="center"/>
      <protection/>
    </xf>
    <xf numFmtId="164" fontId="0" fillId="33" borderId="31" xfId="59" applyNumberFormat="1" applyFont="1" applyFill="1" applyBorder="1" applyAlignment="1" applyProtection="1">
      <alignment horizontal="center" vertical="center"/>
      <protection/>
    </xf>
    <xf numFmtId="0" fontId="48" fillId="33" borderId="32" xfId="0" applyFont="1" applyFill="1" applyBorder="1" applyAlignment="1" applyProtection="1">
      <alignment horizontal="left" vertical="center" indent="1"/>
      <protection/>
    </xf>
    <xf numFmtId="0" fontId="48" fillId="33" borderId="17" xfId="0" applyFont="1" applyFill="1" applyBorder="1" applyAlignment="1" applyProtection="1">
      <alignment horizontal="left" vertical="center" indent="1"/>
      <protection/>
    </xf>
    <xf numFmtId="2" fontId="0" fillId="33" borderId="23" xfId="59" applyNumberFormat="1" applyFont="1" applyFill="1" applyBorder="1" applyAlignment="1" applyProtection="1">
      <alignment horizontal="center" vertical="center"/>
      <protection/>
    </xf>
    <xf numFmtId="9" fontId="0" fillId="33" borderId="23" xfId="59" applyFont="1" applyFill="1" applyBorder="1" applyAlignment="1" applyProtection="1">
      <alignment horizontal="center" vertical="center"/>
      <protection/>
    </xf>
    <xf numFmtId="164" fontId="0" fillId="33" borderId="23" xfId="59" applyNumberFormat="1" applyFont="1" applyFill="1" applyBorder="1" applyAlignment="1" applyProtection="1">
      <alignment horizontal="center" vertical="center"/>
      <protection/>
    </xf>
    <xf numFmtId="164" fontId="0" fillId="33" borderId="33" xfId="59" applyNumberFormat="1" applyFont="1" applyFill="1" applyBorder="1" applyAlignment="1" applyProtection="1">
      <alignment horizontal="center" vertical="center"/>
      <protection/>
    </xf>
    <xf numFmtId="0" fontId="48" fillId="33" borderId="34" xfId="0" applyFont="1" applyFill="1" applyBorder="1" applyAlignment="1" applyProtection="1">
      <alignment horizontal="left" vertical="center" indent="1"/>
      <protection/>
    </xf>
    <xf numFmtId="0" fontId="48" fillId="33" borderId="35" xfId="0" applyFont="1" applyFill="1" applyBorder="1" applyAlignment="1" applyProtection="1">
      <alignment horizontal="left" vertical="center" indent="1"/>
      <protection/>
    </xf>
    <xf numFmtId="2" fontId="0" fillId="33" borderId="36" xfId="59" applyNumberFormat="1" applyFont="1" applyFill="1" applyBorder="1" applyAlignment="1" applyProtection="1">
      <alignment horizontal="center" vertical="center"/>
      <protection/>
    </xf>
    <xf numFmtId="9" fontId="0" fillId="33" borderId="36" xfId="59" applyFont="1" applyFill="1" applyBorder="1" applyAlignment="1" applyProtection="1">
      <alignment horizontal="center" vertical="center"/>
      <protection/>
    </xf>
    <xf numFmtId="164" fontId="0" fillId="33" borderId="36" xfId="59" applyNumberFormat="1" applyFont="1" applyFill="1" applyBorder="1" applyAlignment="1" applyProtection="1">
      <alignment horizontal="center" vertical="center"/>
      <protection/>
    </xf>
    <xf numFmtId="164" fontId="0" fillId="33" borderId="37" xfId="59" applyNumberFormat="1" applyFont="1" applyFill="1" applyBorder="1" applyAlignment="1" applyProtection="1">
      <alignment horizontal="center" vertical="center"/>
      <protection/>
    </xf>
    <xf numFmtId="164" fontId="0" fillId="33" borderId="0" xfId="0" applyNumberForma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/>
    </xf>
    <xf numFmtId="164" fontId="49" fillId="35" borderId="38" xfId="0" applyNumberFormat="1" applyFont="1" applyFill="1" applyBorder="1" applyAlignment="1" applyProtection="1">
      <alignment horizontal="center" vertical="center"/>
      <protection/>
    </xf>
    <xf numFmtId="164" fontId="49" fillId="35" borderId="3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horizontal="right" indent="1"/>
      <protection/>
    </xf>
    <xf numFmtId="0" fontId="5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36" borderId="40" xfId="0" applyFill="1" applyBorder="1" applyAlignment="1" applyProtection="1">
      <alignment/>
      <protection/>
    </xf>
    <xf numFmtId="0" fontId="44" fillId="36" borderId="41" xfId="0" applyFont="1" applyFill="1" applyBorder="1" applyAlignment="1" applyProtection="1">
      <alignment/>
      <protection/>
    </xf>
    <xf numFmtId="0" fontId="0" fillId="36" borderId="41" xfId="0" applyFill="1" applyBorder="1" applyAlignment="1" applyProtection="1">
      <alignment/>
      <protection/>
    </xf>
    <xf numFmtId="0" fontId="0" fillId="36" borderId="42" xfId="0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48" fillId="0" borderId="43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8" fillId="0" borderId="43" xfId="0" applyFont="1" applyBorder="1" applyAlignment="1" applyProtection="1">
      <alignment horizontal="center"/>
      <protection/>
    </xf>
    <xf numFmtId="0" fontId="48" fillId="0" borderId="43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44" fillId="0" borderId="0" xfId="0" applyFont="1" applyBorder="1" applyAlignment="1" applyProtection="1">
      <alignment horizontal="left" indent="1"/>
      <protection/>
    </xf>
    <xf numFmtId="0" fontId="48" fillId="0" borderId="0" xfId="0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indent="1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46" fillId="0" borderId="48" xfId="0" applyFont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8" fillId="0" borderId="48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9" fontId="46" fillId="0" borderId="11" xfId="0" applyNumberFormat="1" applyFont="1" applyBorder="1" applyAlignment="1" applyProtection="1">
      <alignment horizontal="center"/>
      <protection/>
    </xf>
    <xf numFmtId="2" fontId="46" fillId="0" borderId="11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right"/>
      <protection/>
    </xf>
    <xf numFmtId="2" fontId="0" fillId="37" borderId="22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44" fillId="36" borderId="0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indent="1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8" fillId="36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1" width="7.7109375" style="6" customWidth="1"/>
    <col min="2" max="2" width="3.7109375" style="6" customWidth="1"/>
    <col min="3" max="3" width="35.7109375" style="6" customWidth="1"/>
    <col min="4" max="5" width="17.7109375" style="6" customWidth="1"/>
    <col min="6" max="6" width="0.5625" style="6" customWidth="1"/>
    <col min="7" max="7" width="14.7109375" style="6" customWidth="1"/>
    <col min="8" max="9" width="16.7109375" style="6" customWidth="1"/>
    <col min="10" max="10" width="17.7109375" style="6" customWidth="1"/>
    <col min="11" max="11" width="3.7109375" style="6" customWidth="1"/>
    <col min="12" max="12" width="8.8515625" style="6" customWidth="1"/>
    <col min="13" max="16384" width="9.140625" style="6" customWidth="1"/>
  </cols>
  <sheetData>
    <row r="1" spans="1:11" ht="26.25">
      <c r="A1" s="28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30"/>
    </row>
    <row r="2" spans="1:11" s="32" customFormat="1" ht="15">
      <c r="A2" s="31" t="s">
        <v>94</v>
      </c>
      <c r="B2" s="31"/>
      <c r="C2" s="8"/>
      <c r="D2" s="31"/>
      <c r="E2" s="31"/>
      <c r="F2" s="31"/>
      <c r="G2" s="31"/>
      <c r="H2" s="31"/>
      <c r="I2" s="31"/>
      <c r="J2" s="31"/>
      <c r="K2" s="31"/>
    </row>
    <row r="3" spans="1:11" ht="45">
      <c r="A3" s="33" t="s">
        <v>1</v>
      </c>
      <c r="B3" s="34" t="s">
        <v>90</v>
      </c>
      <c r="C3" s="34"/>
      <c r="D3" s="35" t="s">
        <v>62</v>
      </c>
      <c r="E3" s="35" t="s">
        <v>63</v>
      </c>
      <c r="F3" s="36" t="s">
        <v>48</v>
      </c>
      <c r="G3" s="35" t="s">
        <v>64</v>
      </c>
      <c r="H3" s="35" t="s">
        <v>2</v>
      </c>
      <c r="I3" s="35" t="s">
        <v>3</v>
      </c>
      <c r="J3" s="28"/>
      <c r="K3" s="28"/>
    </row>
    <row r="4" spans="1:11" ht="18" customHeight="1">
      <c r="A4" s="28"/>
      <c r="B4" s="37" t="s">
        <v>68</v>
      </c>
      <c r="C4" s="3"/>
      <c r="D4" s="1"/>
      <c r="E4" s="2"/>
      <c r="F4" s="38">
        <f>D4*E4</f>
        <v>0</v>
      </c>
      <c r="G4" s="38">
        <f>IF(F$16&gt;0,F4/F$16,0)</f>
        <v>0</v>
      </c>
      <c r="H4" s="7"/>
      <c r="I4" s="39">
        <f>IF(H4&lt;&gt;"NA",G4*H4,"NA")</f>
        <v>0</v>
      </c>
      <c r="J4" s="28"/>
      <c r="K4" s="28"/>
    </row>
    <row r="5" spans="1:11" ht="18" customHeight="1">
      <c r="A5" s="28"/>
      <c r="B5" s="37" t="s">
        <v>69</v>
      </c>
      <c r="C5" s="3"/>
      <c r="D5" s="1"/>
      <c r="E5" s="2"/>
      <c r="F5" s="38">
        <f>D5*E5</f>
        <v>0</v>
      </c>
      <c r="G5" s="38">
        <f aca="true" t="shared" si="0" ref="G5:G14">IF(F$16&gt;0,F5/F$16,0)</f>
        <v>0</v>
      </c>
      <c r="H5" s="7"/>
      <c r="I5" s="39">
        <f aca="true" t="shared" si="1" ref="I5:I14">IF(H5&lt;&gt;"NA",G5*H5,"NA")</f>
        <v>0</v>
      </c>
      <c r="J5" s="28"/>
      <c r="K5" s="28"/>
    </row>
    <row r="6" spans="1:11" ht="18" customHeight="1">
      <c r="A6" s="28"/>
      <c r="B6" s="37" t="s">
        <v>70</v>
      </c>
      <c r="C6" s="3"/>
      <c r="D6" s="1"/>
      <c r="E6" s="2"/>
      <c r="F6" s="38">
        <f aca="true" t="shared" si="2" ref="F6:F14">D6*E6</f>
        <v>0</v>
      </c>
      <c r="G6" s="38">
        <f t="shared" si="0"/>
        <v>0</v>
      </c>
      <c r="H6" s="7"/>
      <c r="I6" s="39">
        <f t="shared" si="1"/>
        <v>0</v>
      </c>
      <c r="J6" s="28"/>
      <c r="K6" s="28"/>
    </row>
    <row r="7" spans="1:11" ht="18" customHeight="1">
      <c r="A7" s="28"/>
      <c r="B7" s="37" t="s">
        <v>71</v>
      </c>
      <c r="C7" s="3"/>
      <c r="D7" s="1"/>
      <c r="E7" s="2"/>
      <c r="F7" s="38">
        <f t="shared" si="2"/>
        <v>0</v>
      </c>
      <c r="G7" s="38">
        <f t="shared" si="0"/>
        <v>0</v>
      </c>
      <c r="H7" s="7"/>
      <c r="I7" s="39">
        <f t="shared" si="1"/>
        <v>0</v>
      </c>
      <c r="J7" s="28"/>
      <c r="K7" s="28"/>
    </row>
    <row r="8" spans="1:11" ht="18" customHeight="1">
      <c r="A8" s="28"/>
      <c r="B8" s="37" t="s">
        <v>72</v>
      </c>
      <c r="C8" s="3"/>
      <c r="D8" s="1"/>
      <c r="E8" s="2"/>
      <c r="F8" s="38">
        <f t="shared" si="2"/>
        <v>0</v>
      </c>
      <c r="G8" s="38">
        <f t="shared" si="0"/>
        <v>0</v>
      </c>
      <c r="H8" s="7"/>
      <c r="I8" s="39">
        <f t="shared" si="1"/>
        <v>0</v>
      </c>
      <c r="J8" s="28"/>
      <c r="K8" s="28"/>
    </row>
    <row r="9" spans="1:11" ht="18" customHeight="1">
      <c r="A9" s="28"/>
      <c r="B9" s="37" t="s">
        <v>73</v>
      </c>
      <c r="C9" s="3"/>
      <c r="D9" s="1"/>
      <c r="E9" s="2"/>
      <c r="F9" s="38">
        <f t="shared" si="2"/>
        <v>0</v>
      </c>
      <c r="G9" s="38">
        <f t="shared" si="0"/>
        <v>0</v>
      </c>
      <c r="H9" s="7"/>
      <c r="I9" s="39">
        <f t="shared" si="1"/>
        <v>0</v>
      </c>
      <c r="J9" s="28"/>
      <c r="K9" s="28"/>
    </row>
    <row r="10" spans="1:11" ht="18" customHeight="1">
      <c r="A10" s="28"/>
      <c r="B10" s="37" t="s">
        <v>74</v>
      </c>
      <c r="C10" s="3"/>
      <c r="D10" s="1"/>
      <c r="E10" s="2"/>
      <c r="F10" s="38">
        <f t="shared" si="2"/>
        <v>0</v>
      </c>
      <c r="G10" s="38">
        <f t="shared" si="0"/>
        <v>0</v>
      </c>
      <c r="H10" s="7"/>
      <c r="I10" s="39">
        <f t="shared" si="1"/>
        <v>0</v>
      </c>
      <c r="J10" s="28"/>
      <c r="K10" s="28"/>
    </row>
    <row r="11" spans="1:11" ht="18" customHeight="1">
      <c r="A11" s="28"/>
      <c r="B11" s="37" t="s">
        <v>75</v>
      </c>
      <c r="C11" s="3"/>
      <c r="D11" s="1"/>
      <c r="E11" s="2"/>
      <c r="F11" s="38">
        <f t="shared" si="2"/>
        <v>0</v>
      </c>
      <c r="G11" s="38">
        <f t="shared" si="0"/>
        <v>0</v>
      </c>
      <c r="H11" s="7"/>
      <c r="I11" s="39">
        <f t="shared" si="1"/>
        <v>0</v>
      </c>
      <c r="J11" s="28"/>
      <c r="K11" s="28"/>
    </row>
    <row r="12" spans="1:11" ht="18" customHeight="1">
      <c r="A12" s="28"/>
      <c r="B12" s="37" t="s">
        <v>1</v>
      </c>
      <c r="C12" s="3"/>
      <c r="D12" s="1"/>
      <c r="E12" s="2"/>
      <c r="F12" s="38">
        <f t="shared" si="2"/>
        <v>0</v>
      </c>
      <c r="G12" s="38">
        <f t="shared" si="0"/>
        <v>0</v>
      </c>
      <c r="H12" s="7"/>
      <c r="I12" s="39">
        <f t="shared" si="1"/>
        <v>0</v>
      </c>
      <c r="J12" s="28"/>
      <c r="K12" s="28"/>
    </row>
    <row r="13" spans="1:11" ht="18" customHeight="1">
      <c r="A13" s="28"/>
      <c r="B13" s="37" t="s">
        <v>76</v>
      </c>
      <c r="C13" s="3"/>
      <c r="D13" s="1"/>
      <c r="E13" s="2"/>
      <c r="F13" s="38">
        <f t="shared" si="2"/>
        <v>0</v>
      </c>
      <c r="G13" s="38">
        <f t="shared" si="0"/>
        <v>0</v>
      </c>
      <c r="H13" s="7"/>
      <c r="I13" s="39">
        <f t="shared" si="1"/>
        <v>0</v>
      </c>
      <c r="J13" s="28"/>
      <c r="K13" s="28"/>
    </row>
    <row r="14" spans="1:11" ht="18" customHeight="1">
      <c r="A14" s="28"/>
      <c r="B14" s="4" t="s">
        <v>61</v>
      </c>
      <c r="C14" s="4"/>
      <c r="D14" s="5">
        <f>1-SUM(D4:D13)</f>
        <v>1</v>
      </c>
      <c r="E14" s="2"/>
      <c r="F14" s="38">
        <f t="shared" si="2"/>
        <v>0</v>
      </c>
      <c r="G14" s="38">
        <f t="shared" si="0"/>
        <v>0</v>
      </c>
      <c r="H14" s="7"/>
      <c r="I14" s="39">
        <f t="shared" si="1"/>
        <v>0</v>
      </c>
      <c r="J14" s="28"/>
      <c r="K14" s="28"/>
    </row>
    <row r="15" spans="1:11" ht="6.7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.75" thickBot="1">
      <c r="A16" s="28"/>
      <c r="B16" s="28"/>
      <c r="C16" s="28"/>
      <c r="D16" s="28"/>
      <c r="E16" s="28"/>
      <c r="F16" s="40">
        <f>SUM(F4:F14)</f>
        <v>0</v>
      </c>
      <c r="G16" s="28"/>
      <c r="H16" s="28"/>
      <c r="I16" s="41" t="s">
        <v>4</v>
      </c>
      <c r="J16" s="42" t="str">
        <f>IF(SUM(I4:I14)&gt;0,SUM(I4:I14),"NA")</f>
        <v>NA</v>
      </c>
      <c r="K16" s="28"/>
    </row>
    <row r="17" spans="1:11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>
      <c r="A18" s="33" t="s">
        <v>5</v>
      </c>
      <c r="B18" s="34" t="s">
        <v>87</v>
      </c>
      <c r="C18" s="34"/>
      <c r="D18" s="35"/>
      <c r="E18" s="35"/>
      <c r="F18" s="36"/>
      <c r="G18" s="35"/>
      <c r="H18" s="35"/>
      <c r="I18" s="35"/>
      <c r="J18" s="28"/>
      <c r="K18" s="28"/>
    </row>
    <row r="19" spans="1:11" ht="18" customHeight="1">
      <c r="A19" s="28"/>
      <c r="B19" s="37" t="s">
        <v>68</v>
      </c>
      <c r="C19" s="37" t="s">
        <v>77</v>
      </c>
      <c r="D19" s="5">
        <v>0.25</v>
      </c>
      <c r="E19" s="43"/>
      <c r="F19" s="38">
        <f>IF(H19&lt;&gt;"NA",D19,0)</f>
        <v>0.25</v>
      </c>
      <c r="G19" s="38">
        <f>IF(F$24&gt;0,F19/F$24,0)</f>
        <v>0.25</v>
      </c>
      <c r="H19" s="7"/>
      <c r="I19" s="39">
        <f>IF(H19&lt;&gt;"NA",G19*H19,"NA")</f>
        <v>0</v>
      </c>
      <c r="J19" s="28"/>
      <c r="K19" s="28"/>
    </row>
    <row r="20" spans="1:11" ht="18" customHeight="1">
      <c r="A20" s="28"/>
      <c r="B20" s="37" t="s">
        <v>69</v>
      </c>
      <c r="C20" s="37" t="s">
        <v>78</v>
      </c>
      <c r="D20" s="5">
        <v>0.25</v>
      </c>
      <c r="E20" s="44"/>
      <c r="F20" s="38">
        <f>IF(H20&lt;&gt;"NA",D20,0)</f>
        <v>0.25</v>
      </c>
      <c r="G20" s="38">
        <f>IF(F$24&gt;0,F20/F$24,0)</f>
        <v>0.25</v>
      </c>
      <c r="H20" s="7"/>
      <c r="I20" s="39">
        <f>IF(H20&lt;&gt;"NA",G20*H20,"NA")</f>
        <v>0</v>
      </c>
      <c r="J20" s="28"/>
      <c r="K20" s="28"/>
    </row>
    <row r="21" spans="1:11" ht="18" customHeight="1">
      <c r="A21" s="28"/>
      <c r="B21" s="37" t="s">
        <v>70</v>
      </c>
      <c r="C21" s="37" t="s">
        <v>79</v>
      </c>
      <c r="D21" s="5">
        <v>0.25</v>
      </c>
      <c r="E21" s="44"/>
      <c r="F21" s="38">
        <f>IF(H21&lt;&gt;"NA",D21,0)</f>
        <v>0.25</v>
      </c>
      <c r="G21" s="38">
        <f>IF(F$24&gt;0,F21/F$24,0)</f>
        <v>0.25</v>
      </c>
      <c r="H21" s="7"/>
      <c r="I21" s="39">
        <f>IF(H21&lt;&gt;"NA",G21*H21,"NA")</f>
        <v>0</v>
      </c>
      <c r="J21" s="28"/>
      <c r="K21" s="28"/>
    </row>
    <row r="22" spans="1:11" ht="18" customHeight="1">
      <c r="A22" s="28"/>
      <c r="B22" s="37" t="s">
        <v>71</v>
      </c>
      <c r="C22" s="37" t="s">
        <v>80</v>
      </c>
      <c r="D22" s="5">
        <v>0.25</v>
      </c>
      <c r="E22" s="45"/>
      <c r="F22" s="38">
        <f>IF(H22&lt;&gt;"NA",D22,0)</f>
        <v>0.25</v>
      </c>
      <c r="G22" s="38">
        <f>IF(F$24&gt;0,F22/F$24,0)</f>
        <v>0.25</v>
      </c>
      <c r="H22" s="7"/>
      <c r="I22" s="39">
        <f>IF(H22&lt;&gt;"NA",G22*H22,"NA")</f>
        <v>0</v>
      </c>
      <c r="J22" s="28"/>
      <c r="K22" s="28"/>
    </row>
    <row r="23" spans="1:11" ht="6.75" customHeight="1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.75" thickBot="1">
      <c r="A24" s="28"/>
      <c r="B24" s="28"/>
      <c r="C24" s="28"/>
      <c r="D24" s="28"/>
      <c r="E24" s="28"/>
      <c r="F24" s="40">
        <f>SUM(F19:F22)</f>
        <v>1</v>
      </c>
      <c r="G24" s="28"/>
      <c r="H24" s="28"/>
      <c r="I24" s="41" t="s">
        <v>4</v>
      </c>
      <c r="J24" s="42" t="str">
        <f>IF(SUM(H$19:H$22)&gt;0,IF(COUNTIF(H$19:H$22,"&lt;2")&gt;1,MIN(2,SUM(I$19:I$22)),IF(COUNTIF(H$19:H$22,"&lt;3")&gt;0,MIN(3,SUM(I$19:I$22)),SUM(I$19:I$22))),"NA")</f>
        <v>NA</v>
      </c>
      <c r="K24" s="28"/>
    </row>
    <row r="25" spans="1:11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33" t="s">
        <v>6</v>
      </c>
      <c r="B26" s="34" t="s">
        <v>88</v>
      </c>
      <c r="C26" s="34"/>
      <c r="D26" s="35"/>
      <c r="E26" s="35"/>
      <c r="F26" s="36"/>
      <c r="G26" s="35"/>
      <c r="H26" s="35"/>
      <c r="I26" s="35"/>
      <c r="J26" s="28"/>
      <c r="K26" s="28"/>
    </row>
    <row r="27" spans="1:11" ht="18" customHeight="1">
      <c r="A27" s="28"/>
      <c r="B27" s="37" t="s">
        <v>68</v>
      </c>
      <c r="C27" s="37" t="s">
        <v>81</v>
      </c>
      <c r="D27" s="5">
        <v>1</v>
      </c>
      <c r="E27" s="38"/>
      <c r="F27" s="38">
        <f>IF(H27&lt;&gt;"NA",D27,0)</f>
        <v>1</v>
      </c>
      <c r="G27" s="38">
        <f>IF(F$29&gt;0,F27/F$29,0)</f>
        <v>1</v>
      </c>
      <c r="H27" s="7"/>
      <c r="I27" s="39">
        <f>IF(H27&lt;&gt;"NA",G27*H27,"NA")</f>
        <v>0</v>
      </c>
      <c r="J27" s="28"/>
      <c r="K27" s="28"/>
    </row>
    <row r="28" spans="1:11" ht="6.75" customHeight="1" thickBo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.75" thickBot="1">
      <c r="A29" s="28"/>
      <c r="B29" s="28"/>
      <c r="C29" s="28"/>
      <c r="D29" s="28"/>
      <c r="E29" s="28"/>
      <c r="F29" s="40">
        <f>SUM(F27:F27)</f>
        <v>1</v>
      </c>
      <c r="G29" s="28"/>
      <c r="H29" s="28"/>
      <c r="I29" s="41" t="s">
        <v>4</v>
      </c>
      <c r="J29" s="42" t="str">
        <f>IF(SUM(I27:I27)&gt;0,SUM(I27:I27),"NA")</f>
        <v>NA</v>
      </c>
      <c r="K29" s="28"/>
    </row>
    <row r="30" spans="1:11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33" t="s">
        <v>7</v>
      </c>
      <c r="B31" s="34" t="s">
        <v>66</v>
      </c>
      <c r="C31" s="34"/>
      <c r="D31" s="35"/>
      <c r="E31" s="35"/>
      <c r="F31" s="36"/>
      <c r="G31" s="35"/>
      <c r="H31" s="35"/>
      <c r="I31" s="35"/>
      <c r="J31" s="28"/>
      <c r="K31" s="28"/>
    </row>
    <row r="32" spans="1:11" ht="18" customHeight="1">
      <c r="A32" s="28"/>
      <c r="B32" s="37" t="s">
        <v>68</v>
      </c>
      <c r="C32" s="37" t="s">
        <v>82</v>
      </c>
      <c r="D32" s="5">
        <v>0.25</v>
      </c>
      <c r="E32" s="43"/>
      <c r="F32" s="38">
        <f>IF(H32&lt;&gt;"NA",D32,0)</f>
        <v>0.25</v>
      </c>
      <c r="G32" s="38">
        <f>IF(F$35&gt;0,F32/F$35,0)</f>
        <v>0.25</v>
      </c>
      <c r="H32" s="7"/>
      <c r="I32" s="39">
        <f>IF(H32&lt;&gt;"NA",G32*H32,"NA")</f>
        <v>0</v>
      </c>
      <c r="J32" s="28"/>
      <c r="K32" s="28"/>
    </row>
    <row r="33" spans="1:11" ht="18" customHeight="1">
      <c r="A33" s="28"/>
      <c r="B33" s="37" t="s">
        <v>69</v>
      </c>
      <c r="C33" s="37" t="s">
        <v>83</v>
      </c>
      <c r="D33" s="5">
        <v>0.75</v>
      </c>
      <c r="E33" s="45"/>
      <c r="F33" s="38">
        <f>IF(H33&lt;&gt;"NA",D33,0)</f>
        <v>0.75</v>
      </c>
      <c r="G33" s="38">
        <f>IF(F$35&gt;0,F33/F$35,0)</f>
        <v>0.75</v>
      </c>
      <c r="H33" s="7"/>
      <c r="I33" s="39">
        <f>IF(H33&lt;&gt;"NA",G33*H33,"NA")</f>
        <v>0</v>
      </c>
      <c r="J33" s="28"/>
      <c r="K33" s="28"/>
    </row>
    <row r="34" spans="1:11" ht="6.75" customHeight="1" thickBo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.75" thickBot="1">
      <c r="A35" s="28"/>
      <c r="B35" s="28"/>
      <c r="C35" s="28"/>
      <c r="D35" s="28"/>
      <c r="E35" s="28"/>
      <c r="F35" s="40">
        <f>SUM(F32:F33)</f>
        <v>1</v>
      </c>
      <c r="G35" s="28"/>
      <c r="H35" s="28"/>
      <c r="I35" s="41" t="s">
        <v>4</v>
      </c>
      <c r="J35" s="42" t="str">
        <f>IF(SUM(H32:H33)&gt;0,IF(COUNTIF(H32:H33,"&lt;3")&gt;0,MIN(3,SUM(I32:I33)),SUM(I32:I33)),"NA")</f>
        <v>NA</v>
      </c>
      <c r="K35" s="28"/>
    </row>
    <row r="36" spans="1:1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33" t="s">
        <v>8</v>
      </c>
      <c r="B37" s="34" t="s">
        <v>67</v>
      </c>
      <c r="C37" s="34"/>
      <c r="D37" s="35"/>
      <c r="E37" s="35"/>
      <c r="F37" s="36"/>
      <c r="G37" s="35"/>
      <c r="H37" s="35"/>
      <c r="I37" s="35"/>
      <c r="J37" s="28"/>
      <c r="K37" s="28"/>
    </row>
    <row r="38" spans="1:11" ht="18" customHeight="1">
      <c r="A38" s="28"/>
      <c r="B38" s="37" t="s">
        <v>68</v>
      </c>
      <c r="C38" s="37" t="s">
        <v>84</v>
      </c>
      <c r="D38" s="5">
        <v>0.33</v>
      </c>
      <c r="E38" s="43"/>
      <c r="F38" s="38">
        <f>IF(H38&lt;&gt;"NA",D38,0)</f>
        <v>0.33</v>
      </c>
      <c r="G38" s="38">
        <f>IF(F$41&gt;0,F38/F$41,0)</f>
        <v>0.33</v>
      </c>
      <c r="H38" s="7"/>
      <c r="I38" s="39">
        <f>IF(H38&lt;&gt;"NA",G38*H38,"NA")</f>
        <v>0</v>
      </c>
      <c r="J38" s="28"/>
      <c r="K38" s="28"/>
    </row>
    <row r="39" spans="1:11" ht="18" customHeight="1">
      <c r="A39" s="28"/>
      <c r="B39" s="37" t="s">
        <v>69</v>
      </c>
      <c r="C39" s="37" t="s">
        <v>85</v>
      </c>
      <c r="D39" s="5">
        <v>0.33</v>
      </c>
      <c r="E39" s="45"/>
      <c r="F39" s="38">
        <f>IF(H39&lt;&gt;"NA",D39,0)</f>
        <v>0.33</v>
      </c>
      <c r="G39" s="38">
        <f>IF(F$41&gt;0,F39/F$41,0)</f>
        <v>0.33</v>
      </c>
      <c r="H39" s="7"/>
      <c r="I39" s="39">
        <f>IF(H39&lt;&gt;"NA",G39*H39,"NA")</f>
        <v>0</v>
      </c>
      <c r="J39" s="28"/>
      <c r="K39" s="28"/>
    </row>
    <row r="40" spans="1:11" ht="18" customHeight="1" thickBot="1">
      <c r="A40" s="28"/>
      <c r="B40" s="37" t="s">
        <v>70</v>
      </c>
      <c r="C40" s="4" t="s">
        <v>99</v>
      </c>
      <c r="D40" s="5">
        <v>0.34</v>
      </c>
      <c r="E40" s="45"/>
      <c r="F40" s="38">
        <f>IF(H40&lt;&gt;"NA",D40,0)</f>
        <v>0.34</v>
      </c>
      <c r="G40" s="38">
        <f>IF(F$41&gt;0,F40/F$41,0)</f>
        <v>0.34</v>
      </c>
      <c r="H40" s="7"/>
      <c r="I40" s="39">
        <f>IF(H40&lt;&gt;"NA",G40*H40,"NA")</f>
        <v>0</v>
      </c>
      <c r="J40" s="28"/>
      <c r="K40" s="28"/>
    </row>
    <row r="41" spans="1:11" ht="15.75" thickBot="1">
      <c r="A41" s="28"/>
      <c r="B41" s="28"/>
      <c r="C41" s="28"/>
      <c r="D41" s="28"/>
      <c r="E41" s="28"/>
      <c r="F41" s="40">
        <f>SUM(F38:F40)</f>
        <v>1</v>
      </c>
      <c r="G41" s="28"/>
      <c r="H41" s="28"/>
      <c r="I41" s="41" t="s">
        <v>4</v>
      </c>
      <c r="J41" s="42" t="str">
        <f>IF(SUM(I38:I40)&gt;0,SUM(I38:I40),"NA")</f>
        <v>NA</v>
      </c>
      <c r="K41" s="28"/>
    </row>
    <row r="42" spans="1:11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>
      <c r="A43" s="33" t="s">
        <v>9</v>
      </c>
      <c r="B43" s="34" t="s">
        <v>89</v>
      </c>
      <c r="C43" s="34"/>
      <c r="D43" s="35"/>
      <c r="E43" s="35"/>
      <c r="F43" s="36"/>
      <c r="G43" s="35"/>
      <c r="H43" s="35"/>
      <c r="I43" s="35"/>
      <c r="J43" s="28"/>
      <c r="K43" s="28"/>
    </row>
    <row r="44" spans="1:11" ht="18" customHeight="1">
      <c r="A44" s="28"/>
      <c r="B44" s="37" t="s">
        <v>68</v>
      </c>
      <c r="C44" s="37" t="s">
        <v>86</v>
      </c>
      <c r="D44" s="5">
        <v>1</v>
      </c>
      <c r="E44" s="38"/>
      <c r="F44" s="38">
        <f>IF(H44&lt;&gt;"NA",D44,0)</f>
        <v>1</v>
      </c>
      <c r="G44" s="38">
        <f>IF(F$46&gt;0,F44/F$46,0)</f>
        <v>1</v>
      </c>
      <c r="H44" s="7"/>
      <c r="I44" s="39">
        <f>IF(H44&lt;&gt;"NA",G44*H44,"NA")</f>
        <v>0</v>
      </c>
      <c r="J44" s="28"/>
      <c r="K44" s="28"/>
    </row>
    <row r="45" spans="1:11" ht="6.75" customHeight="1" thickBo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.75" thickBot="1">
      <c r="A46" s="28"/>
      <c r="B46" s="28"/>
      <c r="C46" s="28"/>
      <c r="D46" s="28"/>
      <c r="E46" s="28"/>
      <c r="F46" s="40">
        <f>SUM(F44:F44)</f>
        <v>1</v>
      </c>
      <c r="G46" s="28"/>
      <c r="H46" s="28"/>
      <c r="I46" s="41" t="s">
        <v>4</v>
      </c>
      <c r="J46" s="42" t="str">
        <f>IF(SUM(I44:I44)&gt;0,SUM(I44:I44),"NA")</f>
        <v>NA</v>
      </c>
      <c r="K46" s="28"/>
    </row>
    <row r="47" spans="1:11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45.75" thickBot="1">
      <c r="A48" s="46"/>
      <c r="B48" s="46"/>
      <c r="C48" s="34"/>
      <c r="D48" s="47" t="s">
        <v>10</v>
      </c>
      <c r="E48" s="47" t="s">
        <v>65</v>
      </c>
      <c r="F48" s="36" t="s">
        <v>48</v>
      </c>
      <c r="G48" s="47" t="s">
        <v>11</v>
      </c>
      <c r="H48" s="47" t="s">
        <v>53</v>
      </c>
      <c r="I48" s="47" t="s">
        <v>12</v>
      </c>
      <c r="J48" s="47" t="s">
        <v>13</v>
      </c>
      <c r="K48" s="28"/>
    </row>
    <row r="49" spans="1:11" ht="14.25" customHeight="1">
      <c r="A49" s="28"/>
      <c r="B49" s="48" t="s">
        <v>49</v>
      </c>
      <c r="C49" s="49"/>
      <c r="D49" s="50" t="str">
        <f>J16</f>
        <v>NA</v>
      </c>
      <c r="E49" s="51">
        <v>0.5</v>
      </c>
      <c r="F49" s="52">
        <f>IF(D49&lt;&gt;"NA",G49,0)</f>
        <v>0</v>
      </c>
      <c r="G49" s="52">
        <v>10</v>
      </c>
      <c r="H49" s="52" t="str">
        <f>IF(F$62&gt;0,F49*20/F$62,"NA")</f>
        <v>NA</v>
      </c>
      <c r="I49" s="50" t="str">
        <f>IF(D49&lt;2,-2,IF(D49&lt;2.5,0,D49))</f>
        <v>NA</v>
      </c>
      <c r="J49" s="53" t="str">
        <f>IF(I49&lt;&gt;"NA",H49*I49,"NA")</f>
        <v>NA</v>
      </c>
      <c r="K49" s="28"/>
    </row>
    <row r="50" spans="1:11" ht="14.25" customHeight="1">
      <c r="A50" s="28"/>
      <c r="B50" s="54"/>
      <c r="C50" s="55"/>
      <c r="D50" s="56"/>
      <c r="E50" s="57"/>
      <c r="F50" s="58"/>
      <c r="G50" s="58"/>
      <c r="H50" s="58"/>
      <c r="I50" s="56"/>
      <c r="J50" s="59"/>
      <c r="K50" s="28"/>
    </row>
    <row r="51" spans="1:11" ht="14.25" customHeight="1">
      <c r="A51" s="28"/>
      <c r="B51" s="60" t="s">
        <v>50</v>
      </c>
      <c r="C51" s="61"/>
      <c r="D51" s="62" t="str">
        <f>J24</f>
        <v>NA</v>
      </c>
      <c r="E51" s="63">
        <v>0.15</v>
      </c>
      <c r="F51" s="64">
        <f>IF(D51&lt;&gt;"NA",G51,0)</f>
        <v>0</v>
      </c>
      <c r="G51" s="64">
        <v>3</v>
      </c>
      <c r="H51" s="64" t="str">
        <f>IF(F$62&gt;0,F51*20/F$62,"NA")</f>
        <v>NA</v>
      </c>
      <c r="I51" s="62" t="str">
        <f>IF(D51&lt;2,-2,IF(D51&lt;2.5,0,D51))</f>
        <v>NA</v>
      </c>
      <c r="J51" s="65" t="str">
        <f>IF(I51&lt;&gt;"NA",H51*I51,"NA")</f>
        <v>NA</v>
      </c>
      <c r="K51" s="28"/>
    </row>
    <row r="52" spans="1:11" ht="14.25" customHeight="1">
      <c r="A52" s="28"/>
      <c r="B52" s="54"/>
      <c r="C52" s="55"/>
      <c r="D52" s="56"/>
      <c r="E52" s="57"/>
      <c r="F52" s="58"/>
      <c r="G52" s="58"/>
      <c r="H52" s="58"/>
      <c r="I52" s="56"/>
      <c r="J52" s="59"/>
      <c r="K52" s="28"/>
    </row>
    <row r="53" spans="1:11" ht="14.25" customHeight="1">
      <c r="A53" s="28"/>
      <c r="B53" s="60" t="s">
        <v>51</v>
      </c>
      <c r="C53" s="61"/>
      <c r="D53" s="62" t="str">
        <f>J29</f>
        <v>NA</v>
      </c>
      <c r="E53" s="63">
        <v>0.1</v>
      </c>
      <c r="F53" s="64">
        <f>IF(D53&lt;&gt;"NA",G53,0)</f>
        <v>0</v>
      </c>
      <c r="G53" s="64">
        <v>2</v>
      </c>
      <c r="H53" s="64" t="str">
        <f>IF(F$62&gt;0,F53*20/F$62,"NA")</f>
        <v>NA</v>
      </c>
      <c r="I53" s="62" t="str">
        <f>IF(D53&lt;2,-2,IF(D53&lt;2.5,0,D53))</f>
        <v>NA</v>
      </c>
      <c r="J53" s="65" t="str">
        <f>IF(I53&lt;&gt;"NA",H53*I53,"NA")</f>
        <v>NA</v>
      </c>
      <c r="K53" s="28"/>
    </row>
    <row r="54" spans="1:11" ht="14.25" customHeight="1">
      <c r="A54" s="28"/>
      <c r="B54" s="54"/>
      <c r="C54" s="55"/>
      <c r="D54" s="56"/>
      <c r="E54" s="57"/>
      <c r="F54" s="58"/>
      <c r="G54" s="58"/>
      <c r="H54" s="58"/>
      <c r="I54" s="56"/>
      <c r="J54" s="59"/>
      <c r="K54" s="28"/>
    </row>
    <row r="55" spans="1:11" ht="14.25" customHeight="1">
      <c r="A55" s="28"/>
      <c r="B55" s="60" t="s">
        <v>52</v>
      </c>
      <c r="C55" s="61"/>
      <c r="D55" s="62" t="str">
        <f>J35</f>
        <v>NA</v>
      </c>
      <c r="E55" s="63">
        <v>0.1</v>
      </c>
      <c r="F55" s="64">
        <f>IF(D55&lt;&gt;"NA",G55,0)</f>
        <v>0</v>
      </c>
      <c r="G55" s="64">
        <v>2</v>
      </c>
      <c r="H55" s="64" t="str">
        <f>IF(F$62&gt;0,F55*20/F$62,"NA")</f>
        <v>NA</v>
      </c>
      <c r="I55" s="62" t="str">
        <f>IF(D55&lt;2,-2,IF(D55&lt;2.5,0,D55))</f>
        <v>NA</v>
      </c>
      <c r="J55" s="65" t="str">
        <f>IF(I55&lt;&gt;"NA",H55*I55,"NA")</f>
        <v>NA</v>
      </c>
      <c r="K55" s="28"/>
    </row>
    <row r="56" spans="1:11" ht="14.25" customHeight="1">
      <c r="A56" s="28"/>
      <c r="B56" s="54"/>
      <c r="C56" s="55"/>
      <c r="D56" s="56"/>
      <c r="E56" s="57"/>
      <c r="F56" s="58"/>
      <c r="G56" s="58"/>
      <c r="H56" s="58"/>
      <c r="I56" s="56"/>
      <c r="J56" s="59"/>
      <c r="K56" s="28"/>
    </row>
    <row r="57" spans="1:11" ht="14.25" customHeight="1">
      <c r="A57" s="28"/>
      <c r="B57" s="60" t="s">
        <v>15</v>
      </c>
      <c r="C57" s="61"/>
      <c r="D57" s="62" t="str">
        <f>J41</f>
        <v>NA</v>
      </c>
      <c r="E57" s="63">
        <v>0.1</v>
      </c>
      <c r="F57" s="64">
        <f>IF(D57&lt;&gt;"NA",G57,0)</f>
        <v>0</v>
      </c>
      <c r="G57" s="64">
        <v>2</v>
      </c>
      <c r="H57" s="64" t="str">
        <f>IF(F$62&gt;0,F57*20/F$62,"NA")</f>
        <v>NA</v>
      </c>
      <c r="I57" s="62" t="str">
        <f>IF(D57&lt;2,-2,IF(D57&lt;2.5,0,D57))</f>
        <v>NA</v>
      </c>
      <c r="J57" s="65" t="str">
        <f>IF(I57&lt;&gt;"NA",H57*I57,"NA")</f>
        <v>NA</v>
      </c>
      <c r="K57" s="28"/>
    </row>
    <row r="58" spans="1:11" ht="14.25" customHeight="1">
      <c r="A58" s="28"/>
      <c r="B58" s="54"/>
      <c r="C58" s="55"/>
      <c r="D58" s="56"/>
      <c r="E58" s="57"/>
      <c r="F58" s="58"/>
      <c r="G58" s="58"/>
      <c r="H58" s="58"/>
      <c r="I58" s="56"/>
      <c r="J58" s="59"/>
      <c r="K58" s="28"/>
    </row>
    <row r="59" spans="1:11" ht="14.25" customHeight="1">
      <c r="A59" s="28"/>
      <c r="B59" s="60" t="s">
        <v>16</v>
      </c>
      <c r="C59" s="61"/>
      <c r="D59" s="62" t="str">
        <f>J46</f>
        <v>NA</v>
      </c>
      <c r="E59" s="63">
        <v>0.05</v>
      </c>
      <c r="F59" s="64">
        <f>IF(D59&lt;&gt;"NA",G59,0)</f>
        <v>0</v>
      </c>
      <c r="G59" s="64">
        <v>1</v>
      </c>
      <c r="H59" s="64" t="str">
        <f>IF(F$62&gt;0,F59*20/F$62,"NA")</f>
        <v>NA</v>
      </c>
      <c r="I59" s="62" t="str">
        <f>IF(D59&lt;2,-2,IF(D59&lt;2.5,0,D59))</f>
        <v>NA</v>
      </c>
      <c r="J59" s="65" t="str">
        <f>IF(I59&lt;&gt;"NA",H59*I59,"NA")</f>
        <v>NA</v>
      </c>
      <c r="K59" s="28"/>
    </row>
    <row r="60" spans="1:11" ht="14.25" customHeight="1" thickBot="1">
      <c r="A60" s="28"/>
      <c r="B60" s="66"/>
      <c r="C60" s="67"/>
      <c r="D60" s="68"/>
      <c r="E60" s="69"/>
      <c r="F60" s="70"/>
      <c r="G60" s="70"/>
      <c r="H60" s="70"/>
      <c r="I60" s="68"/>
      <c r="J60" s="71"/>
      <c r="K60" s="28"/>
    </row>
    <row r="61" spans="1:11" ht="14.25" customHeight="1" thickBot="1">
      <c r="A61" s="28"/>
      <c r="B61" s="28"/>
      <c r="C61" s="28"/>
      <c r="D61" s="28"/>
      <c r="E61" s="28"/>
      <c r="F61" s="28"/>
      <c r="G61" s="28"/>
      <c r="H61" s="28"/>
      <c r="I61" s="28"/>
      <c r="J61" s="72"/>
      <c r="K61" s="28"/>
    </row>
    <row r="62" spans="1:11" ht="14.25" customHeight="1">
      <c r="A62" s="28"/>
      <c r="B62" s="28"/>
      <c r="C62" s="28"/>
      <c r="D62" s="28"/>
      <c r="E62" s="28"/>
      <c r="F62" s="73">
        <f>SUM(F49:F59)</f>
        <v>0</v>
      </c>
      <c r="G62" s="28"/>
      <c r="H62" s="28"/>
      <c r="I62" s="74"/>
      <c r="J62" s="75">
        <f>IF(SUM(J49:J59)&gt;0,SUM(J49:J59),0)</f>
        <v>0</v>
      </c>
      <c r="K62" s="28"/>
    </row>
    <row r="63" spans="1:11" ht="14.25" customHeight="1" thickBot="1">
      <c r="A63" s="28"/>
      <c r="B63" s="28"/>
      <c r="C63" s="28"/>
      <c r="D63" s="28"/>
      <c r="E63" s="28"/>
      <c r="F63" s="28"/>
      <c r="G63" s="28"/>
      <c r="H63" s="28"/>
      <c r="I63" s="28"/>
      <c r="J63" s="76"/>
      <c r="K63" s="28"/>
    </row>
    <row r="64" spans="1:11" ht="14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4.2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ht="14.25" customHeight="1"/>
    <row r="67" ht="14.25" customHeight="1"/>
  </sheetData>
  <sheetProtection password="AAD6" sheet="1" selectLockedCells="1"/>
  <mergeCells count="50">
    <mergeCell ref="F53:F54"/>
    <mergeCell ref="F55:F56"/>
    <mergeCell ref="F57:F58"/>
    <mergeCell ref="F59:F60"/>
    <mergeCell ref="B1:J1"/>
    <mergeCell ref="J62:J63"/>
    <mergeCell ref="J49:J50"/>
    <mergeCell ref="J51:J52"/>
    <mergeCell ref="J53:J54"/>
    <mergeCell ref="J55:J56"/>
    <mergeCell ref="J57:J58"/>
    <mergeCell ref="J59:J60"/>
    <mergeCell ref="I49:I50"/>
    <mergeCell ref="I51:I52"/>
    <mergeCell ref="I53:I54"/>
    <mergeCell ref="I55:I56"/>
    <mergeCell ref="I57:I58"/>
    <mergeCell ref="I59:I60"/>
    <mergeCell ref="H49:H50"/>
    <mergeCell ref="H51:H52"/>
    <mergeCell ref="H53:H54"/>
    <mergeCell ref="H55:H56"/>
    <mergeCell ref="H57:H58"/>
    <mergeCell ref="H59:H60"/>
    <mergeCell ref="E57:E58"/>
    <mergeCell ref="E59:E60"/>
    <mergeCell ref="G49:G50"/>
    <mergeCell ref="G51:G52"/>
    <mergeCell ref="G53:G54"/>
    <mergeCell ref="G55:G56"/>
    <mergeCell ref="G57:G58"/>
    <mergeCell ref="G59:G60"/>
    <mergeCell ref="F49:F50"/>
    <mergeCell ref="F51:F52"/>
    <mergeCell ref="D53:D54"/>
    <mergeCell ref="D55:D56"/>
    <mergeCell ref="D57:D58"/>
    <mergeCell ref="D59:D60"/>
    <mergeCell ref="B57:C58"/>
    <mergeCell ref="B59:C60"/>
    <mergeCell ref="B49:C50"/>
    <mergeCell ref="B51:C52"/>
    <mergeCell ref="B53:C54"/>
    <mergeCell ref="B55:C56"/>
    <mergeCell ref="E49:E50"/>
    <mergeCell ref="E51:E52"/>
    <mergeCell ref="E53:E54"/>
    <mergeCell ref="E55:E56"/>
    <mergeCell ref="D49:D50"/>
    <mergeCell ref="D51:D52"/>
  </mergeCells>
  <printOptions horizontalCentered="1" verticalCentered="1"/>
  <pageMargins left="0" right="0" top="0" bottom="0" header="0.3" footer="0.3"/>
  <pageSetup fitToHeight="1" fitToWidth="1" horizontalDpi="600" verticalDpi="600" orientation="portrait" paperSize="7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S120"/>
  <sheetViews>
    <sheetView zoomScalePageLayoutView="0" workbookViewId="0" topLeftCell="A70">
      <selection activeCell="B110" sqref="B110:P120"/>
    </sheetView>
  </sheetViews>
  <sheetFormatPr defaultColWidth="9.140625" defaultRowHeight="15"/>
  <cols>
    <col min="1" max="1" width="2.7109375" style="6" customWidth="1"/>
    <col min="2" max="3" width="4.7109375" style="6" customWidth="1"/>
    <col min="4" max="4" width="3.7109375" style="6" customWidth="1"/>
    <col min="5" max="5" width="16.7109375" style="6" customWidth="1"/>
    <col min="6" max="6" width="2.7109375" style="6" customWidth="1"/>
    <col min="7" max="7" width="7.7109375" style="6" customWidth="1"/>
    <col min="8" max="8" width="4.7109375" style="6" customWidth="1"/>
    <col min="9" max="9" width="2.7109375" style="6" customWidth="1"/>
    <col min="10" max="10" width="7.7109375" style="6" customWidth="1"/>
    <col min="11" max="11" width="3.7109375" style="6" customWidth="1"/>
    <col min="12" max="12" width="7.7109375" style="6" customWidth="1"/>
    <col min="13" max="13" width="2.7109375" style="6" customWidth="1"/>
    <col min="14" max="14" width="7.7109375" style="6" customWidth="1"/>
    <col min="15" max="15" width="2.7109375" style="6" customWidth="1"/>
    <col min="16" max="16" width="7.7109375" style="6" customWidth="1"/>
    <col min="17" max="17" width="3.7109375" style="6" customWidth="1"/>
    <col min="18" max="16384" width="9.140625" style="6" customWidth="1"/>
  </cols>
  <sheetData>
    <row r="1" ht="6" customHeight="1"/>
    <row r="2" ht="6" customHeight="1" thickBot="1"/>
    <row r="3" spans="1:17" ht="15.75" thickBot="1">
      <c r="A3" s="77" t="s">
        <v>100</v>
      </c>
      <c r="B3" s="77"/>
      <c r="N3" s="78" t="s">
        <v>17</v>
      </c>
      <c r="O3" s="10"/>
      <c r="P3" s="11"/>
      <c r="Q3" s="12"/>
    </row>
    <row r="4" spans="1:17" ht="18.75">
      <c r="A4" s="79" t="s">
        <v>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8.75">
      <c r="A5" s="79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ht="6" customHeight="1"/>
    <row r="7" spans="1:19" ht="15">
      <c r="A7" s="81"/>
      <c r="B7" s="82" t="s">
        <v>20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S7" s="85"/>
    </row>
    <row r="8" spans="2:5" ht="14.25" customHeight="1">
      <c r="B8" s="86" t="s">
        <v>91</v>
      </c>
      <c r="C8" s="86"/>
      <c r="E8" s="87" t="s">
        <v>21</v>
      </c>
    </row>
    <row r="9" spans="2:17" ht="14.25" customHeight="1">
      <c r="B9" s="88"/>
      <c r="C9" s="88"/>
      <c r="E9" s="13" t="s">
        <v>21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5">
      <c r="B10" s="16">
        <f>'Rating Calculation'!$C$2</f>
        <v>0</v>
      </c>
      <c r="C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2" spans="1:17" ht="15">
      <c r="A12" s="81"/>
      <c r="B12" s="82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2:5" ht="15">
      <c r="B13" s="86" t="s">
        <v>23</v>
      </c>
      <c r="C13" s="86"/>
      <c r="E13" s="87" t="s">
        <v>24</v>
      </c>
    </row>
    <row r="14" spans="2:17" ht="15">
      <c r="B14" s="17"/>
      <c r="C14" s="1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5">
      <c r="B15" s="17"/>
      <c r="C15" s="1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5">
      <c r="B16" s="17"/>
      <c r="C16" s="1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15">
      <c r="A18" s="81"/>
      <c r="B18" s="82" t="s">
        <v>25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2:12" ht="15">
      <c r="B19" s="86"/>
      <c r="C19" s="86"/>
      <c r="F19" s="89"/>
      <c r="G19" s="89"/>
      <c r="H19" s="89"/>
      <c r="I19" s="89"/>
      <c r="J19" s="89"/>
      <c r="K19" s="89"/>
      <c r="L19" s="89"/>
    </row>
    <row r="20" spans="2:16" ht="15">
      <c r="B20" s="27" t="s">
        <v>97</v>
      </c>
      <c r="C20" s="27"/>
      <c r="D20" s="9"/>
      <c r="E20" s="9"/>
      <c r="F20" s="6" t="s">
        <v>95</v>
      </c>
      <c r="G20" s="9"/>
      <c r="H20" s="9"/>
      <c r="I20" s="9"/>
      <c r="J20" s="9"/>
      <c r="K20" s="9"/>
      <c r="M20" s="90" t="s">
        <v>96</v>
      </c>
      <c r="N20" s="90"/>
      <c r="O20" s="90"/>
      <c r="P20" s="90"/>
    </row>
    <row r="21" ht="6" customHeight="1"/>
    <row r="22" spans="2:3" ht="15">
      <c r="B22" s="91" t="s">
        <v>26</v>
      </c>
      <c r="C22" s="91"/>
    </row>
    <row r="23" spans="2:3" ht="15">
      <c r="B23" s="17"/>
      <c r="C23" s="17"/>
    </row>
    <row r="24" ht="6" customHeight="1"/>
    <row r="25" spans="1:17" ht="15">
      <c r="A25" s="81"/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ht="6" customHeight="1" thickBot="1"/>
    <row r="27" spans="1:17" ht="15">
      <c r="A27" s="92"/>
      <c r="B27" s="93"/>
      <c r="C27" s="94" t="s">
        <v>28</v>
      </c>
      <c r="D27" s="94"/>
      <c r="E27" s="94"/>
      <c r="F27" s="95"/>
      <c r="G27" s="96" t="s">
        <v>29</v>
      </c>
      <c r="H27" s="95"/>
      <c r="I27" s="97" t="s">
        <v>30</v>
      </c>
      <c r="J27" s="97"/>
      <c r="K27" s="97"/>
      <c r="L27" s="95"/>
      <c r="M27" s="97" t="s">
        <v>31</v>
      </c>
      <c r="N27" s="97"/>
      <c r="O27" s="97"/>
      <c r="P27" s="95"/>
      <c r="Q27" s="98"/>
    </row>
    <row r="28" spans="1:17" ht="1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ht="15">
      <c r="A29" s="99"/>
      <c r="B29" s="102" t="s">
        <v>1</v>
      </c>
      <c r="C29" s="103" t="s">
        <v>14</v>
      </c>
      <c r="D29" s="100"/>
      <c r="E29" s="100"/>
      <c r="F29" s="100"/>
      <c r="G29" s="104" t="str">
        <f>'Rating Calculation'!H49</f>
        <v>NA</v>
      </c>
      <c r="H29" s="105" t="s">
        <v>32</v>
      </c>
      <c r="I29" s="100"/>
      <c r="J29" s="104" t="str">
        <f>'Rating Calculation'!I49</f>
        <v>NA</v>
      </c>
      <c r="K29" s="100"/>
      <c r="L29" s="106" t="s">
        <v>33</v>
      </c>
      <c r="M29" s="100"/>
      <c r="N29" s="107" t="str">
        <f>'Rating Calculation'!J49</f>
        <v>NA</v>
      </c>
      <c r="O29" s="100"/>
      <c r="P29" s="100"/>
      <c r="Q29" s="101"/>
    </row>
    <row r="30" spans="1:17" ht="6" customHeight="1">
      <c r="A30" s="99"/>
      <c r="B30" s="108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9"/>
      <c r="O30" s="100"/>
      <c r="P30" s="100"/>
      <c r="Q30" s="101"/>
    </row>
    <row r="31" spans="1:17" ht="15">
      <c r="A31" s="99"/>
      <c r="B31" s="102" t="s">
        <v>5</v>
      </c>
      <c r="C31" s="103" t="s">
        <v>50</v>
      </c>
      <c r="D31" s="100"/>
      <c r="E31" s="100"/>
      <c r="F31" s="100"/>
      <c r="G31" s="104" t="str">
        <f>'Rating Calculation'!H51</f>
        <v>NA</v>
      </c>
      <c r="H31" s="105" t="s">
        <v>32</v>
      </c>
      <c r="I31" s="100"/>
      <c r="J31" s="104" t="str">
        <f>'Rating Calculation'!I51</f>
        <v>NA</v>
      </c>
      <c r="K31" s="100"/>
      <c r="L31" s="106" t="s">
        <v>33</v>
      </c>
      <c r="M31" s="100"/>
      <c r="N31" s="107" t="str">
        <f>'Rating Calculation'!J51</f>
        <v>NA</v>
      </c>
      <c r="O31" s="100"/>
      <c r="P31" s="100"/>
      <c r="Q31" s="101"/>
    </row>
    <row r="32" spans="1:17" ht="6" customHeight="1">
      <c r="A32" s="99"/>
      <c r="B32" s="108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9"/>
      <c r="O32" s="100"/>
      <c r="P32" s="100"/>
      <c r="Q32" s="101"/>
    </row>
    <row r="33" spans="1:17" ht="15">
      <c r="A33" s="99"/>
      <c r="B33" s="102" t="s">
        <v>6</v>
      </c>
      <c r="C33" s="103" t="s">
        <v>51</v>
      </c>
      <c r="D33" s="100"/>
      <c r="E33" s="100"/>
      <c r="F33" s="100"/>
      <c r="G33" s="104" t="str">
        <f>'Rating Calculation'!H53</f>
        <v>NA</v>
      </c>
      <c r="H33" s="105" t="s">
        <v>32</v>
      </c>
      <c r="I33" s="100"/>
      <c r="J33" s="104" t="str">
        <f>'Rating Calculation'!I53</f>
        <v>NA</v>
      </c>
      <c r="K33" s="100"/>
      <c r="L33" s="106" t="s">
        <v>33</v>
      </c>
      <c r="M33" s="100"/>
      <c r="N33" s="107" t="str">
        <f>'Rating Calculation'!J53</f>
        <v>NA</v>
      </c>
      <c r="O33" s="100"/>
      <c r="P33" s="100"/>
      <c r="Q33" s="101"/>
    </row>
    <row r="34" spans="1:17" ht="6" customHeight="1">
      <c r="A34" s="99"/>
      <c r="B34" s="108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9"/>
      <c r="O34" s="100"/>
      <c r="P34" s="100"/>
      <c r="Q34" s="101"/>
    </row>
    <row r="35" spans="1:17" ht="15">
      <c r="A35" s="99"/>
      <c r="B35" s="102" t="s">
        <v>7</v>
      </c>
      <c r="C35" s="103" t="s">
        <v>52</v>
      </c>
      <c r="D35" s="100"/>
      <c r="E35" s="100"/>
      <c r="F35" s="100"/>
      <c r="G35" s="104" t="str">
        <f>'Rating Calculation'!H55</f>
        <v>NA</v>
      </c>
      <c r="H35" s="105" t="s">
        <v>32</v>
      </c>
      <c r="I35" s="100"/>
      <c r="J35" s="104" t="str">
        <f>'Rating Calculation'!I55</f>
        <v>NA</v>
      </c>
      <c r="K35" s="100"/>
      <c r="L35" s="106" t="s">
        <v>33</v>
      </c>
      <c r="M35" s="100"/>
      <c r="N35" s="107" t="str">
        <f>'Rating Calculation'!J55</f>
        <v>NA</v>
      </c>
      <c r="O35" s="100"/>
      <c r="P35" s="100"/>
      <c r="Q35" s="101"/>
    </row>
    <row r="36" spans="1:17" ht="6" customHeight="1">
      <c r="A36" s="99"/>
      <c r="B36" s="10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9"/>
      <c r="O36" s="100"/>
      <c r="P36" s="100"/>
      <c r="Q36" s="101"/>
    </row>
    <row r="37" spans="1:17" ht="15">
      <c r="A37" s="99"/>
      <c r="B37" s="102" t="s">
        <v>8</v>
      </c>
      <c r="C37" s="103" t="s">
        <v>15</v>
      </c>
      <c r="D37" s="100"/>
      <c r="E37" s="100"/>
      <c r="F37" s="100"/>
      <c r="G37" s="104" t="str">
        <f>'Rating Calculation'!H57</f>
        <v>NA</v>
      </c>
      <c r="H37" s="105" t="s">
        <v>32</v>
      </c>
      <c r="I37" s="100"/>
      <c r="J37" s="104" t="str">
        <f>'Rating Calculation'!I57</f>
        <v>NA</v>
      </c>
      <c r="K37" s="100"/>
      <c r="L37" s="106" t="s">
        <v>33</v>
      </c>
      <c r="M37" s="100"/>
      <c r="N37" s="107" t="str">
        <f>'Rating Calculation'!J57</f>
        <v>NA</v>
      </c>
      <c r="O37" s="100"/>
      <c r="P37" s="100"/>
      <c r="Q37" s="101"/>
    </row>
    <row r="38" spans="1:17" ht="6" customHeight="1">
      <c r="A38" s="99"/>
      <c r="B38" s="108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9"/>
      <c r="O38" s="100"/>
      <c r="P38" s="100"/>
      <c r="Q38" s="101"/>
    </row>
    <row r="39" spans="1:17" ht="15">
      <c r="A39" s="99"/>
      <c r="B39" s="102" t="s">
        <v>9</v>
      </c>
      <c r="C39" s="103" t="s">
        <v>16</v>
      </c>
      <c r="D39" s="100"/>
      <c r="E39" s="100"/>
      <c r="F39" s="100"/>
      <c r="G39" s="104" t="str">
        <f>'Rating Calculation'!H59</f>
        <v>NA</v>
      </c>
      <c r="H39" s="105" t="s">
        <v>32</v>
      </c>
      <c r="I39" s="100"/>
      <c r="J39" s="104" t="str">
        <f>'Rating Calculation'!I59</f>
        <v>NA</v>
      </c>
      <c r="K39" s="100"/>
      <c r="L39" s="106" t="s">
        <v>33</v>
      </c>
      <c r="M39" s="100"/>
      <c r="N39" s="107" t="str">
        <f>'Rating Calculation'!J59</f>
        <v>NA</v>
      </c>
      <c r="O39" s="100"/>
      <c r="P39" s="100"/>
      <c r="Q39" s="101"/>
    </row>
    <row r="40" spans="1:17" ht="6" customHeight="1" thickBo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9"/>
      <c r="O40" s="100"/>
      <c r="P40" s="100"/>
      <c r="Q40" s="101"/>
    </row>
    <row r="41" spans="1:17" ht="15.75" thickBot="1">
      <c r="A41" s="110"/>
      <c r="B41" s="111"/>
      <c r="C41" s="111"/>
      <c r="D41" s="111"/>
      <c r="E41" s="112" t="s">
        <v>34</v>
      </c>
      <c r="F41" s="111"/>
      <c r="G41" s="111"/>
      <c r="H41" s="111"/>
      <c r="I41" s="111"/>
      <c r="J41" s="111"/>
      <c r="K41" s="111"/>
      <c r="L41" s="111"/>
      <c r="M41" s="111"/>
      <c r="N41" s="113">
        <f>'Rating Calculation'!J62</f>
        <v>0</v>
      </c>
      <c r="O41" s="111"/>
      <c r="P41" s="111"/>
      <c r="Q41" s="114"/>
    </row>
    <row r="42" ht="6" customHeight="1"/>
    <row r="43" ht="15">
      <c r="A43" s="115" t="s">
        <v>35</v>
      </c>
    </row>
    <row r="44" spans="1:2" ht="15">
      <c r="A44" s="116" t="s">
        <v>1</v>
      </c>
      <c r="B44" s="115" t="s">
        <v>36</v>
      </c>
    </row>
    <row r="45" spans="2:15" ht="15.75" thickBot="1">
      <c r="B45" s="112" t="s">
        <v>54</v>
      </c>
      <c r="C45" s="111"/>
      <c r="D45" s="111"/>
      <c r="E45" s="111"/>
      <c r="F45" s="111"/>
      <c r="G45" s="111"/>
      <c r="H45" s="111"/>
      <c r="I45" s="111"/>
      <c r="J45" s="117" t="s">
        <v>37</v>
      </c>
      <c r="K45" s="111"/>
      <c r="L45" s="117" t="s">
        <v>2</v>
      </c>
      <c r="M45" s="111"/>
      <c r="N45" s="117" t="s">
        <v>3</v>
      </c>
      <c r="O45" s="111"/>
    </row>
    <row r="46" spans="2:15" ht="15">
      <c r="B46" s="118" t="s">
        <v>68</v>
      </c>
      <c r="C46" s="119">
        <f>'Rating Calculation'!C4</f>
        <v>0</v>
      </c>
      <c r="D46" s="119"/>
      <c r="E46" s="119"/>
      <c r="F46" s="119"/>
      <c r="G46" s="119"/>
      <c r="H46" s="119"/>
      <c r="I46" s="100"/>
      <c r="J46" s="120">
        <f>'Rating Calculation'!G4</f>
        <v>0</v>
      </c>
      <c r="K46" s="100"/>
      <c r="L46" s="121">
        <f>'Rating Calculation'!H4</f>
        <v>0</v>
      </c>
      <c r="M46" s="100"/>
      <c r="N46" s="104">
        <f>J46*L46</f>
        <v>0</v>
      </c>
      <c r="O46" s="100"/>
    </row>
    <row r="47" spans="2:14" ht="15">
      <c r="B47" s="118" t="s">
        <v>69</v>
      </c>
      <c r="C47" s="119">
        <f>'Rating Calculation'!C5</f>
        <v>0</v>
      </c>
      <c r="D47" s="119"/>
      <c r="E47" s="119"/>
      <c r="F47" s="119"/>
      <c r="G47" s="119"/>
      <c r="H47" s="119"/>
      <c r="J47" s="120">
        <f>'Rating Calculation'!G5</f>
        <v>0</v>
      </c>
      <c r="K47" s="100"/>
      <c r="L47" s="121">
        <f>'Rating Calculation'!H5</f>
        <v>0</v>
      </c>
      <c r="M47" s="100"/>
      <c r="N47" s="104">
        <f aca="true" t="shared" si="0" ref="N47:N56">J47*L47</f>
        <v>0</v>
      </c>
    </row>
    <row r="48" spans="2:14" ht="15">
      <c r="B48" s="118" t="s">
        <v>70</v>
      </c>
      <c r="C48" s="119">
        <f>'Rating Calculation'!C6</f>
        <v>0</v>
      </c>
      <c r="D48" s="119"/>
      <c r="E48" s="119"/>
      <c r="F48" s="119"/>
      <c r="G48" s="119"/>
      <c r="H48" s="119"/>
      <c r="J48" s="120">
        <f>'Rating Calculation'!G6</f>
        <v>0</v>
      </c>
      <c r="K48" s="100"/>
      <c r="L48" s="121">
        <f>'Rating Calculation'!H6</f>
        <v>0</v>
      </c>
      <c r="M48" s="100"/>
      <c r="N48" s="104">
        <f t="shared" si="0"/>
        <v>0</v>
      </c>
    </row>
    <row r="49" spans="2:14" ht="15">
      <c r="B49" s="118" t="s">
        <v>71</v>
      </c>
      <c r="C49" s="119">
        <f>'Rating Calculation'!C7</f>
        <v>0</v>
      </c>
      <c r="D49" s="119"/>
      <c r="E49" s="119"/>
      <c r="F49" s="119"/>
      <c r="G49" s="119"/>
      <c r="H49" s="119"/>
      <c r="J49" s="120">
        <f>'Rating Calculation'!G7</f>
        <v>0</v>
      </c>
      <c r="K49" s="100"/>
      <c r="L49" s="121">
        <f>'Rating Calculation'!H7</f>
        <v>0</v>
      </c>
      <c r="M49" s="100"/>
      <c r="N49" s="104">
        <f t="shared" si="0"/>
        <v>0</v>
      </c>
    </row>
    <row r="50" spans="2:14" ht="15">
      <c r="B50" s="118" t="s">
        <v>72</v>
      </c>
      <c r="C50" s="119">
        <f>'Rating Calculation'!C8</f>
        <v>0</v>
      </c>
      <c r="D50" s="119"/>
      <c r="E50" s="119"/>
      <c r="F50" s="119"/>
      <c r="G50" s="119"/>
      <c r="H50" s="119"/>
      <c r="J50" s="120">
        <f>'Rating Calculation'!G8</f>
        <v>0</v>
      </c>
      <c r="K50" s="100"/>
      <c r="L50" s="121">
        <f>'Rating Calculation'!H8</f>
        <v>0</v>
      </c>
      <c r="M50" s="100"/>
      <c r="N50" s="104">
        <f t="shared" si="0"/>
        <v>0</v>
      </c>
    </row>
    <row r="51" spans="2:14" ht="15">
      <c r="B51" s="118" t="s">
        <v>73</v>
      </c>
      <c r="C51" s="119">
        <f>'Rating Calculation'!C9</f>
        <v>0</v>
      </c>
      <c r="D51" s="119"/>
      <c r="E51" s="119"/>
      <c r="F51" s="119"/>
      <c r="G51" s="119"/>
      <c r="H51" s="119"/>
      <c r="J51" s="120">
        <f>'Rating Calculation'!G9</f>
        <v>0</v>
      </c>
      <c r="K51" s="100"/>
      <c r="L51" s="121">
        <f>'Rating Calculation'!H9</f>
        <v>0</v>
      </c>
      <c r="M51" s="100"/>
      <c r="N51" s="104">
        <f t="shared" si="0"/>
        <v>0</v>
      </c>
    </row>
    <row r="52" spans="2:14" ht="15">
      <c r="B52" s="118" t="s">
        <v>74</v>
      </c>
      <c r="C52" s="119">
        <f>'Rating Calculation'!C10</f>
        <v>0</v>
      </c>
      <c r="D52" s="119"/>
      <c r="E52" s="119"/>
      <c r="F52" s="119"/>
      <c r="G52" s="119"/>
      <c r="H52" s="119"/>
      <c r="J52" s="120">
        <f>'Rating Calculation'!G10</f>
        <v>0</v>
      </c>
      <c r="K52" s="100"/>
      <c r="L52" s="121">
        <f>'Rating Calculation'!H10</f>
        <v>0</v>
      </c>
      <c r="M52" s="100"/>
      <c r="N52" s="104">
        <f t="shared" si="0"/>
        <v>0</v>
      </c>
    </row>
    <row r="53" spans="2:14" ht="15">
      <c r="B53" s="118" t="s">
        <v>75</v>
      </c>
      <c r="C53" s="119">
        <f>'Rating Calculation'!C11</f>
        <v>0</v>
      </c>
      <c r="D53" s="119"/>
      <c r="E53" s="119"/>
      <c r="F53" s="119"/>
      <c r="G53" s="119"/>
      <c r="H53" s="119"/>
      <c r="J53" s="120">
        <f>'Rating Calculation'!G11</f>
        <v>0</v>
      </c>
      <c r="K53" s="100"/>
      <c r="L53" s="121">
        <f>'Rating Calculation'!H11</f>
        <v>0</v>
      </c>
      <c r="M53" s="100"/>
      <c r="N53" s="104">
        <f t="shared" si="0"/>
        <v>0</v>
      </c>
    </row>
    <row r="54" spans="2:14" ht="15">
      <c r="B54" s="118" t="s">
        <v>1</v>
      </c>
      <c r="C54" s="119">
        <f>'Rating Calculation'!C12</f>
        <v>0</v>
      </c>
      <c r="D54" s="119"/>
      <c r="E54" s="119"/>
      <c r="F54" s="119"/>
      <c r="G54" s="119"/>
      <c r="H54" s="119"/>
      <c r="J54" s="120">
        <f>'Rating Calculation'!G12</f>
        <v>0</v>
      </c>
      <c r="K54" s="100"/>
      <c r="L54" s="121">
        <f>'Rating Calculation'!H12</f>
        <v>0</v>
      </c>
      <c r="M54" s="100"/>
      <c r="N54" s="104">
        <f t="shared" si="0"/>
        <v>0</v>
      </c>
    </row>
    <row r="55" spans="2:14" ht="15">
      <c r="B55" s="118" t="s">
        <v>76</v>
      </c>
      <c r="C55" s="119">
        <f>'Rating Calculation'!C13</f>
        <v>0</v>
      </c>
      <c r="D55" s="119"/>
      <c r="E55" s="119"/>
      <c r="F55" s="119"/>
      <c r="G55" s="119"/>
      <c r="H55" s="119"/>
      <c r="J55" s="120">
        <f>'Rating Calculation'!G13</f>
        <v>0</v>
      </c>
      <c r="K55" s="100"/>
      <c r="L55" s="121">
        <f>'Rating Calculation'!H13</f>
        <v>0</v>
      </c>
      <c r="M55" s="100"/>
      <c r="N55" s="104">
        <f t="shared" si="0"/>
        <v>0</v>
      </c>
    </row>
    <row r="56" spans="2:14" ht="15">
      <c r="B56" s="118" t="s">
        <v>38</v>
      </c>
      <c r="C56" s="119"/>
      <c r="D56" s="119"/>
      <c r="E56" s="119"/>
      <c r="F56" s="119"/>
      <c r="G56" s="119"/>
      <c r="H56" s="119"/>
      <c r="J56" s="120">
        <f>'Rating Calculation'!G14</f>
        <v>0</v>
      </c>
      <c r="K56" s="100"/>
      <c r="L56" s="121">
        <f>'Rating Calculation'!H14</f>
        <v>0</v>
      </c>
      <c r="M56" s="100"/>
      <c r="N56" s="104">
        <f t="shared" si="0"/>
        <v>0</v>
      </c>
    </row>
    <row r="57" ht="6" customHeight="1"/>
    <row r="58" ht="6" customHeight="1" thickBot="1"/>
    <row r="59" spans="12:14" ht="15.75" thickBot="1">
      <c r="L59" s="122" t="s">
        <v>39</v>
      </c>
      <c r="N59" s="123" t="str">
        <f>'Rating Calculation'!$J16</f>
        <v>NA</v>
      </c>
    </row>
    <row r="60" ht="12.75" customHeight="1"/>
    <row r="61" ht="6" customHeight="1"/>
    <row r="62" ht="25.5" customHeight="1"/>
    <row r="63" ht="15">
      <c r="A63" s="77" t="s">
        <v>98</v>
      </c>
    </row>
    <row r="64" spans="1:17" ht="15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1:14" ht="15">
      <c r="A65" s="116" t="s">
        <v>5</v>
      </c>
      <c r="B65" s="115" t="s">
        <v>55</v>
      </c>
      <c r="J65" s="126" t="s">
        <v>37</v>
      </c>
      <c r="L65" s="126" t="s">
        <v>2</v>
      </c>
      <c r="N65" s="126" t="s">
        <v>40</v>
      </c>
    </row>
    <row r="66" spans="2:14" ht="15">
      <c r="B66" s="127" t="s">
        <v>68</v>
      </c>
      <c r="C66" s="128" t="s">
        <v>77</v>
      </c>
      <c r="J66" s="120">
        <f>'Rating Calculation'!G19</f>
        <v>0.25</v>
      </c>
      <c r="L66" s="121">
        <f>'Rating Calculation'!H19</f>
        <v>0</v>
      </c>
      <c r="N66" s="104">
        <f>IF(L66&lt;&gt;"NA",J66*L66,"NA")</f>
        <v>0</v>
      </c>
    </row>
    <row r="67" spans="2:3" ht="6" customHeight="1">
      <c r="B67" s="127"/>
      <c r="C67" s="129"/>
    </row>
    <row r="68" spans="2:14" ht="15">
      <c r="B68" s="127" t="s">
        <v>69</v>
      </c>
      <c r="C68" s="128" t="s">
        <v>78</v>
      </c>
      <c r="J68" s="120">
        <f>'Rating Calculation'!G20</f>
        <v>0.25</v>
      </c>
      <c r="L68" s="121">
        <f>'Rating Calculation'!H20</f>
        <v>0</v>
      </c>
      <c r="N68" s="104">
        <f>IF(L68&lt;&gt;"NA",J68*L68,"NA")</f>
        <v>0</v>
      </c>
    </row>
    <row r="69" spans="2:3" ht="6" customHeight="1">
      <c r="B69" s="127"/>
      <c r="C69" s="129"/>
    </row>
    <row r="70" spans="2:14" ht="15">
      <c r="B70" s="127" t="s">
        <v>70</v>
      </c>
      <c r="C70" s="128" t="s">
        <v>79</v>
      </c>
      <c r="J70" s="120">
        <f>'Rating Calculation'!G21</f>
        <v>0.25</v>
      </c>
      <c r="L70" s="121">
        <f>'Rating Calculation'!H21</f>
        <v>0</v>
      </c>
      <c r="N70" s="104">
        <f>IF(L70&lt;&gt;"NA",J70*L70,"NA")</f>
        <v>0</v>
      </c>
    </row>
    <row r="71" spans="2:3" ht="6" customHeight="1">
      <c r="B71" s="127"/>
      <c r="C71" s="129"/>
    </row>
    <row r="72" spans="2:14" ht="15">
      <c r="B72" s="127" t="s">
        <v>71</v>
      </c>
      <c r="C72" s="128" t="s">
        <v>80</v>
      </c>
      <c r="J72" s="120">
        <f>'Rating Calculation'!G22</f>
        <v>0.25</v>
      </c>
      <c r="L72" s="121">
        <f>'Rating Calculation'!H22</f>
        <v>0</v>
      </c>
      <c r="N72" s="104">
        <f>IF(L72&lt;&gt;"NA",J72*L72,"NA")</f>
        <v>0</v>
      </c>
    </row>
    <row r="73" ht="6" customHeight="1" thickBot="1"/>
    <row r="74" spans="5:7" ht="15.75" thickBot="1">
      <c r="E74" s="122" t="s">
        <v>39</v>
      </c>
      <c r="G74" s="123" t="str">
        <f>'Rating Calculation'!$J24</f>
        <v>NA</v>
      </c>
    </row>
    <row r="75" spans="1:17" ht="15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4" ht="15">
      <c r="A76" s="116" t="s">
        <v>6</v>
      </c>
      <c r="B76" s="115" t="s">
        <v>56</v>
      </c>
      <c r="J76" s="126" t="s">
        <v>37</v>
      </c>
      <c r="L76" s="126" t="s">
        <v>2</v>
      </c>
      <c r="N76" s="126" t="s">
        <v>40</v>
      </c>
    </row>
    <row r="77" spans="2:14" ht="15">
      <c r="B77" s="127" t="s">
        <v>68</v>
      </c>
      <c r="C77" s="128" t="s">
        <v>92</v>
      </c>
      <c r="J77" s="120">
        <f>'Rating Calculation'!G27</f>
        <v>1</v>
      </c>
      <c r="L77" s="121">
        <f>'Rating Calculation'!H27</f>
        <v>0</v>
      </c>
      <c r="N77" s="104">
        <f>IF(L77&lt;&gt;"NA",J77*L77,"NA")</f>
        <v>0</v>
      </c>
    </row>
    <row r="78" ht="6" customHeight="1" thickBot="1"/>
    <row r="79" spans="5:7" ht="15.75" thickBot="1">
      <c r="E79" s="122" t="s">
        <v>39</v>
      </c>
      <c r="G79" s="123" t="str">
        <f>'Rating Calculation'!$J29</f>
        <v>NA</v>
      </c>
    </row>
    <row r="80" spans="1:17" ht="15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1" spans="1:14" ht="15">
      <c r="A81" s="116" t="s">
        <v>7</v>
      </c>
      <c r="B81" s="115" t="s">
        <v>41</v>
      </c>
      <c r="J81" s="126" t="s">
        <v>37</v>
      </c>
      <c r="L81" s="126" t="s">
        <v>2</v>
      </c>
      <c r="N81" s="126" t="s">
        <v>40</v>
      </c>
    </row>
    <row r="82" spans="2:14" ht="15">
      <c r="B82" s="127" t="s">
        <v>68</v>
      </c>
      <c r="C82" s="128" t="s">
        <v>82</v>
      </c>
      <c r="J82" s="120">
        <f>'Rating Calculation'!G32</f>
        <v>0.25</v>
      </c>
      <c r="L82" s="121">
        <f>'Rating Calculation'!H32</f>
        <v>0</v>
      </c>
      <c r="N82" s="104">
        <f>IF(L82&lt;&gt;"NA",J82*L82,"NA")</f>
        <v>0</v>
      </c>
    </row>
    <row r="83" spans="2:3" ht="6" customHeight="1">
      <c r="B83" s="127"/>
      <c r="C83" s="129"/>
    </row>
    <row r="84" spans="2:14" ht="15">
      <c r="B84" s="127" t="s">
        <v>69</v>
      </c>
      <c r="C84" s="128" t="s">
        <v>83</v>
      </c>
      <c r="J84" s="120">
        <f>'Rating Calculation'!G33</f>
        <v>0.75</v>
      </c>
      <c r="L84" s="121">
        <f>'Rating Calculation'!H33</f>
        <v>0</v>
      </c>
      <c r="N84" s="104">
        <f>IF(L84&lt;&gt;"NA",J84*L84,"NA")</f>
        <v>0</v>
      </c>
    </row>
    <row r="85" ht="6" customHeight="1" thickBot="1"/>
    <row r="86" spans="5:7" ht="15.75" thickBot="1">
      <c r="E86" s="122" t="s">
        <v>39</v>
      </c>
      <c r="G86" s="123" t="str">
        <f>'Rating Calculation'!$J35</f>
        <v>NA</v>
      </c>
    </row>
    <row r="87" spans="1:17" ht="15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1:14" ht="15">
      <c r="A88" s="116" t="s">
        <v>8</v>
      </c>
      <c r="B88" s="115" t="s">
        <v>57</v>
      </c>
      <c r="J88" s="126" t="s">
        <v>37</v>
      </c>
      <c r="L88" s="126" t="s">
        <v>2</v>
      </c>
      <c r="N88" s="126" t="s">
        <v>40</v>
      </c>
    </row>
    <row r="89" spans="2:14" ht="15">
      <c r="B89" s="127" t="s">
        <v>68</v>
      </c>
      <c r="C89" s="128" t="s">
        <v>93</v>
      </c>
      <c r="J89" s="120">
        <f>'Rating Calculation'!G38</f>
        <v>0.33</v>
      </c>
      <c r="L89" s="121">
        <f>'Rating Calculation'!H38</f>
        <v>0</v>
      </c>
      <c r="N89" s="104">
        <f>IF(L89&lt;&gt;"NA",J89*L89,"NA")</f>
        <v>0</v>
      </c>
    </row>
    <row r="90" spans="2:3" ht="6" customHeight="1">
      <c r="B90" s="127"/>
      <c r="C90" s="129"/>
    </row>
    <row r="91" spans="2:14" ht="15">
      <c r="B91" s="127" t="s">
        <v>69</v>
      </c>
      <c r="C91" s="128" t="s">
        <v>85</v>
      </c>
      <c r="J91" s="120">
        <f>'Rating Calculation'!G39</f>
        <v>0.33</v>
      </c>
      <c r="L91" s="121">
        <f>'Rating Calculation'!H39</f>
        <v>0</v>
      </c>
      <c r="N91" s="104">
        <f>IF(L91&lt;&gt;"NA",J91*L91,"NA")</f>
        <v>0</v>
      </c>
    </row>
    <row r="92" ht="6" customHeight="1"/>
    <row r="93" spans="2:14" ht="15" customHeight="1" thickBot="1">
      <c r="B93" s="127" t="s">
        <v>70</v>
      </c>
      <c r="C93" s="128" t="s">
        <v>99</v>
      </c>
      <c r="J93" s="120">
        <v>0.34</v>
      </c>
      <c r="L93" s="121">
        <f>'Rating Calculation'!H41</f>
        <v>0</v>
      </c>
      <c r="N93" s="104">
        <f>IF(L93&lt;&gt;"NA",J93*L93,"NA")</f>
        <v>0</v>
      </c>
    </row>
    <row r="94" spans="5:7" ht="15.75" thickBot="1">
      <c r="E94" s="122" t="s">
        <v>39</v>
      </c>
      <c r="G94" s="123" t="str">
        <f>'Rating Calculation'!$J41</f>
        <v>NA</v>
      </c>
    </row>
    <row r="95" spans="1:17" ht="15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1:14" ht="15">
      <c r="A96" s="116" t="s">
        <v>9</v>
      </c>
      <c r="B96" s="115" t="s">
        <v>58</v>
      </c>
      <c r="J96" s="126" t="s">
        <v>37</v>
      </c>
      <c r="L96" s="126" t="s">
        <v>2</v>
      </c>
      <c r="N96" s="126" t="s">
        <v>40</v>
      </c>
    </row>
    <row r="97" spans="2:14" ht="15">
      <c r="B97" s="127" t="s">
        <v>68</v>
      </c>
      <c r="C97" s="128" t="s">
        <v>86</v>
      </c>
      <c r="J97" s="120">
        <f>'Rating Calculation'!G44</f>
        <v>1</v>
      </c>
      <c r="L97" s="121">
        <f>'Rating Calculation'!H44</f>
        <v>0</v>
      </c>
      <c r="N97" s="104">
        <f>IF(L97&lt;&gt;"NA",J97*L97,"NA")</f>
        <v>0</v>
      </c>
    </row>
    <row r="98" ht="6" customHeight="1" thickBot="1"/>
    <row r="99" spans="5:7" ht="15.75" thickBot="1">
      <c r="E99" s="122" t="s">
        <v>39</v>
      </c>
      <c r="G99" s="123" t="str">
        <f>'Rating Calculation'!$J46</f>
        <v>NA</v>
      </c>
    </row>
    <row r="100" spans="1:17" ht="15">
      <c r="A100" s="130"/>
      <c r="B100" s="131" t="s">
        <v>42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2" spans="1:17" ht="15">
      <c r="A102" s="6" t="s">
        <v>43</v>
      </c>
      <c r="C102" s="132"/>
      <c r="D102" s="132"/>
      <c r="E102" s="132"/>
      <c r="F102" s="132"/>
      <c r="G102" s="132"/>
      <c r="H102" s="132"/>
      <c r="J102" s="14"/>
      <c r="K102" s="14"/>
      <c r="L102" s="14"/>
      <c r="M102" s="14"/>
      <c r="N102" s="14"/>
      <c r="P102" s="15"/>
      <c r="Q102" s="15"/>
    </row>
    <row r="103" spans="3:17" ht="15">
      <c r="C103" s="133" t="s">
        <v>44</v>
      </c>
      <c r="D103" s="133"/>
      <c r="E103" s="133"/>
      <c r="F103" s="133"/>
      <c r="G103" s="133"/>
      <c r="H103" s="133"/>
      <c r="J103" s="133" t="s">
        <v>45</v>
      </c>
      <c r="K103" s="133"/>
      <c r="L103" s="133"/>
      <c r="M103" s="133"/>
      <c r="N103" s="133"/>
      <c r="P103" s="80" t="s">
        <v>46</v>
      </c>
      <c r="Q103" s="80"/>
    </row>
    <row r="104" ht="15">
      <c r="A104" s="6" t="s">
        <v>47</v>
      </c>
    </row>
    <row r="105" spans="1:17" ht="15">
      <c r="A105" s="6" t="s">
        <v>59</v>
      </c>
      <c r="C105" s="132"/>
      <c r="D105" s="132"/>
      <c r="E105" s="132"/>
      <c r="F105" s="132"/>
      <c r="G105" s="132"/>
      <c r="H105" s="132"/>
      <c r="J105" s="14"/>
      <c r="K105" s="14"/>
      <c r="L105" s="14"/>
      <c r="M105" s="14"/>
      <c r="N105" s="14"/>
      <c r="P105" s="15"/>
      <c r="Q105" s="15"/>
    </row>
    <row r="106" spans="3:17" ht="15">
      <c r="C106" s="133" t="s">
        <v>44</v>
      </c>
      <c r="D106" s="133"/>
      <c r="E106" s="133"/>
      <c r="F106" s="133"/>
      <c r="G106" s="133"/>
      <c r="H106" s="133"/>
      <c r="J106" s="133" t="s">
        <v>45</v>
      </c>
      <c r="K106" s="133"/>
      <c r="L106" s="133"/>
      <c r="M106" s="133"/>
      <c r="N106" s="133"/>
      <c r="P106" s="80" t="s">
        <v>46</v>
      </c>
      <c r="Q106" s="80"/>
    </row>
    <row r="108" spans="1:17" ht="15">
      <c r="A108" s="130"/>
      <c r="B108" s="131" t="s">
        <v>60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ht="6" customHeight="1"/>
    <row r="110" spans="2:16" ht="15"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0"/>
    </row>
    <row r="111" spans="2:16" ht="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</row>
    <row r="112" spans="2:16" ht="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/>
    </row>
    <row r="113" spans="2:16" ht="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</row>
    <row r="114" spans="2:16" ht="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/>
    </row>
    <row r="115" spans="2:16" ht="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</row>
    <row r="116" spans="2:16" ht="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/>
    </row>
    <row r="117" spans="2:16" ht="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</row>
    <row r="118" spans="2:16" ht="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/>
    </row>
    <row r="119" spans="2:16" ht="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/>
    </row>
    <row r="120" spans="2:16" ht="15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</sheetData>
  <sheetProtection password="AAD6" sheet="1" selectLockedCells="1"/>
  <mergeCells count="27">
    <mergeCell ref="B110:P120"/>
    <mergeCell ref="I27:K27"/>
    <mergeCell ref="M27:O27"/>
    <mergeCell ref="E9:Q9"/>
    <mergeCell ref="E10:Q10"/>
    <mergeCell ref="E14:Q14"/>
    <mergeCell ref="B15:C15"/>
    <mergeCell ref="B16:C16"/>
    <mergeCell ref="B19:C19"/>
    <mergeCell ref="B20:C20"/>
    <mergeCell ref="J102:N102"/>
    <mergeCell ref="J105:N105"/>
    <mergeCell ref="P102:Q102"/>
    <mergeCell ref="P105:Q105"/>
    <mergeCell ref="B10:C10"/>
    <mergeCell ref="B8:C9"/>
    <mergeCell ref="B13:C13"/>
    <mergeCell ref="B14:C14"/>
    <mergeCell ref="B22:C22"/>
    <mergeCell ref="B23:C23"/>
    <mergeCell ref="M20:P20"/>
    <mergeCell ref="D20:E20"/>
    <mergeCell ref="G20:K20"/>
    <mergeCell ref="O3:Q3"/>
    <mergeCell ref="C27:E27"/>
    <mergeCell ref="E15:Q15"/>
    <mergeCell ref="E16:Q16"/>
  </mergeCells>
  <conditionalFormatting sqref="C46:C55">
    <cfRule type="cellIs" priority="2" dxfId="1" operator="equal" stopIfTrue="1">
      <formula>0</formula>
    </cfRule>
  </conditionalFormatting>
  <printOptions horizontalCentered="1" verticalCentered="1"/>
  <pageMargins left="0" right="0" top="0" bottom="0" header="0.3" footer="0.3"/>
  <pageSetup fitToHeight="2" fitToWidth="1" horizontalDpi="600" verticalDpi="600" orientation="portrait" r:id="rId2"/>
  <rowBreaks count="1" manualBreakCount="1">
    <brk id="6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Dewberry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mlopreato</dc:creator>
  <cp:keywords/>
  <dc:description/>
  <cp:lastModifiedBy>Sanders, Paul [DOT]</cp:lastModifiedBy>
  <cp:lastPrinted>2015-10-26T16:51:06Z</cp:lastPrinted>
  <dcterms:created xsi:type="dcterms:W3CDTF">2011-11-21T15:08:22Z</dcterms:created>
  <dcterms:modified xsi:type="dcterms:W3CDTF">2024-01-22T14:40:26Z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0x01010058646608BF71EA47BC2EF18F02D803D8</vt:lpwstr>
  </property>
</Properties>
</file>